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PIE PENDRIV\PLANY\2014_10\ARCHIWUM\11_02_2014\PLANY\LEKCJI\ZAOCZNY\2s_2023_2024\"/>
    </mc:Choice>
  </mc:AlternateContent>
  <xr:revisionPtr revIDLastSave="0" documentId="13_ncr:1_{5C7B0DCB-DCBC-4DAB-9CFE-C08E819EB01B}" xr6:coauthVersionLast="36" xr6:coauthVersionMax="36" xr10:uidLastSave="{00000000-0000-0000-0000-000000000000}"/>
  <bookViews>
    <workbookView xWindow="32760" yWindow="32760" windowWidth="28800" windowHeight="12105" xr2:uid="{00000000-000D-0000-FFFF-FFFF00000000}"/>
  </bookViews>
  <sheets>
    <sheet name="PLAN ZAJĘĆ" sheetId="1" r:id="rId1"/>
    <sheet name="EGZAMIN ZAWODOWY 01.2022" sheetId="13" state="hidden" r:id="rId2"/>
    <sheet name="EGZAMIN MATURALNY" sheetId="8" state="hidden" r:id="rId3"/>
    <sheet name="EGZAMIN PO 8 KLASIE" sheetId="7" state="hidden" r:id="rId4"/>
    <sheet name="EGZAMIN ZAWODOWY 06.2022" sheetId="10" state="hidden" r:id="rId5"/>
    <sheet name="EGZAMIN ZAWODOWY STYCZEŃ 2024" sheetId="15" state="hidden" r:id="rId6"/>
    <sheet name="TERMINY ZJAZDÓW" sheetId="3" r:id="rId7"/>
    <sheet name="SALE W CSB" sheetId="14" state="hidden" r:id="rId8"/>
    <sheet name="TERMINY ZJAZDÓW 1" sheetId="12" state="hidden" r:id="rId9"/>
    <sheet name="EGZAMINY GODZINAMI" sheetId="11" state="hidden" r:id="rId10"/>
    <sheet name="WAŻNE TERMINY" sheetId="6" state="hidden" r:id="rId11"/>
    <sheet name="EGZAMIN ZAWODOWY 10.2016" sheetId="9" state="hidden" r:id="rId12"/>
    <sheet name="EGZAMINY POPRAWKOWE" sheetId="2" state="hidden" r:id="rId13"/>
    <sheet name="LO 1 PODZIAŁ NA GRUPY" sheetId="4" state="hidden" r:id="rId14"/>
    <sheet name="LO 3 PODZIAŁ NA GRUPY" sheetId="5" state="hidden" r:id="rId15"/>
  </sheets>
  <definedNames>
    <definedName name="bars" localSheetId="0">'PLAN ZAJĘĆ'!#REF!</definedName>
    <definedName name="carousel_bottom_reco" localSheetId="0">'PLAN ZAJĘĆ'!#REF!</definedName>
    <definedName name="crossmultipack_link" localSheetId="0">'PLAN ZAJĘĆ'!#REF!</definedName>
    <definedName name="description" localSheetId="0">'PLAN ZAJĘĆ'!#REF!</definedName>
    <definedName name="familypurchaserequestmodal" localSheetId="0">'PLAN ZAJĘĆ'!$EG$486</definedName>
    <definedName name="footer" localSheetId="0">'PLAN ZAJĘĆ'!#REF!</definedName>
    <definedName name="grid" localSheetId="0">'PLAN ZAJĘĆ'!#REF!</definedName>
    <definedName name="header" localSheetId="0">'PLAN ZAJĘĆ'!#REF!</definedName>
    <definedName name="impliedwarrantyshowsidebar" localSheetId="0">'PLAN ZAJĘĆ'!#REF!</definedName>
    <definedName name="layout" localSheetId="0">'PLAN ZAJĘĆ'!#REF!</definedName>
    <definedName name="links" localSheetId="0">'PLAN ZAJĘĆ'!#REF!</definedName>
    <definedName name="localizationsettingsstatusicon" localSheetId="0">'PLAN ZAJĘĆ'!#REF!</definedName>
    <definedName name="offers_bottom_reco" localSheetId="0">'PLAN ZAJĘĆ'!#REF!</definedName>
    <definedName name="offers_bottom_reco_link" localSheetId="0">'PLAN ZAJĘĆ'!#REF!</definedName>
    <definedName name="parallax" localSheetId="0">'PLAN ZAJĘĆ'!#REF!</definedName>
    <definedName name="parameters" localSheetId="0">'PLAN ZAJĘĆ'!#REF!</definedName>
    <definedName name="productlistingsidebar" localSheetId="0">'PLAN ZAJĘĆ'!$EG$69</definedName>
    <definedName name="productreviewssidebar" localSheetId="0">'PLAN ZAJĘĆ'!$EG$418</definedName>
    <definedName name="productreviewssummary" localSheetId="0">'PLAN ZAJĘĆ'!$EG$403</definedName>
    <definedName name="productreviewstitle" localSheetId="0">'PLAN ZAJĘĆ'!$EG$421</definedName>
    <definedName name="reportlinks" localSheetId="0">'PLAN ZAJĘĆ'!#REF!</definedName>
    <definedName name="requestfamilyinvitationmodal" localSheetId="0">'PLAN ZAJĘĆ'!$EG$486</definedName>
    <definedName name="returnpolicyshowsidebar" localSheetId="0">'PLAN ZAJĘĆ'!#REF!</definedName>
    <definedName name="sellerinfoshowsidebar" localSheetId="0">'PLAN ZAJĘĆ'!#REF!</definedName>
    <definedName name="sellervacation" localSheetId="0">'PLAN ZAJĘĆ'!#REF!</definedName>
    <definedName name="shippinginfoshowsidebar" localSheetId="0">'PLAN ZAJĘĆ'!#REF!</definedName>
    <definedName name="sidebar" localSheetId="0">'PLAN ZAJĘĆ'!#REF!</definedName>
    <definedName name="summary" localSheetId="0">'PLAN ZAJĘĆ'!#REF!</definedName>
  </definedNames>
  <calcPr calcId="191029"/>
</workbook>
</file>

<file path=xl/calcChain.xml><?xml version="1.0" encoding="utf-8"?>
<calcChain xmlns="http://schemas.openxmlformats.org/spreadsheetml/2006/main">
  <c r="C48" i="3" l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O2" i="3"/>
  <c r="AN2" i="3"/>
  <c r="AM2" i="3"/>
  <c r="AL2" i="3"/>
  <c r="AK2" i="3"/>
  <c r="AJ2" i="3"/>
  <c r="AI2" i="3"/>
  <c r="AH2" i="3"/>
  <c r="AG2" i="3"/>
  <c r="AF2" i="3"/>
  <c r="AE2" i="3"/>
  <c r="AD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GQ42" i="1" l="1"/>
  <c r="GP42" i="1"/>
  <c r="GO42" i="1"/>
  <c r="GQ38" i="1"/>
  <c r="GP38" i="1"/>
  <c r="GO38" i="1"/>
  <c r="GQ34" i="1"/>
  <c r="GP34" i="1"/>
  <c r="GO34" i="1"/>
  <c r="GQ30" i="1"/>
  <c r="GP30" i="1"/>
  <c r="GO30" i="1"/>
  <c r="GQ26" i="1"/>
  <c r="GP26" i="1"/>
  <c r="GO26" i="1"/>
  <c r="GQ22" i="1"/>
  <c r="GP22" i="1"/>
  <c r="GO22" i="1"/>
  <c r="GQ18" i="1"/>
  <c r="GP18" i="1"/>
  <c r="GO18" i="1"/>
  <c r="GQ14" i="1"/>
  <c r="GP14" i="1"/>
  <c r="GO14" i="1"/>
  <c r="GQ10" i="1"/>
  <c r="GP10" i="1"/>
  <c r="GO10" i="1"/>
  <c r="GQ6" i="1"/>
  <c r="GP6" i="1"/>
  <c r="GO6" i="1"/>
  <c r="HI84" i="1"/>
  <c r="HI80" i="1"/>
  <c r="HI76" i="1"/>
  <c r="HI72" i="1"/>
  <c r="HI68" i="1"/>
  <c r="HI64" i="1"/>
  <c r="HI60" i="1"/>
  <c r="HI56" i="1"/>
  <c r="HI52" i="1"/>
  <c r="HI48" i="1"/>
  <c r="HI10" i="1"/>
  <c r="HI14" i="1"/>
  <c r="HI18" i="1"/>
  <c r="HI22" i="1"/>
  <c r="HI26" i="1"/>
  <c r="HI30" i="1"/>
  <c r="HI34" i="1"/>
  <c r="HI38" i="1"/>
  <c r="HI42" i="1"/>
  <c r="HI6" i="1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FV84" i="1"/>
  <c r="FV80" i="1"/>
  <c r="FV76" i="1"/>
  <c r="FV72" i="1"/>
  <c r="FV68" i="1"/>
  <c r="FV64" i="1"/>
  <c r="FV60" i="1"/>
  <c r="FV56" i="1"/>
  <c r="FV52" i="1"/>
  <c r="FV48" i="1"/>
  <c r="FV10" i="1"/>
  <c r="FV14" i="1"/>
  <c r="FV18" i="1"/>
  <c r="FV22" i="1"/>
  <c r="FV26" i="1"/>
  <c r="FV30" i="1"/>
  <c r="FV34" i="1"/>
  <c r="FV38" i="1"/>
  <c r="FV42" i="1"/>
  <c r="FV6" i="1"/>
  <c r="IG84" i="1"/>
  <c r="IG80" i="1"/>
  <c r="IG76" i="1"/>
  <c r="IG72" i="1"/>
  <c r="IG68" i="1"/>
  <c r="IG64" i="1"/>
  <c r="IG60" i="1"/>
  <c r="IG56" i="1"/>
  <c r="IG52" i="1"/>
  <c r="IG48" i="1"/>
  <c r="IG10" i="1"/>
  <c r="IG14" i="1"/>
  <c r="IG18" i="1"/>
  <c r="IG22" i="1"/>
  <c r="IG26" i="1"/>
  <c r="IG30" i="1"/>
  <c r="IG34" i="1"/>
  <c r="IG38" i="1"/>
  <c r="IG42" i="1"/>
  <c r="IG6" i="1"/>
  <c r="HP84" i="1"/>
  <c r="HP80" i="1"/>
  <c r="HP76" i="1"/>
  <c r="HP72" i="1"/>
  <c r="HP68" i="1"/>
  <c r="HP64" i="1"/>
  <c r="HP60" i="1"/>
  <c r="HP56" i="1"/>
  <c r="HP52" i="1"/>
  <c r="HP48" i="1"/>
  <c r="HP10" i="1"/>
  <c r="HP14" i="1"/>
  <c r="HP18" i="1"/>
  <c r="HP22" i="1"/>
  <c r="HP26" i="1"/>
  <c r="HP30" i="1"/>
  <c r="HP34" i="1"/>
  <c r="HP38" i="1"/>
  <c r="HP42" i="1"/>
  <c r="HP6" i="1"/>
  <c r="IN84" i="1"/>
  <c r="IN80" i="1"/>
  <c r="IN76" i="1"/>
  <c r="IN72" i="1"/>
  <c r="IN68" i="1"/>
  <c r="IN64" i="1"/>
  <c r="IN60" i="1"/>
  <c r="IN56" i="1"/>
  <c r="IN52" i="1"/>
  <c r="IN48" i="1"/>
  <c r="IN10" i="1"/>
  <c r="IN14" i="1"/>
  <c r="IN18" i="1"/>
  <c r="IN22" i="1"/>
  <c r="IN26" i="1"/>
  <c r="IN30" i="1"/>
  <c r="IN34" i="1"/>
  <c r="IN38" i="1"/>
  <c r="IN42" i="1"/>
  <c r="IN6" i="1"/>
  <c r="IM84" i="1"/>
  <c r="IM80" i="1"/>
  <c r="IM76" i="1"/>
  <c r="IM72" i="1"/>
  <c r="IM68" i="1"/>
  <c r="IM64" i="1"/>
  <c r="IM60" i="1"/>
  <c r="IM56" i="1"/>
  <c r="IM52" i="1"/>
  <c r="IM48" i="1"/>
  <c r="GQ84" i="1"/>
  <c r="GP84" i="1"/>
  <c r="GO84" i="1"/>
  <c r="GQ80" i="1"/>
  <c r="GP80" i="1"/>
  <c r="GO80" i="1"/>
  <c r="GQ76" i="1"/>
  <c r="GP76" i="1"/>
  <c r="GO76" i="1"/>
  <c r="GQ72" i="1"/>
  <c r="GP72" i="1"/>
  <c r="GO72" i="1"/>
  <c r="GQ68" i="1"/>
  <c r="GP68" i="1"/>
  <c r="GO68" i="1"/>
  <c r="GQ64" i="1"/>
  <c r="GP64" i="1"/>
  <c r="GO64" i="1"/>
  <c r="GQ60" i="1"/>
  <c r="GP60" i="1"/>
  <c r="GO60" i="1"/>
  <c r="GQ56" i="1"/>
  <c r="GP56" i="1"/>
  <c r="GO56" i="1"/>
  <c r="GQ52" i="1"/>
  <c r="GP52" i="1"/>
  <c r="GO52" i="1"/>
  <c r="GQ48" i="1"/>
  <c r="GP48" i="1"/>
  <c r="GO48" i="1"/>
  <c r="FY84" i="1"/>
  <c r="FY80" i="1"/>
  <c r="FY76" i="1"/>
  <c r="FY72" i="1"/>
  <c r="FY68" i="1"/>
  <c r="FY64" i="1"/>
  <c r="FY60" i="1"/>
  <c r="FY56" i="1"/>
  <c r="FY52" i="1"/>
  <c r="FY48" i="1"/>
  <c r="FX84" i="1"/>
  <c r="FX80" i="1"/>
  <c r="FX76" i="1"/>
  <c r="FX72" i="1"/>
  <c r="FX68" i="1"/>
  <c r="FX64" i="1"/>
  <c r="FX60" i="1"/>
  <c r="FX56" i="1"/>
  <c r="FX52" i="1"/>
  <c r="FX48" i="1"/>
  <c r="FW84" i="1"/>
  <c r="FW80" i="1"/>
  <c r="FW76" i="1"/>
  <c r="FW72" i="1"/>
  <c r="FW68" i="1"/>
  <c r="FW64" i="1"/>
  <c r="FW60" i="1"/>
  <c r="FW56" i="1"/>
  <c r="FW52" i="1"/>
  <c r="FW48" i="1"/>
  <c r="FW42" i="1"/>
  <c r="FW38" i="1"/>
  <c r="FW34" i="1"/>
  <c r="FW30" i="1"/>
  <c r="FW26" i="1"/>
  <c r="FW22" i="1"/>
  <c r="FW18" i="1"/>
  <c r="FW14" i="1"/>
  <c r="FW10" i="1"/>
  <c r="FW6" i="1"/>
  <c r="FY10" i="1"/>
  <c r="FY14" i="1"/>
  <c r="FY18" i="1"/>
  <c r="FY22" i="1"/>
  <c r="FY26" i="1"/>
  <c r="FY30" i="1"/>
  <c r="FY34" i="1"/>
  <c r="FY38" i="1"/>
  <c r="FY42" i="1"/>
  <c r="FY6" i="1"/>
  <c r="FX10" i="1"/>
  <c r="FX14" i="1"/>
  <c r="FX18" i="1"/>
  <c r="FX22" i="1"/>
  <c r="FX26" i="1"/>
  <c r="FX30" i="1"/>
  <c r="FX34" i="1"/>
  <c r="FX38" i="1"/>
  <c r="FX42" i="1"/>
  <c r="FX6" i="1"/>
  <c r="AD2" i="12"/>
  <c r="S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BD2" i="12"/>
  <c r="BC2" i="12"/>
  <c r="BB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G2" i="12"/>
  <c r="AF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HN30" i="1"/>
  <c r="HN84" i="1"/>
  <c r="HN80" i="1"/>
  <c r="HN76" i="1"/>
  <c r="HN72" i="1"/>
  <c r="HN68" i="1"/>
  <c r="HN64" i="1"/>
  <c r="HN60" i="1"/>
  <c r="HN56" i="1"/>
  <c r="HN52" i="1"/>
  <c r="HN48" i="1"/>
  <c r="HN10" i="1"/>
  <c r="HN14" i="1"/>
  <c r="HN18" i="1"/>
  <c r="HN22" i="1"/>
  <c r="HN26" i="1"/>
  <c r="HN34" i="1"/>
  <c r="HN38" i="1"/>
  <c r="HN42" i="1"/>
  <c r="HN6" i="1"/>
  <c r="IH84" i="1"/>
  <c r="IH80" i="1"/>
  <c r="IH76" i="1"/>
  <c r="IH72" i="1"/>
  <c r="IH68" i="1"/>
  <c r="IH64" i="1"/>
  <c r="IH60" i="1"/>
  <c r="IH56" i="1"/>
  <c r="IH52" i="1"/>
  <c r="IH48" i="1"/>
  <c r="IH10" i="1"/>
  <c r="IH14" i="1"/>
  <c r="IH18" i="1"/>
  <c r="IH22" i="1"/>
  <c r="IH26" i="1"/>
  <c r="IH30" i="1"/>
  <c r="IH34" i="1"/>
  <c r="IH38" i="1"/>
  <c r="IH42" i="1"/>
  <c r="IH6" i="1"/>
  <c r="IK84" i="1"/>
  <c r="IK80" i="1"/>
  <c r="IK76" i="1"/>
  <c r="IK72" i="1"/>
  <c r="IK68" i="1"/>
  <c r="IK64" i="1"/>
  <c r="IK60" i="1"/>
  <c r="IK56" i="1"/>
  <c r="IK52" i="1"/>
  <c r="IK48" i="1"/>
  <c r="IK10" i="1"/>
  <c r="IK14" i="1"/>
  <c r="IK18" i="1"/>
  <c r="IK22" i="1"/>
  <c r="IK26" i="1"/>
  <c r="IK30" i="1"/>
  <c r="IK34" i="1"/>
  <c r="IK38" i="1"/>
  <c r="IK42" i="1"/>
  <c r="IK6" i="1"/>
  <c r="ID84" i="1"/>
  <c r="ID80" i="1"/>
  <c r="ID76" i="1"/>
  <c r="ID72" i="1"/>
  <c r="ID68" i="1"/>
  <c r="ID64" i="1"/>
  <c r="ID60" i="1"/>
  <c r="ID56" i="1"/>
  <c r="ID52" i="1"/>
  <c r="ID48" i="1"/>
  <c r="ID10" i="1"/>
  <c r="ID14" i="1"/>
  <c r="ID18" i="1"/>
  <c r="ID22" i="1"/>
  <c r="ID26" i="1"/>
  <c r="ID30" i="1"/>
  <c r="ID34" i="1"/>
  <c r="ID38" i="1"/>
  <c r="ID42" i="1"/>
  <c r="ID6" i="1"/>
  <c r="HG52" i="1"/>
  <c r="HH52" i="1"/>
  <c r="HJ52" i="1"/>
  <c r="HK52" i="1"/>
  <c r="HL52" i="1"/>
  <c r="HM52" i="1"/>
  <c r="HO52" i="1"/>
  <c r="HQ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E52" i="1"/>
  <c r="IF52" i="1"/>
  <c r="II52" i="1"/>
  <c r="IJ52" i="1"/>
  <c r="IL52" i="1"/>
  <c r="IO52" i="1"/>
  <c r="IP52" i="1"/>
  <c r="IQ52" i="1"/>
  <c r="IR52" i="1"/>
  <c r="HG56" i="1"/>
  <c r="HH56" i="1"/>
  <c r="HJ56" i="1"/>
  <c r="HK56" i="1"/>
  <c r="HL56" i="1"/>
  <c r="HM56" i="1"/>
  <c r="HO56" i="1"/>
  <c r="HQ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E56" i="1"/>
  <c r="IF56" i="1"/>
  <c r="II56" i="1"/>
  <c r="IJ56" i="1"/>
  <c r="IL56" i="1"/>
  <c r="IO56" i="1"/>
  <c r="IP56" i="1"/>
  <c r="IQ56" i="1"/>
  <c r="IR56" i="1"/>
  <c r="HG60" i="1"/>
  <c r="HH60" i="1"/>
  <c r="HJ60" i="1"/>
  <c r="HK60" i="1"/>
  <c r="HL60" i="1"/>
  <c r="HM60" i="1"/>
  <c r="HO60" i="1"/>
  <c r="HQ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E60" i="1"/>
  <c r="IF60" i="1"/>
  <c r="II60" i="1"/>
  <c r="IJ60" i="1"/>
  <c r="IL60" i="1"/>
  <c r="IO60" i="1"/>
  <c r="IP60" i="1"/>
  <c r="IQ60" i="1"/>
  <c r="IR60" i="1"/>
  <c r="HG64" i="1"/>
  <c r="HH64" i="1"/>
  <c r="HJ64" i="1"/>
  <c r="HK64" i="1"/>
  <c r="HL64" i="1"/>
  <c r="HM64" i="1"/>
  <c r="HO64" i="1"/>
  <c r="HQ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E64" i="1"/>
  <c r="IF64" i="1"/>
  <c r="II64" i="1"/>
  <c r="IJ64" i="1"/>
  <c r="IL64" i="1"/>
  <c r="IO64" i="1"/>
  <c r="IP64" i="1"/>
  <c r="IQ64" i="1"/>
  <c r="IR64" i="1"/>
  <c r="HG68" i="1"/>
  <c r="HH68" i="1"/>
  <c r="HJ68" i="1"/>
  <c r="HK68" i="1"/>
  <c r="HL68" i="1"/>
  <c r="HM68" i="1"/>
  <c r="HO68" i="1"/>
  <c r="HQ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E68" i="1"/>
  <c r="IF68" i="1"/>
  <c r="II68" i="1"/>
  <c r="IJ68" i="1"/>
  <c r="IL68" i="1"/>
  <c r="IO68" i="1"/>
  <c r="IP68" i="1"/>
  <c r="IQ68" i="1"/>
  <c r="IR68" i="1"/>
  <c r="HG72" i="1"/>
  <c r="HH72" i="1"/>
  <c r="HJ72" i="1"/>
  <c r="HK72" i="1"/>
  <c r="HL72" i="1"/>
  <c r="HM72" i="1"/>
  <c r="HO72" i="1"/>
  <c r="HQ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E72" i="1"/>
  <c r="IF72" i="1"/>
  <c r="II72" i="1"/>
  <c r="IJ72" i="1"/>
  <c r="IL72" i="1"/>
  <c r="IO72" i="1"/>
  <c r="IP72" i="1"/>
  <c r="IQ72" i="1"/>
  <c r="IR72" i="1"/>
  <c r="HG76" i="1"/>
  <c r="HH76" i="1"/>
  <c r="HJ76" i="1"/>
  <c r="HK76" i="1"/>
  <c r="HL76" i="1"/>
  <c r="HM76" i="1"/>
  <c r="HO76" i="1"/>
  <c r="HQ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E76" i="1"/>
  <c r="IF76" i="1"/>
  <c r="II76" i="1"/>
  <c r="IJ76" i="1"/>
  <c r="IL76" i="1"/>
  <c r="IO76" i="1"/>
  <c r="IP76" i="1"/>
  <c r="IQ76" i="1"/>
  <c r="IR76" i="1"/>
  <c r="HG80" i="1"/>
  <c r="HH80" i="1"/>
  <c r="HJ80" i="1"/>
  <c r="HK80" i="1"/>
  <c r="HL80" i="1"/>
  <c r="HM80" i="1"/>
  <c r="HO80" i="1"/>
  <c r="HQ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E80" i="1"/>
  <c r="IF80" i="1"/>
  <c r="II80" i="1"/>
  <c r="IJ80" i="1"/>
  <c r="IL80" i="1"/>
  <c r="IO80" i="1"/>
  <c r="IP80" i="1"/>
  <c r="IQ80" i="1"/>
  <c r="IR80" i="1"/>
  <c r="HG84" i="1"/>
  <c r="HH84" i="1"/>
  <c r="HJ84" i="1"/>
  <c r="HK84" i="1"/>
  <c r="HL84" i="1"/>
  <c r="HM84" i="1"/>
  <c r="HO84" i="1"/>
  <c r="HQ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E84" i="1"/>
  <c r="IF84" i="1"/>
  <c r="II84" i="1"/>
  <c r="IJ84" i="1"/>
  <c r="IL84" i="1"/>
  <c r="IO84" i="1"/>
  <c r="IP84" i="1"/>
  <c r="IQ84" i="1"/>
  <c r="IR84" i="1"/>
  <c r="HG10" i="1"/>
  <c r="HH10" i="1"/>
  <c r="HJ10" i="1"/>
  <c r="HK10" i="1"/>
  <c r="HL10" i="1"/>
  <c r="HM10" i="1"/>
  <c r="HO10" i="1"/>
  <c r="HQ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E10" i="1"/>
  <c r="IF10" i="1"/>
  <c r="II10" i="1"/>
  <c r="IJ10" i="1"/>
  <c r="IL10" i="1"/>
  <c r="IM10" i="1"/>
  <c r="IO10" i="1"/>
  <c r="IP10" i="1"/>
  <c r="IQ10" i="1"/>
  <c r="IR10" i="1"/>
  <c r="HG14" i="1"/>
  <c r="HH14" i="1"/>
  <c r="HJ14" i="1"/>
  <c r="HK14" i="1"/>
  <c r="HL14" i="1"/>
  <c r="HM14" i="1"/>
  <c r="HO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E14" i="1"/>
  <c r="IF14" i="1"/>
  <c r="II14" i="1"/>
  <c r="IJ14" i="1"/>
  <c r="IL14" i="1"/>
  <c r="IM14" i="1"/>
  <c r="IO14" i="1"/>
  <c r="IP14" i="1"/>
  <c r="IQ14" i="1"/>
  <c r="IR14" i="1"/>
  <c r="HG18" i="1"/>
  <c r="HH18" i="1"/>
  <c r="HJ18" i="1"/>
  <c r="HK18" i="1"/>
  <c r="HL18" i="1"/>
  <c r="HM18" i="1"/>
  <c r="HO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E18" i="1"/>
  <c r="IF18" i="1"/>
  <c r="II18" i="1"/>
  <c r="IJ18" i="1"/>
  <c r="IL18" i="1"/>
  <c r="IM18" i="1"/>
  <c r="IO18" i="1"/>
  <c r="IP18" i="1"/>
  <c r="IQ18" i="1"/>
  <c r="IR18" i="1"/>
  <c r="HG22" i="1"/>
  <c r="HH22" i="1"/>
  <c r="HJ22" i="1"/>
  <c r="HK22" i="1"/>
  <c r="HL22" i="1"/>
  <c r="HM22" i="1"/>
  <c r="HO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E22" i="1"/>
  <c r="IF22" i="1"/>
  <c r="II22" i="1"/>
  <c r="IJ22" i="1"/>
  <c r="IL22" i="1"/>
  <c r="IM22" i="1"/>
  <c r="IO22" i="1"/>
  <c r="IP22" i="1"/>
  <c r="IQ22" i="1"/>
  <c r="IR22" i="1"/>
  <c r="HG26" i="1"/>
  <c r="HH26" i="1"/>
  <c r="HJ26" i="1"/>
  <c r="HK26" i="1"/>
  <c r="HL26" i="1"/>
  <c r="HM26" i="1"/>
  <c r="HO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E26" i="1"/>
  <c r="IF26" i="1"/>
  <c r="II26" i="1"/>
  <c r="IJ26" i="1"/>
  <c r="IL26" i="1"/>
  <c r="IM26" i="1"/>
  <c r="IO26" i="1"/>
  <c r="IP26" i="1"/>
  <c r="IQ26" i="1"/>
  <c r="IR26" i="1"/>
  <c r="HG30" i="1"/>
  <c r="HH30" i="1"/>
  <c r="HJ30" i="1"/>
  <c r="HK30" i="1"/>
  <c r="HL30" i="1"/>
  <c r="HM30" i="1"/>
  <c r="HO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E30" i="1"/>
  <c r="IF30" i="1"/>
  <c r="II30" i="1"/>
  <c r="IJ30" i="1"/>
  <c r="IL30" i="1"/>
  <c r="IM30" i="1"/>
  <c r="IO30" i="1"/>
  <c r="IP30" i="1"/>
  <c r="IQ30" i="1"/>
  <c r="IR30" i="1"/>
  <c r="HG34" i="1"/>
  <c r="HH34" i="1"/>
  <c r="HJ34" i="1"/>
  <c r="HK34" i="1"/>
  <c r="HL34" i="1"/>
  <c r="HM34" i="1"/>
  <c r="HO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E34" i="1"/>
  <c r="IF34" i="1"/>
  <c r="II34" i="1"/>
  <c r="IJ34" i="1"/>
  <c r="IL34" i="1"/>
  <c r="IM34" i="1"/>
  <c r="IO34" i="1"/>
  <c r="IP34" i="1"/>
  <c r="IQ34" i="1"/>
  <c r="IR34" i="1"/>
  <c r="HG38" i="1"/>
  <c r="HH38" i="1"/>
  <c r="HJ38" i="1"/>
  <c r="HK38" i="1"/>
  <c r="HL38" i="1"/>
  <c r="HM38" i="1"/>
  <c r="HO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E38" i="1"/>
  <c r="IF38" i="1"/>
  <c r="II38" i="1"/>
  <c r="IJ38" i="1"/>
  <c r="IL38" i="1"/>
  <c r="IM38" i="1"/>
  <c r="IO38" i="1"/>
  <c r="IP38" i="1"/>
  <c r="IQ38" i="1"/>
  <c r="IR38" i="1"/>
  <c r="HG42" i="1"/>
  <c r="HH42" i="1"/>
  <c r="HJ42" i="1"/>
  <c r="HK42" i="1"/>
  <c r="HL42" i="1"/>
  <c r="HM42" i="1"/>
  <c r="HO42" i="1"/>
  <c r="HQ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E42" i="1"/>
  <c r="IF42" i="1"/>
  <c r="II42" i="1"/>
  <c r="IJ42" i="1"/>
  <c r="IL42" i="1"/>
  <c r="IM42" i="1"/>
  <c r="IO42" i="1"/>
  <c r="IP42" i="1"/>
  <c r="IQ42" i="1"/>
  <c r="IR4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L10" i="1"/>
  <c r="GL14" i="1"/>
  <c r="GL18" i="1"/>
  <c r="GL22" i="1"/>
  <c r="GL26" i="1"/>
  <c r="GL30" i="1"/>
  <c r="GL34" i="1"/>
  <c r="GL38" i="1"/>
  <c r="GL42" i="1"/>
  <c r="GK10" i="1"/>
  <c r="GK14" i="1"/>
  <c r="GK18" i="1"/>
  <c r="GK22" i="1"/>
  <c r="GK26" i="1"/>
  <c r="GK30" i="1"/>
  <c r="GK34" i="1"/>
  <c r="GK38" i="1"/>
  <c r="GK42" i="1"/>
  <c r="GJ10" i="1"/>
  <c r="GJ14" i="1"/>
  <c r="GJ18" i="1"/>
  <c r="GJ22" i="1"/>
  <c r="GJ26" i="1"/>
  <c r="GJ30" i="1"/>
  <c r="GJ34" i="1"/>
  <c r="GJ38" i="1"/>
  <c r="GJ42" i="1"/>
  <c r="GI10" i="1"/>
  <c r="GI14" i="1"/>
  <c r="GI18" i="1"/>
  <c r="GI22" i="1"/>
  <c r="GI26" i="1"/>
  <c r="GI30" i="1"/>
  <c r="GI34" i="1"/>
  <c r="GI38" i="1"/>
  <c r="GI42" i="1"/>
  <c r="GH10" i="1"/>
  <c r="GH14" i="1"/>
  <c r="GH18" i="1"/>
  <c r="GH22" i="1"/>
  <c r="GH26" i="1"/>
  <c r="GH30" i="1"/>
  <c r="GH34" i="1"/>
  <c r="GH38" i="1"/>
  <c r="GH42" i="1"/>
  <c r="GG10" i="1"/>
  <c r="GG14" i="1"/>
  <c r="GG18" i="1"/>
  <c r="GG22" i="1"/>
  <c r="GG26" i="1"/>
  <c r="GG30" i="1"/>
  <c r="GG34" i="1"/>
  <c r="GG38" i="1"/>
  <c r="GG42" i="1"/>
  <c r="GF10" i="1"/>
  <c r="GF14" i="1"/>
  <c r="GF18" i="1"/>
  <c r="GF22" i="1"/>
  <c r="GF26" i="1"/>
  <c r="GF30" i="1"/>
  <c r="GF34" i="1"/>
  <c r="GF38" i="1"/>
  <c r="GF42" i="1"/>
  <c r="GE10" i="1"/>
  <c r="GE14" i="1"/>
  <c r="GE18" i="1"/>
  <c r="GE22" i="1"/>
  <c r="GE26" i="1"/>
  <c r="GE30" i="1"/>
  <c r="GE34" i="1"/>
  <c r="GE38" i="1"/>
  <c r="GE42" i="1"/>
  <c r="GD10" i="1"/>
  <c r="GD14" i="1"/>
  <c r="GD18" i="1"/>
  <c r="GD22" i="1"/>
  <c r="GD26" i="1"/>
  <c r="GD30" i="1"/>
  <c r="GD34" i="1"/>
  <c r="GD38" i="1"/>
  <c r="GD42" i="1"/>
  <c r="GC10" i="1"/>
  <c r="GC14" i="1"/>
  <c r="GC18" i="1"/>
  <c r="GC22" i="1"/>
  <c r="GC26" i="1"/>
  <c r="GC30" i="1"/>
  <c r="GC34" i="1"/>
  <c r="GC38" i="1"/>
  <c r="GC42" i="1"/>
  <c r="GB10" i="1"/>
  <c r="GB14" i="1"/>
  <c r="GB18" i="1"/>
  <c r="GB22" i="1"/>
  <c r="GB26" i="1"/>
  <c r="GB30" i="1"/>
  <c r="GB34" i="1"/>
  <c r="GB38" i="1"/>
  <c r="GB42" i="1"/>
  <c r="GA10" i="1"/>
  <c r="GA14" i="1"/>
  <c r="GA18" i="1"/>
  <c r="GA22" i="1"/>
  <c r="GA26" i="1"/>
  <c r="GA30" i="1"/>
  <c r="GA34" i="1"/>
  <c r="GA38" i="1"/>
  <c r="GA42" i="1"/>
  <c r="FZ10" i="1"/>
  <c r="FZ14" i="1"/>
  <c r="FZ18" i="1"/>
  <c r="FZ22" i="1"/>
  <c r="FZ26" i="1"/>
  <c r="FZ30" i="1"/>
  <c r="FZ34" i="1"/>
  <c r="FZ38" i="1"/>
  <c r="FZ42" i="1"/>
  <c r="IR48" i="1"/>
  <c r="IR6" i="1"/>
  <c r="II48" i="1"/>
  <c r="II6" i="1"/>
  <c r="HV48" i="1"/>
  <c r="HV6" i="1"/>
  <c r="IP48" i="1"/>
  <c r="IP6" i="1"/>
  <c r="FZ6" i="1"/>
  <c r="GA6" i="1"/>
  <c r="GB6" i="1"/>
  <c r="IO6" i="1"/>
  <c r="IO48" i="1"/>
  <c r="HZ48" i="1"/>
  <c r="HZ6" i="1"/>
  <c r="IM6" i="1"/>
  <c r="HW6" i="1"/>
  <c r="HX6" i="1"/>
  <c r="HW48" i="1"/>
  <c r="HX48" i="1"/>
  <c r="IE48" i="1"/>
  <c r="IE6" i="1"/>
  <c r="HH48" i="1"/>
  <c r="HH6" i="1"/>
  <c r="HS48" i="1"/>
  <c r="HS6" i="1"/>
  <c r="HR48" i="1"/>
  <c r="HR6" i="1"/>
  <c r="HD84" i="1"/>
  <c r="HC84" i="1"/>
  <c r="HB84" i="1"/>
  <c r="HA84" i="1"/>
  <c r="GZ84" i="1"/>
  <c r="GY84" i="1"/>
  <c r="GX84" i="1"/>
  <c r="GW84" i="1"/>
  <c r="GV84" i="1"/>
  <c r="GU84" i="1"/>
  <c r="GT84" i="1"/>
  <c r="GS84" i="1"/>
  <c r="GR84" i="1"/>
  <c r="HD80" i="1"/>
  <c r="HC80" i="1"/>
  <c r="HB80" i="1"/>
  <c r="HA80" i="1"/>
  <c r="GZ80" i="1"/>
  <c r="GY80" i="1"/>
  <c r="GX80" i="1"/>
  <c r="GW80" i="1"/>
  <c r="GV80" i="1"/>
  <c r="GU80" i="1"/>
  <c r="GT80" i="1"/>
  <c r="GS80" i="1"/>
  <c r="GR80" i="1"/>
  <c r="HD76" i="1"/>
  <c r="HC76" i="1"/>
  <c r="HB76" i="1"/>
  <c r="HA76" i="1"/>
  <c r="GZ76" i="1"/>
  <c r="GY76" i="1"/>
  <c r="GX76" i="1"/>
  <c r="GW76" i="1"/>
  <c r="GV76" i="1"/>
  <c r="GU76" i="1"/>
  <c r="GT76" i="1"/>
  <c r="GS76" i="1"/>
  <c r="GR76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HD68" i="1"/>
  <c r="HC68" i="1"/>
  <c r="HB68" i="1"/>
  <c r="HA68" i="1"/>
  <c r="GZ68" i="1"/>
  <c r="GY68" i="1"/>
  <c r="GX68" i="1"/>
  <c r="GW68" i="1"/>
  <c r="GV68" i="1"/>
  <c r="GU68" i="1"/>
  <c r="GT68" i="1"/>
  <c r="GS68" i="1"/>
  <c r="GR68" i="1"/>
  <c r="HD64" i="1"/>
  <c r="HC64" i="1"/>
  <c r="HB64" i="1"/>
  <c r="HA64" i="1"/>
  <c r="GZ64" i="1"/>
  <c r="GY64" i="1"/>
  <c r="GX64" i="1"/>
  <c r="GW64" i="1"/>
  <c r="GV64" i="1"/>
  <c r="GU64" i="1"/>
  <c r="GT64" i="1"/>
  <c r="GS64" i="1"/>
  <c r="GR64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IQ48" i="1"/>
  <c r="IL48" i="1"/>
  <c r="IJ48" i="1"/>
  <c r="IF48" i="1"/>
  <c r="IC48" i="1"/>
  <c r="IB48" i="1"/>
  <c r="IA48" i="1"/>
  <c r="HY48" i="1"/>
  <c r="HU48" i="1"/>
  <c r="HT48" i="1"/>
  <c r="HQ48" i="1"/>
  <c r="HO48" i="1"/>
  <c r="HM48" i="1"/>
  <c r="HL48" i="1"/>
  <c r="HK48" i="1"/>
  <c r="HJ48" i="1"/>
  <c r="HG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IQ6" i="1"/>
  <c r="IL6" i="1"/>
  <c r="IJ6" i="1"/>
  <c r="IF6" i="1"/>
  <c r="IC6" i="1"/>
  <c r="IB6" i="1"/>
  <c r="IA6" i="1"/>
  <c r="HY6" i="1"/>
  <c r="HU6" i="1"/>
  <c r="HT6" i="1"/>
  <c r="HQ6" i="1"/>
  <c r="HO6" i="1"/>
  <c r="HM6" i="1"/>
  <c r="HL6" i="1"/>
  <c r="HK6" i="1"/>
  <c r="HJ6" i="1"/>
  <c r="HG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L6" i="1"/>
  <c r="GK6" i="1"/>
  <c r="GJ6" i="1"/>
  <c r="GI6" i="1"/>
  <c r="GH6" i="1"/>
  <c r="GG6" i="1"/>
  <c r="GF6" i="1"/>
  <c r="GE6" i="1"/>
  <c r="GD6" i="1"/>
  <c r="GC6" i="1"/>
  <c r="GM42" i="1" l="1"/>
  <c r="GM84" i="1"/>
  <c r="GM10" i="1"/>
  <c r="GM72" i="1"/>
  <c r="GM68" i="1"/>
  <c r="GM18" i="1"/>
  <c r="GM26" i="1"/>
  <c r="GM64" i="1"/>
  <c r="GM60" i="1"/>
  <c r="GM80" i="1"/>
  <c r="GM76" i="1"/>
  <c r="GM52" i="1"/>
  <c r="GM34" i="1"/>
  <c r="GM30" i="1"/>
  <c r="GM38" i="1"/>
  <c r="GM22" i="1"/>
  <c r="GM6" i="1"/>
  <c r="GM14" i="1"/>
  <c r="GM56" i="1"/>
  <c r="GM48" i="1"/>
</calcChain>
</file>

<file path=xl/sharedStrings.xml><?xml version="1.0" encoding="utf-8"?>
<sst xmlns="http://schemas.openxmlformats.org/spreadsheetml/2006/main" count="8452" uniqueCount="1161">
  <si>
    <t>Lp</t>
  </si>
  <si>
    <t>czas</t>
  </si>
  <si>
    <t>przedmiot</t>
  </si>
  <si>
    <t>nauczyciel</t>
  </si>
  <si>
    <t>sala</t>
  </si>
  <si>
    <t>1.</t>
  </si>
  <si>
    <t>08:00-08:45</t>
  </si>
  <si>
    <t>2.</t>
  </si>
  <si>
    <t>08:50-09:35</t>
  </si>
  <si>
    <t>3.</t>
  </si>
  <si>
    <t>09:40-10:25</t>
  </si>
  <si>
    <t>4.</t>
  </si>
  <si>
    <t>10:30-11:15</t>
  </si>
  <si>
    <t>5.</t>
  </si>
  <si>
    <t>11:20-12:05</t>
  </si>
  <si>
    <t>6.</t>
  </si>
  <si>
    <t>12:10-12:55</t>
  </si>
  <si>
    <t>7.</t>
  </si>
  <si>
    <t>13:15-14:00</t>
  </si>
  <si>
    <t>8.</t>
  </si>
  <si>
    <t>14:05-14:50</t>
  </si>
  <si>
    <t>9.</t>
  </si>
  <si>
    <t>14:55-15:40</t>
  </si>
  <si>
    <t>Z.Tomczykowski</t>
  </si>
  <si>
    <t>WYKORZYSTANIE SAL</t>
  </si>
  <si>
    <t>0   - sala wolna</t>
  </si>
  <si>
    <t>M.Kluz</t>
  </si>
  <si>
    <t>Z.Niewiadomski</t>
  </si>
  <si>
    <t>P.Antoszkiewicz</t>
  </si>
  <si>
    <t>M.Szonert</t>
  </si>
  <si>
    <t>T. INFORMATYK</t>
  </si>
  <si>
    <t>T. ADMINISTRACJI</t>
  </si>
  <si>
    <t>T. BHP</t>
  </si>
  <si>
    <t>M.Kieżun</t>
  </si>
  <si>
    <t>A.Muż</t>
  </si>
  <si>
    <t>PLAN NAUCZYCIELI</t>
  </si>
  <si>
    <t>X   - sala zajęta</t>
  </si>
  <si>
    <t>E.Hepner</t>
  </si>
  <si>
    <t>M.Grzyb</t>
  </si>
  <si>
    <t>L.Demczuk</t>
  </si>
  <si>
    <t>E.Ciarciński</t>
  </si>
  <si>
    <t>A.Naszlin</t>
  </si>
  <si>
    <t>A.Tychek</t>
  </si>
  <si>
    <t>K.Cis</t>
  </si>
  <si>
    <t>J.Gregorczuk</t>
  </si>
  <si>
    <t>T.RACHUNKOWOŚCI</t>
  </si>
  <si>
    <t>Wykładowca</t>
  </si>
  <si>
    <t>Termin egzaminu poprawkowego</t>
  </si>
  <si>
    <t>godz.</t>
  </si>
  <si>
    <t>Durtan Danuta</t>
  </si>
  <si>
    <t>Prus Henryk</t>
  </si>
  <si>
    <t>Antuszewicz Anna</t>
  </si>
  <si>
    <t>Kieżun Małgorzata</t>
  </si>
  <si>
    <t>Hepner Elżbieta</t>
  </si>
  <si>
    <t>Gregorczuk Jolanta</t>
  </si>
  <si>
    <t>Tomczykowski Zbigniew</t>
  </si>
  <si>
    <t>Naszlin Anna</t>
  </si>
  <si>
    <t>Rydzio Czesława</t>
  </si>
  <si>
    <t>Rydzio Mariusz</t>
  </si>
  <si>
    <t>Tychek Anna</t>
  </si>
  <si>
    <t>Bogusz Iwona</t>
  </si>
  <si>
    <t>Sabatowska Agnieszka</t>
  </si>
  <si>
    <t>Niewiadomski Zdzisław</t>
  </si>
  <si>
    <t>Antoszkiewicz Piotr</t>
  </si>
  <si>
    <t>Bekiesza Włodzimierz</t>
  </si>
  <si>
    <t>Muż Andrzej</t>
  </si>
  <si>
    <t xml:space="preserve">Szonert Marek </t>
  </si>
  <si>
    <t>Lipińska Patrycja - w zastępstwie Marek Szonert</t>
  </si>
  <si>
    <t>09.09.2012(niedziela)</t>
  </si>
  <si>
    <t>09:00-09:30</t>
  </si>
  <si>
    <t>16.09.2012(niedziela)</t>
  </si>
  <si>
    <t>08:00-08:30</t>
  </si>
  <si>
    <t>09.09.2012(sobota)</t>
  </si>
  <si>
    <t>10:30-10:45</t>
  </si>
  <si>
    <t>12:10-12:30</t>
  </si>
  <si>
    <t>13:00-13:30</t>
  </si>
  <si>
    <t>proszę zgłosić się do sekretariatu szkoły</t>
  </si>
  <si>
    <t>11:20-11:30</t>
  </si>
  <si>
    <t>Sajnóg Iwona</t>
  </si>
  <si>
    <t>Szumiło Małgorzata</t>
  </si>
  <si>
    <t>Maciejewski Piotr</t>
  </si>
  <si>
    <t xml:space="preserve">T. TURYSTYKI </t>
  </si>
  <si>
    <t>WIEJSKIEJ</t>
  </si>
  <si>
    <t>A</t>
  </si>
  <si>
    <t>S.Piotrowska</t>
  </si>
  <si>
    <t>10.</t>
  </si>
  <si>
    <t>15:45-16:30</t>
  </si>
  <si>
    <t>H.Prus</t>
  </si>
  <si>
    <t>M.Czajka</t>
  </si>
  <si>
    <t xml:space="preserve">TERMINY ZJAZDÓW  </t>
  </si>
  <si>
    <t>ILE ZJAZDÓW</t>
  </si>
  <si>
    <t>BHP1</t>
  </si>
  <si>
    <t>LO3</t>
  </si>
  <si>
    <t>DATA</t>
  </si>
  <si>
    <t>INFORMATYK 1</t>
  </si>
  <si>
    <t>INFORMATYK 3</t>
  </si>
  <si>
    <t>EKONOMISTA1</t>
  </si>
  <si>
    <t>EKONOMISTA 3</t>
  </si>
  <si>
    <t>ADMINISTRACJI 1</t>
  </si>
  <si>
    <t>ADMINISTRACJI 3</t>
  </si>
  <si>
    <t>OBSŁUGI TURYST. 3</t>
  </si>
  <si>
    <t>HOTELARSTWA  3</t>
  </si>
  <si>
    <t>BHP 3</t>
  </si>
  <si>
    <t>LO 3</t>
  </si>
  <si>
    <t>X</t>
  </si>
  <si>
    <t>I 1</t>
  </si>
  <si>
    <t>I 3</t>
  </si>
  <si>
    <t>E 1</t>
  </si>
  <si>
    <t>E 3</t>
  </si>
  <si>
    <t>A 1</t>
  </si>
  <si>
    <t>A 3</t>
  </si>
  <si>
    <t>O 3</t>
  </si>
  <si>
    <t>H 3</t>
  </si>
  <si>
    <t>B 1</t>
  </si>
  <si>
    <t>B 3</t>
  </si>
  <si>
    <t>EGZ.</t>
  </si>
  <si>
    <t>POPR</t>
  </si>
  <si>
    <t>EGZAMINY POPRAWKOWE</t>
  </si>
  <si>
    <t>POCZĄTEK II SEMESTRU</t>
  </si>
  <si>
    <t>M.Palmowska</t>
  </si>
  <si>
    <t>M.Przybyś</t>
  </si>
  <si>
    <t>M.Choroszko</t>
  </si>
  <si>
    <t>D.Ławecka-Bednarska</t>
  </si>
  <si>
    <t>M.Lipiński</t>
  </si>
  <si>
    <t>H.Libuda</t>
  </si>
  <si>
    <t>A. 36 Prowadzenie rachunkowości</t>
  </si>
  <si>
    <t>A.61 Wykonywanie zabiegów kosmetycznych twarzy</t>
  </si>
  <si>
    <t>A.62 Wykonywanie zabiegów kosmetycznych ciała, dłoni i stóp</t>
  </si>
  <si>
    <t>A.65 Rozliczenie wynagrodzeń i danin publicznych</t>
  </si>
  <si>
    <t>A.68 Obsługa klienta w jednostkach administracji</t>
  </si>
  <si>
    <t>B.30 Sporządzanie kosztorysów oraz dokumentacji przetargowej</t>
  </si>
  <si>
    <t>B.32 Organizacja robót zwiazanych z budową i utrzymaniem dróg i obiektów mostowych</t>
  </si>
  <si>
    <t>E.12 Montaż i eksploatacja komputerów osobistych oraz urządzeń peryferyjnych</t>
  </si>
  <si>
    <t>E.14 Tworzenie aplikacji internetowych i baz danych oraz administrowanie bazami</t>
  </si>
  <si>
    <t>T.8 Prowadzenie gospodarwstwa agroturystycznego</t>
  </si>
  <si>
    <t>Z.11 Świadczenie usług opiekuńczych i wspomagajacych rozwój dziecka</t>
  </si>
  <si>
    <t>Egzamin pisemny</t>
  </si>
  <si>
    <t>Egazmin pisemny</t>
  </si>
  <si>
    <t>Egzamin praktyczny</t>
  </si>
  <si>
    <t>Egazmin praktyczny</t>
  </si>
  <si>
    <t>22.06.2015</t>
  </si>
  <si>
    <t>23.06.2015</t>
  </si>
  <si>
    <t>19.06.2015</t>
  </si>
  <si>
    <t>27.06.2015</t>
  </si>
  <si>
    <t>17.06.2015</t>
  </si>
  <si>
    <t>24.06.2015</t>
  </si>
  <si>
    <t>20.06.2015</t>
  </si>
  <si>
    <t>21.06.2015</t>
  </si>
  <si>
    <t>10.06.2015</t>
  </si>
  <si>
    <t>godz. 11:15</t>
  </si>
  <si>
    <t>godz. 13:15</t>
  </si>
  <si>
    <t>godz. 9:15</t>
  </si>
  <si>
    <t>godz. 12:15</t>
  </si>
  <si>
    <t>godz. 14:15</t>
  </si>
  <si>
    <t>godz. 7:30</t>
  </si>
  <si>
    <t>godz. 8:15</t>
  </si>
  <si>
    <t>godz 8:15</t>
  </si>
  <si>
    <t>sala  32</t>
  </si>
  <si>
    <t>sala 34</t>
  </si>
  <si>
    <t>sala 24</t>
  </si>
  <si>
    <t>sala 31</t>
  </si>
  <si>
    <t>sala  14</t>
  </si>
  <si>
    <t>sala 26</t>
  </si>
  <si>
    <t>sala 14</t>
  </si>
  <si>
    <t>sala A</t>
  </si>
  <si>
    <t>sala 29</t>
  </si>
  <si>
    <t>sala 19</t>
  </si>
  <si>
    <t>sala 33</t>
  </si>
  <si>
    <t>Nazwisko i imię</t>
  </si>
  <si>
    <t>Nazwisko i mię</t>
  </si>
  <si>
    <t>Szymaniak Małgorzata</t>
  </si>
  <si>
    <t>Szyler Joanna</t>
  </si>
  <si>
    <t>Daniszewska Danuta</t>
  </si>
  <si>
    <t>Kusz Jolanta</t>
  </si>
  <si>
    <t>Kopczyńska Małgorzata</t>
  </si>
  <si>
    <t>Bochno Włodzimierz</t>
  </si>
  <si>
    <t>Fabisiak Wojciech</t>
  </si>
  <si>
    <t>Panasiewicz Cecylia</t>
  </si>
  <si>
    <t>Butrymowicz Arnold</t>
  </si>
  <si>
    <t>Bernaszewska Anna</t>
  </si>
  <si>
    <t>Kawecka Magdalena</t>
  </si>
  <si>
    <t>Grochalska Jolanta</t>
  </si>
  <si>
    <t>Kasprowicz Jarosław</t>
  </si>
  <si>
    <t>Tracewska Agata</t>
  </si>
  <si>
    <t>Marcinkiewicz Diana</t>
  </si>
  <si>
    <t>Wielk Lidia</t>
  </si>
  <si>
    <t>Zaręba Iwona</t>
  </si>
  <si>
    <t>Łachmańska Agnieszka</t>
  </si>
  <si>
    <t>Górniak Damian</t>
  </si>
  <si>
    <t>Dąbrowski Piotr</t>
  </si>
  <si>
    <t>Nowotka Monika</t>
  </si>
  <si>
    <t>Zaleska Sylwia</t>
  </si>
  <si>
    <t>Burda Małgorzata</t>
  </si>
  <si>
    <t>Janczewska Anna</t>
  </si>
  <si>
    <t>Żukowska Kornela</t>
  </si>
  <si>
    <t>Grodecka Marta</t>
  </si>
  <si>
    <t>Radomska Magdalena</t>
  </si>
  <si>
    <t>Kuczko Anna</t>
  </si>
  <si>
    <t>Herkt Krystian</t>
  </si>
  <si>
    <t>Meissner Janusz</t>
  </si>
  <si>
    <t>Śliwińska Ewa</t>
  </si>
  <si>
    <t>Konarski Maciej</t>
  </si>
  <si>
    <t>Kejner Maria</t>
  </si>
  <si>
    <t>Olkowska Justyna</t>
  </si>
  <si>
    <t>Pich Marlena</t>
  </si>
  <si>
    <t>Oklak Elżbieta</t>
  </si>
  <si>
    <t>Boraczyńska Sylwia</t>
  </si>
  <si>
    <t>Śmiałek Anna</t>
  </si>
  <si>
    <t>Pacer Urszula</t>
  </si>
  <si>
    <t>Pabjańczyk Agnieszka</t>
  </si>
  <si>
    <t>Banaszek Diana</t>
  </si>
  <si>
    <t>Klimaszewska Justyna</t>
  </si>
  <si>
    <t>Książek Marzena</t>
  </si>
  <si>
    <t>Pieńkowska Aneta</t>
  </si>
  <si>
    <t>Segin Wioletta</t>
  </si>
  <si>
    <t>Wydurska Patrycja</t>
  </si>
  <si>
    <t>Wiśniewska Dorota</t>
  </si>
  <si>
    <t>Kuszelewska Anita</t>
  </si>
  <si>
    <t>Nowiński kamil</t>
  </si>
  <si>
    <t>Odowska-Nalewaj Monika</t>
  </si>
  <si>
    <t>Kochanowska-Marczuk Julia</t>
  </si>
  <si>
    <t>Wnorowska Agnieszka</t>
  </si>
  <si>
    <t>Z.11 Świadczenie usług opiekuńczych</t>
  </si>
  <si>
    <t>Majkowska Małgorzata</t>
  </si>
  <si>
    <t>Mielech Estera</t>
  </si>
  <si>
    <t>Zakrzewska Ewelina</t>
  </si>
  <si>
    <t>Klimas Adrianna</t>
  </si>
  <si>
    <t>Kuzia Justyna</t>
  </si>
  <si>
    <t>Pawlikowski Tomasz</t>
  </si>
  <si>
    <t>Nietupski Paweł</t>
  </si>
  <si>
    <t>Kondracki Sebastian</t>
  </si>
  <si>
    <t>Syrzeń Małgorzata</t>
  </si>
  <si>
    <t>Gotowt Paulina</t>
  </si>
  <si>
    <t>Grzegorzewski Jan</t>
  </si>
  <si>
    <t xml:space="preserve"> i wspomagajacych rozwój dziecka</t>
  </si>
  <si>
    <t>Domian Marta</t>
  </si>
  <si>
    <t>Babicka Magdalena</t>
  </si>
  <si>
    <t>Bojczewska Kamila</t>
  </si>
  <si>
    <t>Górska Małgorzata</t>
  </si>
  <si>
    <t>Bachanek Katarzyna</t>
  </si>
  <si>
    <t>Woźniak Krzysztof</t>
  </si>
  <si>
    <t>Janicki Olgierd</t>
  </si>
  <si>
    <t>Żąłądek Mateusz</t>
  </si>
  <si>
    <t>Gruber Marta</t>
  </si>
  <si>
    <t>Bielarz Monika</t>
  </si>
  <si>
    <t xml:space="preserve">A.62 Wykonywanie zabiegów </t>
  </si>
  <si>
    <t>E.12 Montaż i eksploatacja komputerów</t>
  </si>
  <si>
    <t>Kasprzyk Magdalena</t>
  </si>
  <si>
    <t>Taraszkiewicz Sylwia</t>
  </si>
  <si>
    <t>Sujkowska Patrycja</t>
  </si>
  <si>
    <t>Wołowiec Joanna</t>
  </si>
  <si>
    <t>Gehrke Joanna</t>
  </si>
  <si>
    <t>Antkiewicz Kamil</t>
  </si>
  <si>
    <t>Wądołowski Tomasz</t>
  </si>
  <si>
    <t>Barszczewski Bartłomiej</t>
  </si>
  <si>
    <t>Sawjko Dariusz</t>
  </si>
  <si>
    <t>Suchoicka Emilia</t>
  </si>
  <si>
    <t xml:space="preserve">A. 36 Prowadzenie </t>
  </si>
  <si>
    <t>kosmetycznych ciała, dłoni i stóp</t>
  </si>
  <si>
    <t>A.65 Rozliczenie wynagrodzeń i</t>
  </si>
  <si>
    <t>Szota Katarzyna</t>
  </si>
  <si>
    <t xml:space="preserve">B.30 Sporządzanie kosztorysów </t>
  </si>
  <si>
    <t xml:space="preserve"> osobistych oraz urządzeń peryferyjnych</t>
  </si>
  <si>
    <t xml:space="preserve">E.14 Tworzenie aplikacji internetowych i </t>
  </si>
  <si>
    <t>Sawejko Dariusz</t>
  </si>
  <si>
    <t>11.06.2015</t>
  </si>
  <si>
    <t>Ciechański Rafał</t>
  </si>
  <si>
    <t>Kowalska Milena</t>
  </si>
  <si>
    <t>Włodarska Monika</t>
  </si>
  <si>
    <t>Wronkowska Joanna</t>
  </si>
  <si>
    <t>Przybyszewska Kamila</t>
  </si>
  <si>
    <t>Borowska Anna</t>
  </si>
  <si>
    <t>Kałamarski Kamil</t>
  </si>
  <si>
    <t>Górski Mateusz</t>
  </si>
  <si>
    <t>Adamczewska Katarzyna</t>
  </si>
  <si>
    <t>rachunkowości</t>
  </si>
  <si>
    <t xml:space="preserve"> danin publicznych</t>
  </si>
  <si>
    <t>oraz dokumentacji przetargowej</t>
  </si>
  <si>
    <t>baz danych oraz administrowanie bazami</t>
  </si>
  <si>
    <t>Tomczak Alicja</t>
  </si>
  <si>
    <t>Matusiewicz Olimpia</t>
  </si>
  <si>
    <t>Kościwicz Joanna</t>
  </si>
  <si>
    <t>Gliniecka Martyna</t>
  </si>
  <si>
    <t>Foruś Justyna</t>
  </si>
  <si>
    <t>Januszkiewicz Agnieszka</t>
  </si>
  <si>
    <t>Zalewski Piotr</t>
  </si>
  <si>
    <t>Szymański Mateusz</t>
  </si>
  <si>
    <t>Maciag Monika</t>
  </si>
  <si>
    <t>Gliniecka Karolina</t>
  </si>
  <si>
    <t>Dutkiewicz Małgorzata</t>
  </si>
  <si>
    <t>Terepora Karolina</t>
  </si>
  <si>
    <t>Kusz Stefania</t>
  </si>
  <si>
    <t>Chabrych Katarzyna</t>
  </si>
  <si>
    <t>Kostusiak Rafał</t>
  </si>
  <si>
    <t>Tatol Krzysztof</t>
  </si>
  <si>
    <t>Batyra Dawid</t>
  </si>
  <si>
    <t>Jackowski Damian</t>
  </si>
  <si>
    <t>Urban Anna</t>
  </si>
  <si>
    <t>26.06.2015</t>
  </si>
  <si>
    <t>godz. 11:30</t>
  </si>
  <si>
    <t>18.06.2015</t>
  </si>
  <si>
    <t>Ciszewska Sandra</t>
  </si>
  <si>
    <t>Parzonka Katarzyna</t>
  </si>
  <si>
    <t>Ludkiewiicz Anna</t>
  </si>
  <si>
    <t>Kowalski Dariusz</t>
  </si>
  <si>
    <t>Szachowicz Patryk</t>
  </si>
  <si>
    <t>Topka Adam</t>
  </si>
  <si>
    <t>Zabłocka Natalia</t>
  </si>
  <si>
    <t>Podleś Iwona</t>
  </si>
  <si>
    <t>godz 14:15</t>
  </si>
  <si>
    <t>Rzygalińska Sylwia</t>
  </si>
  <si>
    <t>Gagdzis-Wysocka Monika</t>
  </si>
  <si>
    <t>Capiga Magdalena</t>
  </si>
  <si>
    <t>Kania Krzysztof</t>
  </si>
  <si>
    <t>Krawczyk Miłosz</t>
  </si>
  <si>
    <t>Doroszczak Marlena</t>
  </si>
  <si>
    <t>Sekulski Bogumił</t>
  </si>
  <si>
    <t>Obrębska Aleksandra</t>
  </si>
  <si>
    <t>Ksiażek Marzena</t>
  </si>
  <si>
    <t>Olszewska Alicja</t>
  </si>
  <si>
    <t>Iwanowicz Sylwia</t>
  </si>
  <si>
    <t>Rykaczewska Aneta</t>
  </si>
  <si>
    <t>Dąbkowska Monika</t>
  </si>
  <si>
    <t>Węgierski Piotr</t>
  </si>
  <si>
    <t>Rejner Anna</t>
  </si>
  <si>
    <t>Krawczyk Joanna</t>
  </si>
  <si>
    <t>Demusz Karolina</t>
  </si>
  <si>
    <t>Purzycki Przemysław</t>
  </si>
  <si>
    <t>Szok Michał</t>
  </si>
  <si>
    <t>Olczak Damian</t>
  </si>
  <si>
    <t>Kirszka Klaudia</t>
  </si>
  <si>
    <t>Sobiszek Emilia</t>
  </si>
  <si>
    <t>Łyjak Katarzyna</t>
  </si>
  <si>
    <t>Ustianowska Aleksandra</t>
  </si>
  <si>
    <t>Serej Edyta</t>
  </si>
  <si>
    <t>Czyżewski Mariusz</t>
  </si>
  <si>
    <t>Skorupski Andrzej</t>
  </si>
  <si>
    <t>Szczepańska Dominika</t>
  </si>
  <si>
    <t>Kościewicz Joanna</t>
  </si>
  <si>
    <t>Strucińska Martyna</t>
  </si>
  <si>
    <t>Bejnar Rafał</t>
  </si>
  <si>
    <t>Goronzi Laura</t>
  </si>
  <si>
    <t>Chodkowska Anna</t>
  </si>
  <si>
    <t>Radziewiński Paweł</t>
  </si>
  <si>
    <t>Drozdowska Milena</t>
  </si>
  <si>
    <t>Makowski Maciej</t>
  </si>
  <si>
    <t>Kwaśniewska Alicja</t>
  </si>
  <si>
    <t>Medykowski Dariusz</t>
  </si>
  <si>
    <t>Kuhn Urszula</t>
  </si>
  <si>
    <t>Pietraszko Piotr</t>
  </si>
  <si>
    <t>Zawadzka Małgorzata</t>
  </si>
  <si>
    <t>Nicewicz Kinga</t>
  </si>
  <si>
    <t>osobistych oraz urządzeń peryferyjnych</t>
  </si>
  <si>
    <t xml:space="preserve">B.32 Organizacja robót  </t>
  </si>
  <si>
    <t xml:space="preserve">związanych z budową i </t>
  </si>
  <si>
    <t>godz.11:15</t>
  </si>
  <si>
    <t>25.06.2015</t>
  </si>
  <si>
    <t>utrzymaniem dróg i obiektów</t>
  </si>
  <si>
    <t>godz. 15:30</t>
  </si>
  <si>
    <t>mostowych</t>
  </si>
  <si>
    <t xml:space="preserve">Z.13 Zarządzanie bezpieczeństwem w </t>
  </si>
  <si>
    <t>środowisku pracy</t>
  </si>
  <si>
    <t>Suchowolak Mariusz</t>
  </si>
  <si>
    <t xml:space="preserve">Z.11 Świadczenie usług opiekuńczych i </t>
  </si>
  <si>
    <t>wspomagajacych rozwój dziecka</t>
  </si>
  <si>
    <t>13.06.2015</t>
  </si>
  <si>
    <t xml:space="preserve">Z.11 Świadczenie usług opiekuńczych </t>
  </si>
  <si>
    <t>i wspomagajacych rozwój dziecka</t>
  </si>
  <si>
    <t>Bejnar Maksymilian</t>
  </si>
  <si>
    <t>14.06.2015</t>
  </si>
  <si>
    <t>Ciężka Aneta</t>
  </si>
  <si>
    <t>Michniewicz Sylwia</t>
  </si>
  <si>
    <t>Łukasiewicz Anna</t>
  </si>
  <si>
    <t>Matułajtis Joanna</t>
  </si>
  <si>
    <t>Jarosz Dorota</t>
  </si>
  <si>
    <t>Gagat Aneta</t>
  </si>
  <si>
    <t>MOŻE</t>
  </si>
  <si>
    <t>HS</t>
  </si>
  <si>
    <t>GK</t>
  </si>
  <si>
    <t>ZT</t>
  </si>
  <si>
    <t>PA</t>
  </si>
  <si>
    <t>ZN</t>
  </si>
  <si>
    <t>AM</t>
  </si>
  <si>
    <t>MK</t>
  </si>
  <si>
    <t>BG</t>
  </si>
  <si>
    <t>AS</t>
  </si>
  <si>
    <t>EH</t>
  </si>
  <si>
    <t>SJM</t>
  </si>
  <si>
    <t>ME</t>
  </si>
  <si>
    <t>ŁJ</t>
  </si>
  <si>
    <t>JS</t>
  </si>
  <si>
    <t>x</t>
  </si>
  <si>
    <t>I.Kasprzyk</t>
  </si>
  <si>
    <t>J.Lubkiewicz</t>
  </si>
  <si>
    <t xml:space="preserve">KWALIFIKACJA </t>
  </si>
  <si>
    <t>KWALIFIKACJA</t>
  </si>
  <si>
    <t>T.LOGISTYK</t>
  </si>
  <si>
    <t>J.Fukowska</t>
  </si>
  <si>
    <t>A.Jastrzębska</t>
  </si>
  <si>
    <t>EKA.01</t>
  </si>
  <si>
    <t>SPO.01</t>
  </si>
  <si>
    <t>E.Kicka</t>
  </si>
  <si>
    <t>R.Przęczek</t>
  </si>
  <si>
    <t>KKZ</t>
  </si>
  <si>
    <t>KRAWIEC</t>
  </si>
  <si>
    <t>FRYZJER</t>
  </si>
  <si>
    <t>FRK.01</t>
  </si>
  <si>
    <t>ELEKTRYK</t>
  </si>
  <si>
    <t>ELE.02</t>
  </si>
  <si>
    <t>MOD.03</t>
  </si>
  <si>
    <t>C</t>
  </si>
  <si>
    <t>Termin wypełnienia deklaracji na egzamin maturalny - do 30 września 2020r.</t>
  </si>
  <si>
    <t>Termin złożenia deklaracji na egzamin zawodowy w czerwcu 2021- do 20.12.2020</t>
  </si>
  <si>
    <t>Termin złożenia deklaracji na egzamin zawodowy w styczniu 2021- do 16.09.2020</t>
  </si>
  <si>
    <t>INF.02</t>
  </si>
  <si>
    <t>INF.03</t>
  </si>
  <si>
    <t>KOS 03  FRK.04</t>
  </si>
  <si>
    <t>(AU.35)   EKA.04</t>
  </si>
  <si>
    <t>(AU.36)   EKA.07</t>
  </si>
  <si>
    <t>(AU.65)   EKA.05</t>
  </si>
  <si>
    <t>ADM3   EKA.01</t>
  </si>
  <si>
    <t>BHP3  BPO.01</t>
  </si>
  <si>
    <t>T</t>
  </si>
  <si>
    <t>NOWY</t>
  </si>
  <si>
    <t>SEMESTR</t>
  </si>
  <si>
    <t>X       oznacza zjazd semestru. Terminy zjazdów mogą ulec zmianie. Przed zjazdem proszę sprawdzać plan zajęć. Termin oddania prac kontrolnych - do 29 listopada 2020</t>
  </si>
  <si>
    <t>KRAWIEC: T - zajęcia teoretyczne w Szkole ul. Mickiewicza 5</t>
  </si>
  <si>
    <t>KRAWIEC: P  - zajęcia praktyczne w grupach w Zakładzie Modanna ul. Jagielończyka 38A</t>
  </si>
  <si>
    <t>SZKOŁA</t>
  </si>
  <si>
    <t>Zawód</t>
  </si>
  <si>
    <t>Kwalifikacja</t>
  </si>
  <si>
    <t>Data</t>
  </si>
  <si>
    <t>Dzień tygodnia</t>
  </si>
  <si>
    <t>Godzina przybycia do szkoły</t>
  </si>
  <si>
    <t>ilość osób</t>
  </si>
  <si>
    <t>Sala</t>
  </si>
  <si>
    <t>EGZAMIN PISEMNY</t>
  </si>
  <si>
    <t>TECHNIK DROGOWNICTWA</t>
  </si>
  <si>
    <t>B.30</t>
  </si>
  <si>
    <t>WT</t>
  </si>
  <si>
    <t>TECHNIK ADMINISTRACJI</t>
  </si>
  <si>
    <t>AU.68</t>
  </si>
  <si>
    <t>TECHNIK BHP GRUPA 1</t>
  </si>
  <si>
    <t>BPO.01</t>
  </si>
  <si>
    <t>TECHNIK BHP GRUPA 2</t>
  </si>
  <si>
    <t>SO</t>
  </si>
  <si>
    <t>EGZAMIN PRAKTYCZNY</t>
  </si>
  <si>
    <t>B.32</t>
  </si>
  <si>
    <t>PN</t>
  </si>
  <si>
    <t>TECHNIK BUDOWY DRÓG</t>
  </si>
  <si>
    <t>BD.25</t>
  </si>
  <si>
    <t>TECHNIK BHP</t>
  </si>
  <si>
    <t>TECHNIK USŁUG KOSMETYCZNYCH</t>
  </si>
  <si>
    <t>AU.61</t>
  </si>
  <si>
    <t>TECHNIK INFORMATYK</t>
  </si>
  <si>
    <t>EE.09</t>
  </si>
  <si>
    <t>TECHNIK ODNAWIALNYCH ŹRÓDEŁ ENERGII</t>
  </si>
  <si>
    <t>BD.17</t>
  </si>
  <si>
    <t>CSB</t>
  </si>
  <si>
    <t>BD.18</t>
  </si>
  <si>
    <t>TECHNIK TURYSTYKI WIEJSKIEJ</t>
  </si>
  <si>
    <t>TG.08</t>
  </si>
  <si>
    <t>TG.09</t>
  </si>
  <si>
    <t>TECHNIK LOGISTYK</t>
  </si>
  <si>
    <t>AU.32</t>
  </si>
  <si>
    <t>TECHNIK RACHUNKOWOŚCI</t>
  </si>
  <si>
    <t>AU.65</t>
  </si>
  <si>
    <t>ND</t>
  </si>
  <si>
    <t>AU.36</t>
  </si>
  <si>
    <t>Egzaminy pisemne odbędą się</t>
  </si>
  <si>
    <t>Egzaminy praktyczne odbędą się</t>
  </si>
  <si>
    <t>w budynku Szkoły przy ul. Mickiewicza 5</t>
  </si>
  <si>
    <t>Lp.</t>
  </si>
  <si>
    <t xml:space="preserve">Nazwisko </t>
  </si>
  <si>
    <t>Imię</t>
  </si>
  <si>
    <t>godzina: 14:30</t>
  </si>
  <si>
    <t>Narwojsz</t>
  </si>
  <si>
    <t>Michał</t>
  </si>
  <si>
    <t>Olszewski</t>
  </si>
  <si>
    <t>Piotr</t>
  </si>
  <si>
    <t>Agnieszka</t>
  </si>
  <si>
    <t>Piskunowicz</t>
  </si>
  <si>
    <t>Daniel</t>
  </si>
  <si>
    <t>Tomasz</t>
  </si>
  <si>
    <t>Katarzyna</t>
  </si>
  <si>
    <t>Natalia</t>
  </si>
  <si>
    <t>Marcin</t>
  </si>
  <si>
    <t>Małgorzata</t>
  </si>
  <si>
    <t>Paweł</t>
  </si>
  <si>
    <t>Drewniak</t>
  </si>
  <si>
    <t>Jan</t>
  </si>
  <si>
    <t>Radosław</t>
  </si>
  <si>
    <t>Klimowicz</t>
  </si>
  <si>
    <t>Szymon</t>
  </si>
  <si>
    <t>Patryk</t>
  </si>
  <si>
    <t>Jakub</t>
  </si>
  <si>
    <t>Wojciechowski</t>
  </si>
  <si>
    <t>Rafał</t>
  </si>
  <si>
    <t>Pakosz</t>
  </si>
  <si>
    <t>Jarosław</t>
  </si>
  <si>
    <t>godzina: 13:30</t>
  </si>
  <si>
    <t>godzina: 09:30</t>
  </si>
  <si>
    <t>godzina: 12:30</t>
  </si>
  <si>
    <t>godzina: 11:30</t>
  </si>
  <si>
    <t>Kalinowska</t>
  </si>
  <si>
    <t>Marta</t>
  </si>
  <si>
    <t>Kalinowski</t>
  </si>
  <si>
    <t>Hrycyna</t>
  </si>
  <si>
    <t>Łukaszewicz</t>
  </si>
  <si>
    <t>Natalia Anna</t>
  </si>
  <si>
    <t>Zwierzyński</t>
  </si>
  <si>
    <t>Adam</t>
  </si>
  <si>
    <t>Kożuszko</t>
  </si>
  <si>
    <t>Minoga</t>
  </si>
  <si>
    <t>Andrzej Grzegorz</t>
  </si>
  <si>
    <t>Nieciecki</t>
  </si>
  <si>
    <t>Andrzej</t>
  </si>
  <si>
    <t>Pupecki</t>
  </si>
  <si>
    <t>Zbigniew</t>
  </si>
  <si>
    <t>Radzik</t>
  </si>
  <si>
    <t>Krzysztof</t>
  </si>
  <si>
    <t>Mateusz</t>
  </si>
  <si>
    <t>Wadowiec</t>
  </si>
  <si>
    <t>Wojciech</t>
  </si>
  <si>
    <t>Wołosewicz</t>
  </si>
  <si>
    <t>Drózd</t>
  </si>
  <si>
    <t>Dziczek</t>
  </si>
  <si>
    <t>Dziekoński</t>
  </si>
  <si>
    <t>Dzieżyk</t>
  </si>
  <si>
    <t>Frankowski</t>
  </si>
  <si>
    <t>Bartłomiej</t>
  </si>
  <si>
    <t>Gomuła</t>
  </si>
  <si>
    <t>Kubiaczyk</t>
  </si>
  <si>
    <t>Arkadiusz</t>
  </si>
  <si>
    <t>Bramowicz</t>
  </si>
  <si>
    <t>Kinga</t>
  </si>
  <si>
    <t>Bogusław</t>
  </si>
  <si>
    <t>Worotnicki</t>
  </si>
  <si>
    <t>Warzycki</t>
  </si>
  <si>
    <t>Kosiak</t>
  </si>
  <si>
    <t>Renata</t>
  </si>
  <si>
    <t>Mierzwińska</t>
  </si>
  <si>
    <t>Skałka</t>
  </si>
  <si>
    <t>Anna Danuta</t>
  </si>
  <si>
    <t>Żurawska</t>
  </si>
  <si>
    <t>Beata</t>
  </si>
  <si>
    <t>Bączek</t>
  </si>
  <si>
    <t>Katarzyna Anna</t>
  </si>
  <si>
    <t>Bekeszczuk</t>
  </si>
  <si>
    <t>Sebastian Janusz</t>
  </si>
  <si>
    <t>Chaciński</t>
  </si>
  <si>
    <t>Giczewski</t>
  </si>
  <si>
    <t>Krzysztof Robert</t>
  </si>
  <si>
    <t>Gierach</t>
  </si>
  <si>
    <t>Gieszczyński</t>
  </si>
  <si>
    <t>Maciej</t>
  </si>
  <si>
    <t>Juszczyńska</t>
  </si>
  <si>
    <t>Karolina Anna</t>
  </si>
  <si>
    <t>Damian Rafał</t>
  </si>
  <si>
    <t>Jamróz</t>
  </si>
  <si>
    <t>Krystian Bartosz</t>
  </si>
  <si>
    <t>Kostyk</t>
  </si>
  <si>
    <t>Krzysztof Hubert</t>
  </si>
  <si>
    <t>Krasnodębska</t>
  </si>
  <si>
    <t>Magdalena Marta</t>
  </si>
  <si>
    <t>Ługowski</t>
  </si>
  <si>
    <t>Michalak</t>
  </si>
  <si>
    <t>Stachelek</t>
  </si>
  <si>
    <t>Szramowska</t>
  </si>
  <si>
    <t>Wajda</t>
  </si>
  <si>
    <t>Sylwester</t>
  </si>
  <si>
    <t>Wielgo</t>
  </si>
  <si>
    <t>Monika</t>
  </si>
  <si>
    <t>godzina: 08:30</t>
  </si>
  <si>
    <t>godzina: 15:30</t>
  </si>
  <si>
    <t>Egzaminy pisemne odbędą się w budynku</t>
  </si>
  <si>
    <t>Centrum Szkoleń Budowlanych ul. Lubelska 33C</t>
  </si>
  <si>
    <t>Jakubiak</t>
  </si>
  <si>
    <t>Anna Katarzyna</t>
  </si>
  <si>
    <t>Kowalska</t>
  </si>
  <si>
    <t>Bogumiła</t>
  </si>
  <si>
    <t>Magiera</t>
  </si>
  <si>
    <t>Paulina</t>
  </si>
  <si>
    <t>Chernetska</t>
  </si>
  <si>
    <t>Oksana</t>
  </si>
  <si>
    <t>Kuźnicka</t>
  </si>
  <si>
    <t>Kinga Jadwiga</t>
  </si>
  <si>
    <t>w budynku Centrum Szkoleń Budowlanych ul. Lubelska 33 C</t>
  </si>
  <si>
    <t>Popławski</t>
  </si>
  <si>
    <t>Wierzbicka</t>
  </si>
  <si>
    <t>Magdalena</t>
  </si>
  <si>
    <t>EGZAMIN ZAWODOWY 01.2021</t>
  </si>
  <si>
    <t xml:space="preserve">Budnik </t>
  </si>
  <si>
    <t>Budnik</t>
  </si>
  <si>
    <r>
      <t xml:space="preserve">EPI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</si>
  <si>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EPR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</si>
  <si>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OPD 2 SPO.04</t>
  </si>
  <si>
    <t>OPD 4 SPO.04</t>
  </si>
  <si>
    <t>ADM 2   EKA.01</t>
  </si>
  <si>
    <t>4LO 2A</t>
  </si>
  <si>
    <t>3LO    6A 6B</t>
  </si>
  <si>
    <t>HGT.09   HGT.10</t>
  </si>
  <si>
    <t>FRK.04</t>
  </si>
  <si>
    <t>SPO.04</t>
  </si>
  <si>
    <t>EKA.07</t>
  </si>
  <si>
    <t>EKA.05</t>
  </si>
  <si>
    <t>SEMESTR  III</t>
  </si>
  <si>
    <t>HGT.09</t>
  </si>
  <si>
    <t>HGT.10</t>
  </si>
  <si>
    <t>Pozostałe materiały i przybory pomocnicze według przedmiotów egzaminacyjnych:</t>
  </si>
  <si>
    <t>biologia</t>
  </si>
  <si>
    <t>Przedmiot</t>
  </si>
  <si>
    <t>Przybory i materiały pomocnicze</t>
  </si>
  <si>
    <t>Obowiązkowo / fakultatywnie</t>
  </si>
  <si>
    <t>Zapewnia</t>
  </si>
  <si>
    <t>linijka</t>
  </si>
  <si>
    <t>kalkulator prosty</t>
  </si>
  <si>
    <t>wybrane wzory i stałe fizykochemiczne na egzamin maturalny z biologii, chemii i fizyki</t>
  </si>
  <si>
    <t>fakultatywnie</t>
  </si>
  <si>
    <t>obowiązkowo</t>
  </si>
  <si>
    <t>zdający</t>
  </si>
  <si>
    <t>szkoła</t>
  </si>
  <si>
    <t>język polski</t>
  </si>
  <si>
    <t>słownik ortograficzny i słownik poprawnej polszczyzny - nie mniej niż 1 na 25 osób</t>
  </si>
  <si>
    <t>matematyka</t>
  </si>
  <si>
    <t>Termin ogłoszenia wyników</t>
  </si>
  <si>
    <t>Termin przekazania szkołom wyników i zaświadczeń</t>
  </si>
  <si>
    <t>Termin wydania zdającym zaświadczeń</t>
  </si>
  <si>
    <t>2 lipca 2021</t>
  </si>
  <si>
    <t>do 8 lipca 2021</t>
  </si>
  <si>
    <t>9 lipca 2021</t>
  </si>
  <si>
    <t>cyrkiel</t>
  </si>
  <si>
    <t>wybrane wzory matematyczne</t>
  </si>
  <si>
    <t>EE.08</t>
  </si>
  <si>
    <t>AU.14</t>
  </si>
  <si>
    <t>BD.05</t>
  </si>
  <si>
    <t>MONTER ZABUDOWY I ROBÓT WYKOŃCZENIOWYCH W BUDOWNICTWIE</t>
  </si>
  <si>
    <t>BD.04</t>
  </si>
  <si>
    <t>BD.14</t>
  </si>
  <si>
    <t>EGZAMIN PISEMNY NA STANOWISKACH KOMPUTEROWYCH</t>
  </si>
  <si>
    <t>OPIEKUNKA DZIECIĘCA</t>
  </si>
  <si>
    <t>MAGAZYNIER-LOGISTYK</t>
  </si>
  <si>
    <t>SPL.01</t>
  </si>
  <si>
    <t>LOGISTYK</t>
  </si>
  <si>
    <t>SPL.04</t>
  </si>
  <si>
    <t>B.27</t>
  </si>
  <si>
    <t>2+1</t>
  </si>
  <si>
    <t>ZAKŁAD MODANNA</t>
  </si>
  <si>
    <t>SZKOŁA I KKZ</t>
  </si>
  <si>
    <t>KKZ 286201-30A0U</t>
  </si>
  <si>
    <t>Sylwia Czaplejewicz</t>
  </si>
  <si>
    <t>Małgorzata Donderowicz</t>
  </si>
  <si>
    <t>Mateusz Dziadko</t>
  </si>
  <si>
    <t>Arkadiusz Jaśkiewicz</t>
  </si>
  <si>
    <t>Justyna Jaśkiewicz</t>
  </si>
  <si>
    <t>Agnieszka Łapiejko</t>
  </si>
  <si>
    <t>Natalia Macuk</t>
  </si>
  <si>
    <t xml:space="preserve"> Milena Mazurowska </t>
  </si>
  <si>
    <t>Jadwiga Pograniczna</t>
  </si>
  <si>
    <t>Iwona Sipowicz</t>
  </si>
  <si>
    <t>Hanna Tworkowska</t>
  </si>
  <si>
    <t>Agnieszka Zalewska</t>
  </si>
  <si>
    <t>Katarzyna Augustyniak</t>
  </si>
  <si>
    <t>Karol Badurek</t>
  </si>
  <si>
    <t>Agata Bąk</t>
  </si>
  <si>
    <t>Magdalena Czelińska</t>
  </si>
  <si>
    <t>Małgorzata Derlecka</t>
  </si>
  <si>
    <t>Anna Drenczewska</t>
  </si>
  <si>
    <t>Patrycja Dybikowska</t>
  </si>
  <si>
    <t>Justyna Dzieniszewska</t>
  </si>
  <si>
    <t>Małgorzata Gradzewicz</t>
  </si>
  <si>
    <t>Marta Hetmańska</t>
  </si>
  <si>
    <t>Emilia Huska</t>
  </si>
  <si>
    <t>Joanna Jarmużewska</t>
  </si>
  <si>
    <t>Patrycja Karpowicz</t>
  </si>
  <si>
    <t>Anna Kilijańska-Węgrzynowska</t>
  </si>
  <si>
    <t>Renata Kosiak</t>
  </si>
  <si>
    <t>Anna Łochajewska</t>
  </si>
  <si>
    <t>Natalia Mierzwińska</t>
  </si>
  <si>
    <t>Dominika Paluszkiewicz</t>
  </si>
  <si>
    <t>Paulina Seliwiak</t>
  </si>
  <si>
    <t>Anna Skałka</t>
  </si>
  <si>
    <t>Aneta Syska</t>
  </si>
  <si>
    <t>Iwona Szczepanek-Dąbrowska</t>
  </si>
  <si>
    <t>Magdalena Tacik</t>
  </si>
  <si>
    <t>Katarzyna Wasielewska</t>
  </si>
  <si>
    <t>Magdalena Wierzbicka</t>
  </si>
  <si>
    <t>Sandra Wiśniewska</t>
  </si>
  <si>
    <t>Aleksandra Zachłowska</t>
  </si>
  <si>
    <t>Beata Żurawska</t>
  </si>
  <si>
    <t>Katarzyna Kowalska</t>
  </si>
  <si>
    <t>Remigiusz Żochowski</t>
  </si>
  <si>
    <t>Radzik Mateusz</t>
  </si>
  <si>
    <t>KKZ 286201-1D4NM</t>
  </si>
  <si>
    <t>Kamil Ćwiek</t>
  </si>
  <si>
    <t>Jakub Bąkowski</t>
  </si>
  <si>
    <t>Jakub Tuszyński</t>
  </si>
  <si>
    <t>Piotr Bąkowski</t>
  </si>
  <si>
    <t>Małrycy Zawistowski</t>
  </si>
  <si>
    <t>Daniel Bednarski</t>
  </si>
  <si>
    <t>Damian Czarniewski</t>
  </si>
  <si>
    <t>Patryk Grygo</t>
  </si>
  <si>
    <t>Jakub Kowalewski</t>
  </si>
  <si>
    <t>Hubert Mikos</t>
  </si>
  <si>
    <t>Kamil Piotrowski</t>
  </si>
  <si>
    <t>Maciej Przytomski</t>
  </si>
  <si>
    <t>Tomasz Ruciński</t>
  </si>
  <si>
    <t>Yauheni Tromza</t>
  </si>
  <si>
    <t>Beata Deptuła</t>
  </si>
  <si>
    <t>Sylwia Boraczyńska</t>
  </si>
  <si>
    <t>Dominika Tomasik</t>
  </si>
  <si>
    <t>Monika Tymińska</t>
  </si>
  <si>
    <t>Patrycja Lipińska</t>
  </si>
  <si>
    <t>Natalia Marzec</t>
  </si>
  <si>
    <t>Maria Parafińczuk</t>
  </si>
  <si>
    <t>Jakub Skiba</t>
  </si>
  <si>
    <t>Angelika Tomasik</t>
  </si>
  <si>
    <t>Monika Pożarska</t>
  </si>
  <si>
    <t>Małgorzata Adamczyk</t>
  </si>
  <si>
    <t>Anna Wołyniec</t>
  </si>
  <si>
    <t>Julitta Czyczyn-Egiert</t>
  </si>
  <si>
    <t>Katarzyna Załęska</t>
  </si>
  <si>
    <t>Justyna Długokęcka</t>
  </si>
  <si>
    <t>Justyna Dobkowska</t>
  </si>
  <si>
    <t>Edyta Pęcak</t>
  </si>
  <si>
    <t>Natalia Piotrowska</t>
  </si>
  <si>
    <t>`</t>
  </si>
  <si>
    <t>Agnieszka Sudujko</t>
  </si>
  <si>
    <t>Marzena Swyd</t>
  </si>
  <si>
    <t>Magdalena Szot</t>
  </si>
  <si>
    <t>Dorota Szymkowiak</t>
  </si>
  <si>
    <t>Kamila Wojciechowska</t>
  </si>
  <si>
    <t>Zawirowska Iwona</t>
  </si>
  <si>
    <t>SZKOŁA 286201-1D4NM</t>
  </si>
  <si>
    <t>Mazurek Bartosz</t>
  </si>
  <si>
    <t>Piersa Jakub</t>
  </si>
  <si>
    <t>Pikor Dawid</t>
  </si>
  <si>
    <t>Prusinowski Paweł</t>
  </si>
  <si>
    <t>Piworowicz Ewelina</t>
  </si>
  <si>
    <t>Kukałowicz  Daniel</t>
  </si>
  <si>
    <t>Węgrocki Kacper</t>
  </si>
  <si>
    <t>Domański Kacper</t>
  </si>
  <si>
    <t>Głowacki Karol</t>
  </si>
  <si>
    <t>Kucki Sebastian</t>
  </si>
  <si>
    <t>Jurgielewicz Emil Grzegorz</t>
  </si>
  <si>
    <t>Zieliński Dawid</t>
  </si>
  <si>
    <t>Mateusz Arnista</t>
  </si>
  <si>
    <t>Darek Bastkowski</t>
  </si>
  <si>
    <t>Jakub Bednarczyk</t>
  </si>
  <si>
    <t>Kinga Bramowicz</t>
  </si>
  <si>
    <t>Mariusz Chyży</t>
  </si>
  <si>
    <t>Damian Gawrysiak</t>
  </si>
  <si>
    <t>Wojciech Kamiński</t>
  </si>
  <si>
    <t>Dariusz Kawiorski</t>
  </si>
  <si>
    <t>Mariola Knap</t>
  </si>
  <si>
    <t>Norbert Knap</t>
  </si>
  <si>
    <t>Joanna Segień-Chyża</t>
  </si>
  <si>
    <t>Maciej Korzybski</t>
  </si>
  <si>
    <t>Alina Leszczyńska</t>
  </si>
  <si>
    <t>Maria Lipczyńska</t>
  </si>
  <si>
    <t>Dariusz Lipka</t>
  </si>
  <si>
    <t>Dorota Łodziana</t>
  </si>
  <si>
    <t>Roksana Mrzygłód</t>
  </si>
  <si>
    <t xml:space="preserve"> Tomasz Mynaj </t>
  </si>
  <si>
    <t>Katarzyna Olszewska</t>
  </si>
  <si>
    <t>Piotr Olszewski</t>
  </si>
  <si>
    <t>Agnieszka Pac</t>
  </si>
  <si>
    <t>Anna Portalska</t>
  </si>
  <si>
    <t>Katarzyna Przybyła</t>
  </si>
  <si>
    <t>Monika Szczęśniak</t>
  </si>
  <si>
    <t>Szymon Tarasiewicz</t>
  </si>
  <si>
    <t>Sebastian Wochna</t>
  </si>
  <si>
    <t>Marek Brejlak</t>
  </si>
  <si>
    <t>Magdalena Kryks</t>
  </si>
  <si>
    <t>Agnieszka Łodziana</t>
  </si>
  <si>
    <t>Agata Błaszczak</t>
  </si>
  <si>
    <t>Agnieszka Gradzik</t>
  </si>
  <si>
    <t>Adam Gronowski</t>
  </si>
  <si>
    <t>Adam Kowalczyk</t>
  </si>
  <si>
    <t>Szymon Kożuszko</t>
  </si>
  <si>
    <t>Mateusz Lech</t>
  </si>
  <si>
    <t>Anna Mariańska</t>
  </si>
  <si>
    <t>Robert Palmowski</t>
  </si>
  <si>
    <t>Adam Rychlik</t>
  </si>
  <si>
    <t>Aneta Stefanko</t>
  </si>
  <si>
    <t>SZKOŁA 286201-3051Q</t>
  </si>
  <si>
    <t>Kuźnicka Kimga Jadwiga</t>
  </si>
  <si>
    <t>Hoppe Hubert</t>
  </si>
  <si>
    <t>Jakubiak Anna Katarzyna</t>
  </si>
  <si>
    <t>Śliwa Daniel</t>
  </si>
  <si>
    <t>Zwierzyński Adam</t>
  </si>
  <si>
    <t>Jamróz Krystyna Bartosz</t>
  </si>
  <si>
    <t>Kostyk Krzysztof Hubert</t>
  </si>
  <si>
    <t>Michalak Patryk</t>
  </si>
  <si>
    <t>Bojanowska Klaudia Sylwia</t>
  </si>
  <si>
    <t>Huszcza Bartłomiej</t>
  </si>
  <si>
    <t>Łachacz Julia</t>
  </si>
  <si>
    <t>Mielczarek Patryk</t>
  </si>
  <si>
    <t>Panufnik-Zalewska Żaneta Emilia</t>
  </si>
  <si>
    <t>Pietrzak Adam</t>
  </si>
  <si>
    <t>Piotrowska Sandra</t>
  </si>
  <si>
    <t>Romańska Weronika</t>
  </si>
  <si>
    <t>Ścibek Magdalena</t>
  </si>
  <si>
    <t>Gwiazda Klaudia</t>
  </si>
  <si>
    <t>Krupniewska Jagoda</t>
  </si>
  <si>
    <t>Kuta Kamila</t>
  </si>
  <si>
    <t>Lech Wioleta</t>
  </si>
  <si>
    <t>Majewska Dorota Edyta</t>
  </si>
  <si>
    <t>Mierzejewska Oliwia Klaudia</t>
  </si>
  <si>
    <t>Przygoda Nadia Jagoda</t>
  </si>
  <si>
    <t>Zawadzka Roksana Patrycja</t>
  </si>
  <si>
    <t>Dunaj Paulina Anna</t>
  </si>
  <si>
    <t>Cymerman Aldona Maria</t>
  </si>
  <si>
    <t>Dzieniszewska Patrycja</t>
  </si>
  <si>
    <t>Głodkowska Edyta</t>
  </si>
  <si>
    <t>Hochhaus Agnieszka</t>
  </si>
  <si>
    <t>Kobrzyńska Ewa Teresa</t>
  </si>
  <si>
    <t>Kryks Izabela</t>
  </si>
  <si>
    <t>Makowska Klaudia Weronika</t>
  </si>
  <si>
    <t>Najman Aneta</t>
  </si>
  <si>
    <t>Przetakowska Monika Marzena</t>
  </si>
  <si>
    <t>Przetakowska Ewelina Elżbieta</t>
  </si>
  <si>
    <t>Stefanowska Alicja</t>
  </si>
  <si>
    <t>Wichert Patrycja Anna</t>
  </si>
  <si>
    <t>Wilga Anna</t>
  </si>
  <si>
    <t>Żuka Katarzyna</t>
  </si>
  <si>
    <t>SZKOŁA 286201-33051Q</t>
  </si>
  <si>
    <t>Kalinowska Marta</t>
  </si>
  <si>
    <t>Kalinowski Tomasz</t>
  </si>
  <si>
    <t>Sowiński Cezary</t>
  </si>
  <si>
    <t>A.68</t>
  </si>
  <si>
    <t>Mikulski Jan</t>
  </si>
  <si>
    <t>Nowak Marek Adam</t>
  </si>
  <si>
    <t>Kozakiewicz Tomasz</t>
  </si>
  <si>
    <t>Sławomir Kwiatkowski</t>
  </si>
  <si>
    <t>LISTA OSÓB ZGŁOSZONYCH NA EGZAMIN POTWIERDZAJĄCY KWALIFIKACJE ZAWODOWE W SESJI STYCZEŃ-LUTY 2022</t>
  </si>
  <si>
    <t>SZKOŁA POLICEALNA W OLSZTYNIE</t>
  </si>
  <si>
    <t>Imię i Nazwisko</t>
  </si>
  <si>
    <t>Nazwa sesji</t>
  </si>
  <si>
    <t>Kwalifikacje</t>
  </si>
  <si>
    <t>Rodzaj egzaminu</t>
  </si>
  <si>
    <t>Kamila Ługin</t>
  </si>
  <si>
    <t>2022 Zima (styczeń – luty 2022)</t>
  </si>
  <si>
    <t>325509-Technik bezpieczeństwa i higieny pracy</t>
  </si>
  <si>
    <t>MS.12</t>
  </si>
  <si>
    <t>Praktyczny</t>
  </si>
  <si>
    <t>Rafał Wojciechowski</t>
  </si>
  <si>
    <t>Klaudia Bojanowska</t>
  </si>
  <si>
    <t>334306-Technik administracji</t>
  </si>
  <si>
    <t>Żaneta Panufnik-Zalewska</t>
  </si>
  <si>
    <t>Sandra Piotrowska</t>
  </si>
  <si>
    <t>Klaudia Gwiazda</t>
  </si>
  <si>
    <t>514207-Technik usług kosmetycznych</t>
  </si>
  <si>
    <t>Kamila Kuta</t>
  </si>
  <si>
    <t>Oliwia Mierzejewska</t>
  </si>
  <si>
    <t>Roksana Zawadzka</t>
  </si>
  <si>
    <t>Adrian Ciski</t>
  </si>
  <si>
    <t>Kamil Ćwikliński</t>
  </si>
  <si>
    <t>Małgorzata Jakowska</t>
  </si>
  <si>
    <t>Krystian Jamróz</t>
  </si>
  <si>
    <t>Marcin Jaskulski</t>
  </si>
  <si>
    <t>Paulina Magiera</t>
  </si>
  <si>
    <t>Aleksandra Milewska</t>
  </si>
  <si>
    <t>Czesława Orłowska-Staniszewska</t>
  </si>
  <si>
    <t>Kamila Piasecka</t>
  </si>
  <si>
    <t>Ewelina Rykowska</t>
  </si>
  <si>
    <t>Anna Staniszewska</t>
  </si>
  <si>
    <t>Patryk Wojciechowski</t>
  </si>
  <si>
    <t>KWALIFIKACYJE KURSY ZAWODOWE</t>
  </si>
  <si>
    <t>515205-Technik turystyki na obszarach wiejskich</t>
  </si>
  <si>
    <t>Szymon Tarasewicz</t>
  </si>
  <si>
    <t>SZKOŁA BRANŻOWA I STOPNIA</t>
  </si>
  <si>
    <t>Jakub Piersa</t>
  </si>
  <si>
    <t>711204-Murarz-tynkarz</t>
  </si>
  <si>
    <t>Pisemny</t>
  </si>
  <si>
    <t>Dawid Pikor</t>
  </si>
  <si>
    <t>Kacper Węgrocki</t>
  </si>
  <si>
    <t>712905-Monter zabudowy i robót wykończeniowych w budownictwie</t>
  </si>
  <si>
    <t>741103-Elektryk</t>
  </si>
  <si>
    <t>MOD.11</t>
  </si>
  <si>
    <t>T. PRZEMYSŁU MODY</t>
  </si>
  <si>
    <t>FRK.03</t>
  </si>
  <si>
    <r>
      <t xml:space="preserve">KRAWIEC </t>
    </r>
    <r>
      <rPr>
        <b/>
        <sz val="7"/>
        <rFont val="Arial CE"/>
        <charset val="238"/>
      </rPr>
      <t>MOD.11</t>
    </r>
  </si>
  <si>
    <r>
      <rPr>
        <b/>
        <sz val="6"/>
        <rFont val="Arial CE"/>
        <charset val="238"/>
      </rPr>
      <t>ROLNIK</t>
    </r>
    <r>
      <rPr>
        <b/>
        <sz val="7"/>
        <rFont val="Arial CE"/>
        <charset val="238"/>
      </rPr>
      <t xml:space="preserve"> ROL.04</t>
    </r>
  </si>
  <si>
    <r>
      <rPr>
        <b/>
        <sz val="5"/>
        <rFont val="Arial CE"/>
        <charset val="238"/>
      </rPr>
      <t xml:space="preserve">ELEKTRYK </t>
    </r>
    <r>
      <rPr>
        <b/>
        <sz val="7"/>
        <rFont val="Arial CE"/>
        <charset val="238"/>
      </rPr>
      <t>ELE.02</t>
    </r>
  </si>
  <si>
    <t>2021/2022</t>
  </si>
  <si>
    <t>ELE.05</t>
  </si>
  <si>
    <t>T+P</t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</si>
  <si>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1</t>
    </r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</si>
  <si>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2</t>
    </r>
  </si>
  <si>
    <t>A.Miściur-Kaszyńska</t>
  </si>
  <si>
    <t>I.Ogulewicz</t>
  </si>
  <si>
    <t>M.Ciszek</t>
  </si>
  <si>
    <t>R.Sokulski</t>
  </si>
  <si>
    <t>BUD.15</t>
  </si>
  <si>
    <t>zajęcia</t>
  </si>
  <si>
    <t>on-line</t>
  </si>
  <si>
    <t>Komisja</t>
  </si>
  <si>
    <t xml:space="preserve"> Praktyczny</t>
  </si>
  <si>
    <t>Pisemny,</t>
  </si>
  <si>
    <t>Martyna Gaus</t>
  </si>
  <si>
    <t>514105 - Technik usług fryzjerskich</t>
  </si>
  <si>
    <t>Paulina Nastaga</t>
  </si>
  <si>
    <t>311303 - Technik elektryk</t>
  </si>
  <si>
    <t>Michał Dzierżawski</t>
  </si>
  <si>
    <t>Adrian Idziak</t>
  </si>
  <si>
    <t>Kamil Olszewski</t>
  </si>
  <si>
    <t>Ariel Szneider</t>
  </si>
  <si>
    <t>Maciej Truchan</t>
  </si>
  <si>
    <t>Mateusz Żyłka</t>
  </si>
  <si>
    <t>Paweł Burczyk</t>
  </si>
  <si>
    <t>311216 - Technik budowy dróg</t>
  </si>
  <si>
    <t>Anna Chrzanowska</t>
  </si>
  <si>
    <t>Kamila Gumowska</t>
  </si>
  <si>
    <t>Tomasz Kalinowski</t>
  </si>
  <si>
    <t>Edward Kuminiarczyk</t>
  </si>
  <si>
    <t>Daniel Śliwa</t>
  </si>
  <si>
    <t>Sebastian Stanicki</t>
  </si>
  <si>
    <t>Kinga Urbańska</t>
  </si>
  <si>
    <t>Sebastian Żukowski</t>
  </si>
  <si>
    <t>Mateusz Radzik</t>
  </si>
  <si>
    <t>311930 - Technik urządzeń i systemów energetyki odnawialnej</t>
  </si>
  <si>
    <t>KOS 02  FRK.04</t>
  </si>
  <si>
    <t xml:space="preserve"> SPL.01         SPL.04</t>
  </si>
  <si>
    <t>BHP2  BPO.01</t>
  </si>
  <si>
    <t xml:space="preserve">EPI </t>
  </si>
  <si>
    <t>W TERMINARZU ZJAZDÓW MOGĄ ZAJŚĆ ZMIANY</t>
  </si>
  <si>
    <t>4LO 4A</t>
  </si>
  <si>
    <t>4LO 6</t>
  </si>
  <si>
    <t>BUD.13</t>
  </si>
  <si>
    <r>
      <rPr>
        <b/>
        <sz val="6"/>
        <rFont val="Arial CE"/>
        <charset val="238"/>
      </rPr>
      <t>T.DROGOW</t>
    </r>
    <r>
      <rPr>
        <b/>
        <sz val="7"/>
        <rFont val="Arial CE"/>
        <charset val="238"/>
      </rPr>
      <t xml:space="preserve"> BUD.13</t>
    </r>
  </si>
  <si>
    <t>40 C</t>
  </si>
  <si>
    <t>41 A</t>
  </si>
  <si>
    <t>42 B</t>
  </si>
  <si>
    <t>historia</t>
  </si>
  <si>
    <t>lupa</t>
  </si>
  <si>
    <t>Egzamin maturalny Język polski</t>
  </si>
  <si>
    <t>Egzamin maturalny Matematyka pp</t>
  </si>
  <si>
    <t>Egzamin maturalny Język angielski</t>
  </si>
  <si>
    <t>L.P</t>
  </si>
  <si>
    <t>Nazwisko</t>
  </si>
  <si>
    <t>Grzymski</t>
  </si>
  <si>
    <t>Filip</t>
  </si>
  <si>
    <t>Julia</t>
  </si>
  <si>
    <t>Perkowski</t>
  </si>
  <si>
    <t>Egzamin maturalny Język angielski PR</t>
  </si>
  <si>
    <t>Egzamin maturalny Biologia  PR</t>
  </si>
  <si>
    <t>Egzamin maturalny Matematyka PR</t>
  </si>
  <si>
    <t>Egzamin maturalny Historia PR</t>
  </si>
  <si>
    <t>Egzamin maturalny Geografia PR</t>
  </si>
  <si>
    <t>Karpińska</t>
  </si>
  <si>
    <t>Daria Ewa</t>
  </si>
  <si>
    <t>Pawłowska</t>
  </si>
  <si>
    <t>Weronika</t>
  </si>
  <si>
    <t>Jusow</t>
  </si>
  <si>
    <t>Wojtczak</t>
  </si>
  <si>
    <t>Mariusz</t>
  </si>
  <si>
    <t>Węcławek</t>
  </si>
  <si>
    <t>Daria</t>
  </si>
  <si>
    <t>Pakuła</t>
  </si>
  <si>
    <t>Sebastian</t>
  </si>
  <si>
    <t>Górska</t>
  </si>
  <si>
    <t>Ewelina</t>
  </si>
  <si>
    <t>Chojnicka</t>
  </si>
  <si>
    <t>Angelika</t>
  </si>
  <si>
    <t>Gaus</t>
  </si>
  <si>
    <t>Martyna</t>
  </si>
  <si>
    <t>Jędraszek</t>
  </si>
  <si>
    <t>Anna</t>
  </si>
  <si>
    <t>Kochańska</t>
  </si>
  <si>
    <t>Góra</t>
  </si>
  <si>
    <t>Marlin</t>
  </si>
  <si>
    <t>Ulewińska</t>
  </si>
  <si>
    <t>Adrianna</t>
  </si>
  <si>
    <t>Lasak</t>
  </si>
  <si>
    <t>Wojtczak Mariusz</t>
  </si>
  <si>
    <t>Henszel</t>
  </si>
  <si>
    <t>Diana</t>
  </si>
  <si>
    <t>Tomaszczyk</t>
  </si>
  <si>
    <t>Adamowicz</t>
  </si>
  <si>
    <t>Sylwia</t>
  </si>
  <si>
    <t>Boraczyńska</t>
  </si>
  <si>
    <t>Dudyński</t>
  </si>
  <si>
    <t>Kowelec</t>
  </si>
  <si>
    <t>Nowak</t>
  </si>
  <si>
    <t>Poniatowski</t>
  </si>
  <si>
    <t>Adrian</t>
  </si>
  <si>
    <t>Ruciński</t>
  </si>
  <si>
    <t>Rychwalska</t>
  </si>
  <si>
    <t>Joanna</t>
  </si>
  <si>
    <t>Zielińska</t>
  </si>
  <si>
    <t>Komunikat o materiałach i przyborach pomocniczych w 2022r.</t>
  </si>
  <si>
    <t>Rysunki –jeżeli trzeba je wykonać –zdający wykonują długopisem. Nie wykonuje się rysunków ołówkiem.</t>
  </si>
  <si>
    <t>Każdy zdający powinienmieć na egzaminie z każdego przedmiotu dowód osobisty, długopis (lub pióro) z czarnym tuszem (atramentem) przeznaczony do zapisywania rozwiązań (odpowiedzi).</t>
  </si>
  <si>
    <t>Listy zdających w poszczególne dni będą opublikowane do 08 maja 2022</t>
  </si>
  <si>
    <t>EGZAMIN ZAWODOWY 06.2022</t>
  </si>
  <si>
    <t>ŚR</t>
  </si>
  <si>
    <t>MEC.08</t>
  </si>
  <si>
    <t>ŚLUSARZ</t>
  </si>
  <si>
    <t>OGRODNIK</t>
  </si>
  <si>
    <t>OGR.02</t>
  </si>
  <si>
    <t>SZCZĘSNE</t>
  </si>
  <si>
    <t>BUD.11</t>
  </si>
  <si>
    <t>SPRZEDAWCA</t>
  </si>
  <si>
    <t>HAN.01</t>
  </si>
  <si>
    <t>KUCHARZ</t>
  </si>
  <si>
    <t>HGT.02</t>
  </si>
  <si>
    <t>TECHNIK ORGANIZACJI TURYSTYKI</t>
  </si>
  <si>
    <t>HGT.08</t>
  </si>
  <si>
    <t>TECHNIK ELEKTRYK</t>
  </si>
  <si>
    <t>PRACOWNIK OBSŁUGI HOTELOWEJ</t>
  </si>
  <si>
    <t>HGT.03</t>
  </si>
  <si>
    <t>31 34</t>
  </si>
  <si>
    <t>TECHNIK PRZEMYSŁU MODY</t>
  </si>
  <si>
    <t>Ilość</t>
  </si>
  <si>
    <t>20, 12</t>
  </si>
  <si>
    <t>40 parter</t>
  </si>
  <si>
    <t>LO</t>
  </si>
  <si>
    <t>KOS 3  FRK.04</t>
  </si>
  <si>
    <t>SPL.01   SPL.04</t>
  </si>
  <si>
    <t>HGT.09     HGT.10</t>
  </si>
  <si>
    <t>N.lliakh</t>
  </si>
  <si>
    <t>T. USŁUG KOSMETYCZNYCH</t>
  </si>
  <si>
    <t>HAN.02</t>
  </si>
  <si>
    <t>SPL.01/SPL.04</t>
  </si>
  <si>
    <t>MOD.03   A</t>
  </si>
  <si>
    <t>MOD.03   B</t>
  </si>
  <si>
    <t>MOD.03   C</t>
  </si>
  <si>
    <t>ELE.02   A</t>
  </si>
  <si>
    <t>ELE.02   B</t>
  </si>
  <si>
    <t>TECHNIK USŁ. FRYZJER.</t>
  </si>
  <si>
    <t>TECHNIK HANDLOWIEC</t>
  </si>
  <si>
    <t>TECHNIK SPAWALNICTWA</t>
  </si>
  <si>
    <t>SBIIS</t>
  </si>
  <si>
    <t>PRZEDMIOTY OGÓLNOKSZTAŁCĄCE</t>
  </si>
  <si>
    <t>A.Marciniak</t>
  </si>
  <si>
    <t>MEC.10</t>
  </si>
  <si>
    <t>PSZCZELARZ</t>
  </si>
  <si>
    <t>ROL.03</t>
  </si>
  <si>
    <t>K.Kiejdo</t>
  </si>
  <si>
    <t>TECH. DROG./KOSZTORYSY/</t>
  </si>
  <si>
    <t>BUD.09</t>
  </si>
  <si>
    <t>MONTER INST. SANITARNYCH</t>
  </si>
  <si>
    <t>MONTER ROBÓT WYKOŃCZ.</t>
  </si>
  <si>
    <t>.K.Kiejdo</t>
  </si>
  <si>
    <t>INF.04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</si>
  <si>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</si>
  <si>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</si>
  <si>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</si>
  <si>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</si>
  <si>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</si>
  <si>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</si>
  <si>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</si>
  <si>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</si>
  <si>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</si>
  <si>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</si>
  <si>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</si>
  <si>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</si>
  <si>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</si>
  <si>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</si>
  <si>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</si>
  <si>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</si>
  <si>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07.10.2023</t>
  </si>
  <si>
    <t>08.10.2023</t>
  </si>
  <si>
    <t>DZIECKA</t>
  </si>
  <si>
    <t>POSTĘPOWANIE</t>
  </si>
  <si>
    <t>BUD.11  BUD.25</t>
  </si>
  <si>
    <t>PRACOWNIA</t>
  </si>
  <si>
    <t>T. ELEKTRYK ELE.05</t>
  </si>
  <si>
    <t>T. DROG. BUD.13, BUD.15</t>
  </si>
  <si>
    <t>liczba osób</t>
  </si>
  <si>
    <t>SALE W CSB DLA  SBIIS</t>
  </si>
  <si>
    <t>ONLINE</t>
  </si>
  <si>
    <t>PODSTAWY</t>
  </si>
  <si>
    <t xml:space="preserve"> </t>
  </si>
  <si>
    <t>PRAWA</t>
  </si>
  <si>
    <t>WYCHOWANIE</t>
  </si>
  <si>
    <t>PRACY</t>
  </si>
  <si>
    <t>SYSTEMAMI</t>
  </si>
  <si>
    <t>WYPADKI</t>
  </si>
  <si>
    <t>BUD.13   BUD.15</t>
  </si>
  <si>
    <t>SPAWALNICTWA</t>
  </si>
  <si>
    <t>MATEMATYKA</t>
  </si>
  <si>
    <t>03.02.2024</t>
  </si>
  <si>
    <t>04.02.2024</t>
  </si>
  <si>
    <t>W ADMINISTRACJI</t>
  </si>
  <si>
    <t>ADMINISTRACJA</t>
  </si>
  <si>
    <t>OPERACYJNYMI</t>
  </si>
  <si>
    <t>MONTAŻ. KONFIGURACJA</t>
  </si>
  <si>
    <t xml:space="preserve">I NAPRAWA </t>
  </si>
  <si>
    <t>LOKAJNYCH SIECI</t>
  </si>
  <si>
    <t>KOMPUTEROWYCH</t>
  </si>
  <si>
    <t>P</t>
  </si>
  <si>
    <t>ORGANIZACJA</t>
  </si>
  <si>
    <t>PROJEKTOWANIE</t>
  </si>
  <si>
    <t>I DOKUMENTOWANIE</t>
  </si>
  <si>
    <t>FRYZUR</t>
  </si>
  <si>
    <t>WYKONYWANIE</t>
  </si>
  <si>
    <t>FRYZUR NA PODST.</t>
  </si>
  <si>
    <t>PROJEKTÓW</t>
  </si>
  <si>
    <t>EKSPLOATACJA</t>
  </si>
  <si>
    <t>INSTALACJI</t>
  </si>
  <si>
    <t>ELEKTRYCZNYCH</t>
  </si>
  <si>
    <t>MASZYN I URZĄDZEŃ</t>
  </si>
  <si>
    <t>KOS 2  FRK.04</t>
  </si>
  <si>
    <t>OP.D 2 SPO.04</t>
  </si>
  <si>
    <t>OP.D 4 SPO.04</t>
  </si>
  <si>
    <t>ADM 4   EKA.01</t>
  </si>
  <si>
    <t>BHP 2  BPO.01</t>
  </si>
  <si>
    <t>SBIIS SEMESTR 2 PRZEDMIOTY OGÓLN.</t>
  </si>
  <si>
    <t>LO 2</t>
  </si>
  <si>
    <t>LO 4</t>
  </si>
  <si>
    <t>LO 6</t>
  </si>
  <si>
    <t>LO 8</t>
  </si>
  <si>
    <t>13/14</t>
  </si>
  <si>
    <t>EGZ</t>
  </si>
  <si>
    <t>ZAW</t>
  </si>
  <si>
    <t>PRAWDOPODOBNY TERMIN EGZAMINU PISEMNEGO ZAWODOWEGO PRZY KOMPUTERZE</t>
  </si>
  <si>
    <t>TERMINY ZJAZDÓW MOGĄ ZMIENIAĆ SIĘ. PROSZĘ SPRAWDZAĆ PLAN ZAJĘĆ W PIĄTEK POPOŁUDNIU PRZED ZJAZDEM</t>
  </si>
  <si>
    <t>M.Marcinkiewicz</t>
  </si>
  <si>
    <t>2 SEMESTR 2023/2024</t>
  </si>
  <si>
    <t>W.Ullrich-Mikulska</t>
  </si>
  <si>
    <t xml:space="preserve">PRACOWNIA </t>
  </si>
  <si>
    <t>MAKIJAŻU</t>
  </si>
  <si>
    <t>I STYLIZACJI</t>
  </si>
  <si>
    <t>ZDROWEGO</t>
  </si>
  <si>
    <t>ŻYWIENIA</t>
  </si>
  <si>
    <t>PIELĘGNACJI</t>
  </si>
  <si>
    <t>LITERATURY</t>
  </si>
  <si>
    <t>DZIECIĘCEJ</t>
  </si>
  <si>
    <t>SEMESTR  II</t>
  </si>
  <si>
    <t>SEMESTR  IV</t>
  </si>
  <si>
    <t>SEMESTR  VI</t>
  </si>
  <si>
    <t>SEMESTR  VIII</t>
  </si>
  <si>
    <t>N.Liakh</t>
  </si>
  <si>
    <t>BIUROWEJ</t>
  </si>
  <si>
    <t>ZAGROŻENIA</t>
  </si>
  <si>
    <t>W ŚRODOWISKU</t>
  </si>
  <si>
    <t>URZĄDZENIA</t>
  </si>
  <si>
    <t>TECHNIKI</t>
  </si>
  <si>
    <t>KOMPUTEROWEJ</t>
  </si>
  <si>
    <t>MONTAŻ</t>
  </si>
  <si>
    <t>I EKSPLOATACJA</t>
  </si>
  <si>
    <t>URZĄDZEŃ</t>
  </si>
  <si>
    <t>TECHNIKI KOMP.</t>
  </si>
  <si>
    <t>M.Dżbik</t>
  </si>
  <si>
    <t>I WYKONYWANIE</t>
  </si>
  <si>
    <t>PRAC SPAJANIA</t>
  </si>
  <si>
    <t>R</t>
  </si>
  <si>
    <t>J.ANGIELSKI</t>
  </si>
  <si>
    <t>PREPARATYKA</t>
  </si>
  <si>
    <t>KOSMETYCZNA</t>
  </si>
  <si>
    <t>MUZYCZNE</t>
  </si>
  <si>
    <t>D.Grygo</t>
  </si>
  <si>
    <t>Ul.Jagiellończyka 38A</t>
  </si>
  <si>
    <t>GRUPA A</t>
  </si>
  <si>
    <t>GRUPA B</t>
  </si>
  <si>
    <t>ON-LINE</t>
  </si>
  <si>
    <t>ul. Mickiewicza 5</t>
  </si>
  <si>
    <t>16.03.2024</t>
  </si>
  <si>
    <t>17.03.2024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</si>
</sst>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9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9"/>
      <name val="Arial CE"/>
      <charset val="238"/>
    </font>
    <font>
      <b/>
      <sz val="14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3"/>
      <name val="Arial CE"/>
      <family val="2"/>
      <charset val="238"/>
    </font>
    <font>
      <i/>
      <sz val="13"/>
      <name val="Arial CE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5"/>
      <name val="Arial CE"/>
      <charset val="238"/>
    </font>
    <font>
      <b/>
      <sz val="7"/>
      <color indexed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sz val="6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9"/>
      <name val="Arial"/>
      <family val="2"/>
      <charset val="238"/>
    </font>
    <font>
      <sz val="6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30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6"/>
      <color indexed="10"/>
      <name val="Arial CE"/>
      <charset val="238"/>
    </font>
    <font>
      <b/>
      <sz val="6"/>
      <color indexed="30"/>
      <name val="Arial CE"/>
      <charset val="238"/>
    </font>
    <font>
      <b/>
      <sz val="5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6"/>
      <color theme="1"/>
      <name val="Arial CE"/>
      <charset val="238"/>
    </font>
    <font>
      <b/>
      <sz val="16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4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4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-0.249977111117893"/>
      <name val="Arial CE"/>
      <charset val="238"/>
    </font>
    <font>
      <b/>
      <sz val="11"/>
      <color theme="1"/>
      <name val="Arial"/>
      <family val="2"/>
      <charset val="238"/>
    </font>
    <font>
      <sz val="12"/>
      <color theme="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color theme="0"/>
      <name val="Arial"/>
      <family val="2"/>
      <charset val="238"/>
    </font>
    <font>
      <b/>
      <sz val="7"/>
      <color theme="4" tint="-0.249977111117893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7"/>
      <color rgb="FF0070C0"/>
      <name val="Arial CE"/>
      <charset val="238"/>
    </font>
    <font>
      <b/>
      <sz val="7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7"/>
      <color theme="0" tint="-0.34998626667073579"/>
      <name val="Arial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sz val="8"/>
      <color theme="0"/>
      <name val="Arial CE"/>
      <charset val="238"/>
    </font>
    <font>
      <b/>
      <sz val="8"/>
      <color rgb="FF0070C0"/>
      <name val="Arial CE"/>
      <charset val="238"/>
    </font>
    <font>
      <sz val="10"/>
      <color rgb="FF0070C0"/>
      <name val="Arial CE"/>
      <charset val="238"/>
    </font>
    <font>
      <b/>
      <sz val="7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7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color rgb="FF0070C0"/>
      <name val="Arial CE"/>
      <charset val="238"/>
    </font>
    <font>
      <sz val="8"/>
      <color rgb="FF0070C0"/>
      <name val="Arial CE"/>
      <charset val="238"/>
    </font>
    <font>
      <sz val="5"/>
      <color theme="1"/>
      <name val="Arial CE"/>
      <charset val="238"/>
    </font>
    <font>
      <b/>
      <sz val="8"/>
      <color rgb="FFFF0000"/>
      <name val="Arial CE"/>
      <family val="2"/>
      <charset val="238"/>
    </font>
    <font>
      <sz val="14"/>
      <color theme="3" tint="0.39997558519241921"/>
      <name val="Arial CE"/>
      <charset val="238"/>
    </font>
    <font>
      <b/>
      <sz val="7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sz val="6"/>
      <color theme="0"/>
      <name val="Arial CE"/>
      <family val="2"/>
      <charset val="238"/>
    </font>
    <font>
      <sz val="7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6"/>
      <color theme="1"/>
      <name val="Arial CE"/>
      <family val="2"/>
      <charset val="238"/>
    </font>
    <font>
      <b/>
      <sz val="8"/>
      <color theme="4" tint="-0.249977111117893"/>
      <name val="Arial CE"/>
      <charset val="238"/>
    </font>
    <font>
      <sz val="8"/>
      <color rgb="FFFF0000"/>
      <name val="Arial CE"/>
      <family val="2"/>
      <charset val="238"/>
    </font>
    <font>
      <sz val="8"/>
      <color theme="0" tint="-0.249977111117893"/>
      <name val="Arial CE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/>
    <xf numFmtId="0" fontId="81" fillId="0" borderId="0"/>
    <xf numFmtId="9" fontId="2" fillId="0" borderId="0" applyFont="0" applyFill="0" applyBorder="0" applyAlignment="0" applyProtection="0"/>
  </cellStyleXfs>
  <cellXfs count="1193">
    <xf numFmtId="0" fontId="0" fillId="0" borderId="0" xfId="0"/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2" borderId="0" xfId="0" applyFill="1" applyBorder="1"/>
    <xf numFmtId="0" fontId="7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/>
    <xf numFmtId="0" fontId="31" fillId="0" borderId="0" xfId="0" applyFont="1" applyBorder="1"/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8" fillId="9" borderId="4" xfId="0" applyFont="1" applyFill="1" applyBorder="1" applyAlignment="1">
      <alignment vertical="center" wrapText="1"/>
    </xf>
    <xf numFmtId="20" fontId="38" fillId="9" borderId="4" xfId="0" applyNumberFormat="1" applyFont="1" applyFill="1" applyBorder="1" applyAlignment="1">
      <alignment horizontal="center" vertical="center" wrapText="1"/>
    </xf>
    <xf numFmtId="0" fontId="38" fillId="9" borderId="4" xfId="0" applyNumberFormat="1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vertical="center" wrapText="1"/>
    </xf>
    <xf numFmtId="20" fontId="38" fillId="9" borderId="5" xfId="0" applyNumberFormat="1" applyFont="1" applyFill="1" applyBorder="1" applyAlignment="1">
      <alignment horizontal="center" vertical="center" wrapText="1"/>
    </xf>
    <xf numFmtId="0" fontId="38" fillId="9" borderId="5" xfId="0" applyNumberFormat="1" applyFont="1" applyFill="1" applyBorder="1" applyAlignment="1">
      <alignment horizontal="center" vertical="center" wrapText="1"/>
    </xf>
    <xf numFmtId="20" fontId="38" fillId="9" borderId="5" xfId="0" applyNumberFormat="1" applyFont="1" applyFill="1" applyBorder="1" applyAlignment="1">
      <alignment horizontal="left" vertical="center"/>
    </xf>
    <xf numFmtId="0" fontId="38" fillId="9" borderId="6" xfId="0" applyFont="1" applyFill="1" applyBorder="1" applyAlignment="1">
      <alignment vertical="center" wrapText="1"/>
    </xf>
    <xf numFmtId="20" fontId="38" fillId="9" borderId="6" xfId="0" applyNumberFormat="1" applyFont="1" applyFill="1" applyBorder="1" applyAlignment="1">
      <alignment horizontal="center" vertical="center" wrapText="1"/>
    </xf>
    <xf numFmtId="0" fontId="38" fillId="9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7" xfId="0" applyFont="1" applyBorder="1" applyAlignment="1">
      <alignment horizontal="center"/>
    </xf>
    <xf numFmtId="0" fontId="28" fillId="0" borderId="0" xfId="0" applyFont="1"/>
    <xf numFmtId="0" fontId="4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40" fillId="0" borderId="12" xfId="0" applyFont="1" applyBorder="1" applyAlignment="1">
      <alignment horizontal="center"/>
    </xf>
    <xf numFmtId="0" fontId="40" fillId="0" borderId="0" xfId="0" quotePrefix="1" applyFont="1" applyAlignment="1">
      <alignment horizontal="left"/>
    </xf>
    <xf numFmtId="0" fontId="4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/>
    <xf numFmtId="0" fontId="23" fillId="0" borderId="0" xfId="0" applyFont="1" applyAlignment="1">
      <alignment horizontal="center"/>
    </xf>
    <xf numFmtId="0" fontId="49" fillId="0" borderId="0" xfId="0" applyFont="1"/>
    <xf numFmtId="0" fontId="5" fillId="0" borderId="0" xfId="0" applyFont="1"/>
    <xf numFmtId="0" fontId="23" fillId="0" borderId="0" xfId="0" quotePrefix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9" fillId="10" borderId="11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/>
    <xf numFmtId="0" fontId="49" fillId="1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Fill="1"/>
    <xf numFmtId="0" fontId="49" fillId="0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14" fillId="0" borderId="24" xfId="0" applyFont="1" applyBorder="1"/>
    <xf numFmtId="0" fontId="1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1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24" xfId="0" applyFont="1" applyBorder="1"/>
    <xf numFmtId="0" fontId="3" fillId="0" borderId="28" xfId="0" applyFont="1" applyBorder="1"/>
    <xf numFmtId="0" fontId="10" fillId="0" borderId="28" xfId="0" applyFont="1" applyBorder="1"/>
    <xf numFmtId="20" fontId="5" fillId="0" borderId="29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29" xfId="0" quotePrefix="1" applyNumberFormat="1" applyFont="1" applyFill="1" applyBorder="1" applyAlignment="1">
      <alignment horizontal="center" vertical="center"/>
    </xf>
    <xf numFmtId="20" fontId="5" fillId="0" borderId="27" xfId="0" quotePrefix="1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/>
    <xf numFmtId="0" fontId="9" fillId="0" borderId="0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7" fillId="3" borderId="32" xfId="0" quotePrefix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20" fillId="2" borderId="37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Protection="1">
      <protection hidden="1"/>
    </xf>
    <xf numFmtId="0" fontId="12" fillId="2" borderId="24" xfId="0" applyFont="1" applyFill="1" applyBorder="1" applyProtection="1">
      <protection hidden="1"/>
    </xf>
    <xf numFmtId="0" fontId="3" fillId="2" borderId="28" xfId="0" applyFont="1" applyFill="1" applyBorder="1" applyProtection="1">
      <protection hidden="1"/>
    </xf>
    <xf numFmtId="0" fontId="13" fillId="2" borderId="28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8" fillId="3" borderId="32" xfId="0" quotePrefix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/>
    <xf numFmtId="0" fontId="7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9" xfId="0" applyFont="1" applyBorder="1"/>
    <xf numFmtId="0" fontId="13" fillId="0" borderId="3" xfId="0" applyFont="1" applyBorder="1" applyAlignment="1">
      <alignment horizontal="center"/>
    </xf>
    <xf numFmtId="0" fontId="13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7" fillId="2" borderId="0" xfId="0" applyFont="1" applyFill="1" applyBorder="1"/>
    <xf numFmtId="0" fontId="23" fillId="0" borderId="40" xfId="0" applyFont="1" applyBorder="1"/>
    <xf numFmtId="0" fontId="23" fillId="0" borderId="24" xfId="0" applyFont="1" applyBorder="1"/>
    <xf numFmtId="0" fontId="24" fillId="0" borderId="22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" xfId="0" applyFont="1" applyBorder="1"/>
    <xf numFmtId="0" fontId="24" fillId="0" borderId="43" xfId="0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39" xfId="0" applyFont="1" applyBorder="1"/>
    <xf numFmtId="0" fontId="33" fillId="0" borderId="23" xfId="0" applyFont="1" applyBorder="1"/>
    <xf numFmtId="0" fontId="30" fillId="0" borderId="23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8" fillId="3" borderId="32" xfId="0" quotePrefix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1" xfId="0" applyFont="1" applyFill="1" applyBorder="1" applyAlignment="1" applyProtection="1">
      <alignment horizontal="center" vertical="center" textRotation="90"/>
      <protection hidden="1"/>
    </xf>
    <xf numFmtId="0" fontId="20" fillId="3" borderId="53" xfId="0" applyFont="1" applyFill="1" applyBorder="1" applyAlignment="1" applyProtection="1">
      <alignment horizontal="center" vertical="center" textRotation="90"/>
      <protection hidden="1"/>
    </xf>
    <xf numFmtId="0" fontId="35" fillId="3" borderId="52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82" fillId="0" borderId="3" xfId="0" applyFont="1" applyBorder="1" applyAlignment="1">
      <alignment horizontal="center" vertical="center"/>
    </xf>
    <xf numFmtId="0" fontId="82" fillId="0" borderId="3" xfId="0" applyFont="1" applyBorder="1" applyAlignment="1">
      <alignment horizontal="left" vertical="center"/>
    </xf>
    <xf numFmtId="0" fontId="83" fillId="0" borderId="39" xfId="0" applyFont="1" applyBorder="1" applyAlignment="1">
      <alignment horizontal="center" vertical="center"/>
    </xf>
    <xf numFmtId="0" fontId="84" fillId="0" borderId="40" xfId="0" applyFont="1" applyBorder="1"/>
    <xf numFmtId="0" fontId="84" fillId="0" borderId="3" xfId="0" applyFont="1" applyBorder="1"/>
    <xf numFmtId="0" fontId="85" fillId="0" borderId="0" xfId="0" applyFont="1" applyBorder="1" applyAlignment="1">
      <alignment horizontal="left" vertical="center"/>
    </xf>
    <xf numFmtId="0" fontId="86" fillId="0" borderId="23" xfId="0" applyFont="1" applyBorder="1" applyAlignment="1">
      <alignment horizontal="center" vertical="center"/>
    </xf>
    <xf numFmtId="0" fontId="84" fillId="0" borderId="24" xfId="0" applyFont="1" applyBorder="1"/>
    <xf numFmtId="0" fontId="84" fillId="0" borderId="0" xfId="0" applyFont="1" applyBorder="1"/>
    <xf numFmtId="0" fontId="85" fillId="0" borderId="0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0" xfId="0" applyFont="1" applyBorder="1"/>
    <xf numFmtId="49" fontId="23" fillId="0" borderId="24" xfId="0" applyNumberFormat="1" applyFont="1" applyBorder="1"/>
    <xf numFmtId="49" fontId="23" fillId="0" borderId="0" xfId="0" quotePrefix="1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/>
    <xf numFmtId="49" fontId="14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87" fillId="0" borderId="23" xfId="0" applyNumberFormat="1" applyFont="1" applyBorder="1" applyAlignment="1">
      <alignment horizontal="center" vertical="center"/>
    </xf>
    <xf numFmtId="49" fontId="84" fillId="0" borderId="24" xfId="0" applyNumberFormat="1" applyFont="1" applyBorder="1"/>
    <xf numFmtId="14" fontId="44" fillId="3" borderId="60" xfId="0" quotePrefix="1" applyNumberFormat="1" applyFont="1" applyFill="1" applyBorder="1" applyAlignment="1">
      <alignment horizontal="center" vertical="center"/>
    </xf>
    <xf numFmtId="14" fontId="44" fillId="3" borderId="61" xfId="0" applyNumberFormat="1" applyFont="1" applyFill="1" applyBorder="1" applyAlignment="1">
      <alignment horizontal="center" vertical="center"/>
    </xf>
    <xf numFmtId="14" fontId="35" fillId="3" borderId="62" xfId="0" applyNumberFormat="1" applyFont="1" applyFill="1" applyBorder="1" applyAlignment="1">
      <alignment horizontal="center" vertical="center"/>
    </xf>
    <xf numFmtId="14" fontId="35" fillId="3" borderId="63" xfId="0" applyNumberFormat="1" applyFont="1" applyFill="1" applyBorder="1" applyAlignment="1">
      <alignment horizontal="center" vertical="center"/>
    </xf>
    <xf numFmtId="49" fontId="44" fillId="3" borderId="60" xfId="0" quotePrefix="1" applyNumberFormat="1" applyFont="1" applyFill="1" applyBorder="1" applyAlignment="1">
      <alignment horizontal="center" vertical="center"/>
    </xf>
    <xf numFmtId="49" fontId="44" fillId="3" borderId="61" xfId="0" applyNumberFormat="1" applyFont="1" applyFill="1" applyBorder="1" applyAlignment="1">
      <alignment horizontal="center" vertical="center"/>
    </xf>
    <xf numFmtId="49" fontId="35" fillId="3" borderId="37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center" vertical="center"/>
    </xf>
    <xf numFmtId="49" fontId="35" fillId="3" borderId="63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left" vertical="center"/>
    </xf>
    <xf numFmtId="49" fontId="18" fillId="3" borderId="7" xfId="0" quotePrefix="1" applyNumberFormat="1" applyFont="1" applyFill="1" applyBorder="1" applyAlignment="1">
      <alignment horizontal="center" vertical="center"/>
    </xf>
    <xf numFmtId="49" fontId="46" fillId="3" borderId="51" xfId="0" applyNumberFormat="1" applyFont="1" applyFill="1" applyBorder="1" applyAlignment="1">
      <alignment horizontal="center" vertical="center"/>
    </xf>
    <xf numFmtId="49" fontId="46" fillId="3" borderId="53" xfId="0" applyNumberFormat="1" applyFont="1" applyFill="1" applyBorder="1" applyAlignment="1">
      <alignment horizontal="center" vertical="center"/>
    </xf>
    <xf numFmtId="49" fontId="35" fillId="3" borderId="64" xfId="0" applyNumberFormat="1" applyFont="1" applyFill="1" applyBorder="1" applyAlignment="1">
      <alignment horizontal="center" vertical="center"/>
    </xf>
    <xf numFmtId="49" fontId="18" fillId="3" borderId="32" xfId="0" quotePrefix="1" applyNumberFormat="1" applyFont="1" applyFill="1" applyBorder="1" applyAlignment="1" applyProtection="1">
      <alignment horizontal="center" vertical="center"/>
      <protection hidden="1"/>
    </xf>
    <xf numFmtId="49" fontId="19" fillId="3" borderId="51" xfId="0" applyNumberFormat="1" applyFont="1" applyFill="1" applyBorder="1" applyAlignment="1" applyProtection="1">
      <alignment horizontal="center" vertical="center" textRotation="90"/>
      <protection hidden="1"/>
    </xf>
    <xf numFmtId="49" fontId="19" fillId="3" borderId="53" xfId="0" applyNumberFormat="1" applyFont="1" applyFill="1" applyBorder="1" applyAlignment="1" applyProtection="1">
      <alignment horizontal="center" vertical="center" textRotation="90"/>
      <protection hidden="1"/>
    </xf>
    <xf numFmtId="49" fontId="19" fillId="2" borderId="36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0" fontId="0" fillId="0" borderId="35" xfId="0" applyBorder="1"/>
    <xf numFmtId="0" fontId="88" fillId="0" borderId="0" xfId="0" applyFont="1" applyBorder="1" applyAlignment="1">
      <alignment horizontal="center" vertical="center"/>
    </xf>
    <xf numFmtId="49" fontId="89" fillId="0" borderId="0" xfId="0" quotePrefix="1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hidden="1"/>
    </xf>
    <xf numFmtId="0" fontId="0" fillId="11" borderId="0" xfId="0" applyFill="1"/>
    <xf numFmtId="0" fontId="90" fillId="12" borderId="65" xfId="0" applyFont="1" applyFill="1" applyBorder="1"/>
    <xf numFmtId="0" fontId="90" fillId="12" borderId="65" xfId="0" applyFont="1" applyFill="1" applyBorder="1" applyAlignment="1"/>
    <xf numFmtId="0" fontId="90" fillId="12" borderId="65" xfId="0" applyFont="1" applyFill="1" applyBorder="1" applyAlignment="1">
      <alignment horizontal="center"/>
    </xf>
    <xf numFmtId="0" fontId="0" fillId="0" borderId="65" xfId="0" applyBorder="1"/>
    <xf numFmtId="0" fontId="91" fillId="0" borderId="65" xfId="0" applyFont="1" applyBorder="1"/>
    <xf numFmtId="0" fontId="90" fillId="0" borderId="0" xfId="0" applyFont="1" applyAlignment="1">
      <alignment horizontal="center"/>
    </xf>
    <xf numFmtId="0" fontId="90" fillId="0" borderId="0" xfId="0" applyFont="1"/>
    <xf numFmtId="20" fontId="90" fillId="0" borderId="0" xfId="0" applyNumberFormat="1" applyFont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0" fillId="0" borderId="0" xfId="0" applyFill="1" applyBorder="1"/>
    <xf numFmtId="0" fontId="90" fillId="0" borderId="0" xfId="0" applyFont="1" applyFill="1" applyBorder="1"/>
    <xf numFmtId="0" fontId="0" fillId="0" borderId="65" xfId="0" applyFill="1" applyBorder="1"/>
    <xf numFmtId="0" fontId="90" fillId="13" borderId="65" xfId="0" applyFont="1" applyFill="1" applyBorder="1" applyAlignment="1">
      <alignment horizontal="center"/>
    </xf>
    <xf numFmtId="0" fontId="91" fillId="0" borderId="65" xfId="0" applyFont="1" applyFill="1" applyBorder="1"/>
    <xf numFmtId="0" fontId="90" fillId="10" borderId="66" xfId="0" applyFont="1" applyFill="1" applyBorder="1" applyAlignment="1">
      <alignment horizontal="center"/>
    </xf>
    <xf numFmtId="0" fontId="92" fillId="0" borderId="66" xfId="0" applyFont="1" applyBorder="1"/>
    <xf numFmtId="0" fontId="93" fillId="0" borderId="0" xfId="0" applyFont="1" applyFill="1" applyBorder="1"/>
    <xf numFmtId="0" fontId="7" fillId="0" borderId="0" xfId="0" applyFont="1"/>
    <xf numFmtId="0" fontId="50" fillId="0" borderId="44" xfId="0" applyFont="1" applyFill="1" applyBorder="1" applyAlignment="1">
      <alignment horizontal="center" vertical="center"/>
    </xf>
    <xf numFmtId="20" fontId="50" fillId="0" borderId="0" xfId="0" applyNumberFormat="1" applyFont="1" applyFill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20" fontId="26" fillId="0" borderId="0" xfId="0" applyNumberFormat="1" applyFont="1" applyFill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6" fillId="0" borderId="0" xfId="0" applyFont="1" applyBorder="1"/>
    <xf numFmtId="0" fontId="19" fillId="10" borderId="9" xfId="0" applyFont="1" applyFill="1" applyBorder="1" applyAlignment="1">
      <alignment horizontal="center" textRotation="90"/>
    </xf>
    <xf numFmtId="0" fontId="45" fillId="4" borderId="0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9" fillId="10" borderId="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0" borderId="0" xfId="0" applyFont="1" applyFill="1" applyBorder="1"/>
    <xf numFmtId="0" fontId="46" fillId="4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10" borderId="0" xfId="0" applyFont="1" applyFill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/>
    <xf numFmtId="0" fontId="40" fillId="0" borderId="0" xfId="0" applyFont="1" applyFill="1"/>
    <xf numFmtId="0" fontId="50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5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94" fillId="0" borderId="0" xfId="0" quotePrefix="1" applyFont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52" fillId="10" borderId="5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95" fillId="0" borderId="0" xfId="0" quotePrefix="1" applyFont="1" applyAlignment="1">
      <alignment horizontal="center"/>
    </xf>
    <xf numFmtId="0" fontId="96" fillId="0" borderId="9" xfId="0" applyFont="1" applyBorder="1" applyAlignment="1">
      <alignment horizontal="center" textRotation="90"/>
    </xf>
    <xf numFmtId="0" fontId="96" fillId="0" borderId="9" xfId="0" applyFont="1" applyBorder="1" applyAlignment="1">
      <alignment horizontal="center"/>
    </xf>
    <xf numFmtId="0" fontId="97" fillId="0" borderId="11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8" fillId="0" borderId="71" xfId="0" applyFont="1" applyFill="1" applyBorder="1" applyAlignment="1">
      <alignment horizontal="center" vertical="center"/>
    </xf>
    <xf numFmtId="0" fontId="98" fillId="4" borderId="71" xfId="0" applyFont="1" applyFill="1" applyBorder="1" applyAlignment="1">
      <alignment horizontal="center" vertical="center"/>
    </xf>
    <xf numFmtId="0" fontId="98" fillId="0" borderId="0" xfId="0" applyFont="1"/>
    <xf numFmtId="0" fontId="98" fillId="0" borderId="0" xfId="0" applyFont="1" applyFill="1"/>
    <xf numFmtId="0" fontId="99" fillId="0" borderId="56" xfId="0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0" fillId="0" borderId="0" xfId="0" applyFont="1" applyAlignment="1">
      <alignment horizontal="center" vertical="center"/>
    </xf>
    <xf numFmtId="0" fontId="55" fillId="0" borderId="0" xfId="0" applyFont="1"/>
    <xf numFmtId="0" fontId="55" fillId="0" borderId="6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9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55" fillId="9" borderId="6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101" fillId="0" borderId="0" xfId="0" applyFont="1"/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left" vertical="center"/>
    </xf>
    <xf numFmtId="0" fontId="103" fillId="0" borderId="0" xfId="0" applyFont="1" applyAlignment="1">
      <alignment horizontal="center"/>
    </xf>
    <xf numFmtId="0" fontId="101" fillId="0" borderId="132" xfId="0" applyFont="1" applyBorder="1"/>
    <xf numFmtId="0" fontId="101" fillId="0" borderId="133" xfId="0" applyFont="1" applyBorder="1"/>
    <xf numFmtId="0" fontId="104" fillId="0" borderId="0" xfId="0" applyFont="1" applyAlignment="1">
      <alignment horizontal="left" vertical="center"/>
    </xf>
    <xf numFmtId="0" fontId="105" fillId="0" borderId="0" xfId="0" applyFont="1"/>
    <xf numFmtId="0" fontId="106" fillId="0" borderId="0" xfId="0" applyFont="1"/>
    <xf numFmtId="0" fontId="107" fillId="0" borderId="0" xfId="0" applyFont="1" applyAlignment="1">
      <alignment horizontal="left" vertical="center"/>
    </xf>
    <xf numFmtId="0" fontId="106" fillId="0" borderId="0" xfId="0" applyFont="1" applyAlignment="1">
      <alignment horizontal="center"/>
    </xf>
    <xf numFmtId="0" fontId="106" fillId="0" borderId="132" xfId="0" applyFont="1" applyBorder="1"/>
    <xf numFmtId="0" fontId="100" fillId="0" borderId="0" xfId="0" applyFont="1"/>
    <xf numFmtId="0" fontId="108" fillId="15" borderId="65" xfId="0" applyFont="1" applyFill="1" applyBorder="1" applyAlignment="1">
      <alignment horizontal="center"/>
    </xf>
    <xf numFmtId="0" fontId="109" fillId="9" borderId="65" xfId="0" applyFont="1" applyFill="1" applyBorder="1" applyAlignment="1">
      <alignment horizontal="center"/>
    </xf>
    <xf numFmtId="14" fontId="13" fillId="0" borderId="65" xfId="0" applyNumberFormat="1" applyFont="1" applyBorder="1" applyAlignment="1">
      <alignment horizontal="left" vertical="center"/>
    </xf>
    <xf numFmtId="0" fontId="13" fillId="0" borderId="65" xfId="0" applyFont="1" applyBorder="1" applyAlignment="1">
      <alignment horizontal="left"/>
    </xf>
    <xf numFmtId="0" fontId="106" fillId="0" borderId="0" xfId="0" applyFont="1" applyBorder="1"/>
    <xf numFmtId="0" fontId="110" fillId="0" borderId="65" xfId="0" applyFont="1" applyBorder="1"/>
    <xf numFmtId="0" fontId="12" fillId="0" borderId="65" xfId="0" applyFont="1" applyBorder="1" applyAlignment="1">
      <alignment horizontal="center"/>
    </xf>
    <xf numFmtId="0" fontId="110" fillId="0" borderId="0" xfId="0" applyFont="1" applyBorder="1"/>
    <xf numFmtId="0" fontId="111" fillId="0" borderId="0" xfId="0" applyFont="1"/>
    <xf numFmtId="0" fontId="111" fillId="0" borderId="0" xfId="0" applyFont="1" applyAlignment="1">
      <alignment horizontal="center"/>
    </xf>
    <xf numFmtId="0" fontId="112" fillId="16" borderId="65" xfId="0" applyFont="1" applyFill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56" fillId="0" borderId="65" xfId="0" applyFont="1" applyBorder="1" applyAlignment="1">
      <alignment horizontal="center"/>
    </xf>
    <xf numFmtId="0" fontId="113" fillId="0" borderId="0" xfId="0" applyFont="1" applyBorder="1"/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113" fillId="16" borderId="65" xfId="0" applyFont="1" applyFill="1" applyBorder="1" applyAlignment="1">
      <alignment horizontal="center"/>
    </xf>
    <xf numFmtId="0" fontId="113" fillId="0" borderId="65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112" fillId="16" borderId="65" xfId="0" applyFont="1" applyFill="1" applyBorder="1" applyAlignment="1">
      <alignment horizontal="center"/>
    </xf>
    <xf numFmtId="0" fontId="104" fillId="0" borderId="0" xfId="0" applyFont="1" applyBorder="1" applyAlignment="1">
      <alignment horizontal="left" vertical="center"/>
    </xf>
    <xf numFmtId="0" fontId="101" fillId="0" borderId="0" xfId="0" applyFont="1" applyBorder="1"/>
    <xf numFmtId="0" fontId="102" fillId="0" borderId="0" xfId="0" applyFont="1" applyBorder="1" applyAlignment="1">
      <alignment horizontal="left" vertical="center"/>
    </xf>
    <xf numFmtId="0" fontId="103" fillId="0" borderId="0" xfId="0" applyFont="1" applyBorder="1" applyAlignment="1">
      <alignment horizontal="center"/>
    </xf>
    <xf numFmtId="0" fontId="112" fillId="10" borderId="0" xfId="0" applyFont="1" applyFill="1" applyBorder="1" applyAlignment="1">
      <alignment horizontal="center" vertical="center"/>
    </xf>
    <xf numFmtId="0" fontId="0" fillId="0" borderId="132" xfId="0" applyBorder="1"/>
    <xf numFmtId="0" fontId="0" fillId="0" borderId="133" xfId="0" applyBorder="1"/>
    <xf numFmtId="0" fontId="113" fillId="0" borderId="0" xfId="0" applyFont="1" applyBorder="1" applyAlignment="1">
      <alignment horizontal="center"/>
    </xf>
    <xf numFmtId="0" fontId="112" fillId="10" borderId="0" xfId="0" applyFont="1" applyFill="1" applyBorder="1" applyAlignment="1">
      <alignment horizontal="center"/>
    </xf>
    <xf numFmtId="0" fontId="0" fillId="10" borderId="0" xfId="0" applyFill="1" applyBorder="1"/>
    <xf numFmtId="0" fontId="105" fillId="0" borderId="0" xfId="0" applyFont="1" applyAlignment="1">
      <alignment horizontal="left" vertical="center"/>
    </xf>
    <xf numFmtId="14" fontId="13" fillId="0" borderId="65" xfId="0" applyNumberFormat="1" applyFont="1" applyBorder="1" applyAlignment="1">
      <alignment horizontal="center" vertical="center"/>
    </xf>
    <xf numFmtId="0" fontId="110" fillId="0" borderId="65" xfId="0" applyFont="1" applyBorder="1" applyAlignment="1">
      <alignment horizontal="center"/>
    </xf>
    <xf numFmtId="0" fontId="10" fillId="0" borderId="65" xfId="0" applyFont="1" applyBorder="1"/>
    <xf numFmtId="0" fontId="10" fillId="0" borderId="66" xfId="0" applyFont="1" applyBorder="1"/>
    <xf numFmtId="0" fontId="113" fillId="0" borderId="66" xfId="0" applyFont="1" applyBorder="1" applyAlignment="1">
      <alignment horizontal="center"/>
    </xf>
    <xf numFmtId="0" fontId="112" fillId="10" borderId="66" xfId="0" applyFont="1" applyFill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12" fillId="16" borderId="75" xfId="0" applyFont="1" applyFill="1" applyBorder="1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0" fillId="0" borderId="66" xfId="0" applyBorder="1"/>
    <xf numFmtId="0" fontId="112" fillId="10" borderId="66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0" fillId="0" borderId="65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115" fillId="0" borderId="65" xfId="0" applyFont="1" applyBorder="1" applyAlignment="1">
      <alignment horizontal="center"/>
    </xf>
    <xf numFmtId="0" fontId="101" fillId="0" borderId="65" xfId="0" applyFont="1" applyBorder="1"/>
    <xf numFmtId="0" fontId="0" fillId="0" borderId="65" xfId="0" applyFont="1" applyBorder="1" applyAlignment="1">
      <alignment vertical="center" wrapText="1"/>
    </xf>
    <xf numFmtId="0" fontId="0" fillId="0" borderId="65" xfId="0" applyFont="1" applyBorder="1"/>
    <xf numFmtId="0" fontId="0" fillId="0" borderId="0" xfId="0" applyFont="1" applyBorder="1" applyAlignment="1">
      <alignment vertical="center" wrapText="1"/>
    </xf>
    <xf numFmtId="0" fontId="57" fillId="0" borderId="4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16" fillId="0" borderId="45" xfId="0" applyFont="1" applyFill="1" applyBorder="1" applyAlignment="1">
      <alignment horizontal="center" vertical="center"/>
    </xf>
    <xf numFmtId="14" fontId="23" fillId="14" borderId="14" xfId="0" applyNumberFormat="1" applyFont="1" applyFill="1" applyBorder="1" applyAlignment="1">
      <alignment horizontal="center"/>
    </xf>
    <xf numFmtId="14" fontId="23" fillId="14" borderId="15" xfId="0" applyNumberFormat="1" applyFont="1" applyFill="1" applyBorder="1" applyAlignment="1">
      <alignment horizontal="center"/>
    </xf>
    <xf numFmtId="0" fontId="97" fillId="10" borderId="11" xfId="0" applyFont="1" applyFill="1" applyBorder="1" applyAlignment="1">
      <alignment horizontal="center" vertical="center"/>
    </xf>
    <xf numFmtId="0" fontId="97" fillId="10" borderId="1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8" fillId="10" borderId="76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textRotation="90"/>
    </xf>
    <xf numFmtId="0" fontId="117" fillId="0" borderId="11" xfId="0" applyFont="1" applyFill="1" applyBorder="1" applyAlignment="1">
      <alignment horizontal="center" vertical="center"/>
    </xf>
    <xf numFmtId="0" fontId="117" fillId="0" borderId="16" xfId="0" applyFont="1" applyFill="1" applyBorder="1" applyAlignment="1">
      <alignment horizontal="center" vertical="center"/>
    </xf>
    <xf numFmtId="0" fontId="118" fillId="0" borderId="11" xfId="0" applyFont="1" applyFill="1" applyBorder="1" applyAlignment="1">
      <alignment horizontal="center" vertical="center"/>
    </xf>
    <xf numFmtId="0" fontId="118" fillId="0" borderId="16" xfId="0" applyFont="1" applyFill="1" applyBorder="1" applyAlignment="1">
      <alignment horizontal="center" vertical="center"/>
    </xf>
    <xf numFmtId="0" fontId="119" fillId="0" borderId="11" xfId="0" applyFont="1" applyFill="1" applyBorder="1" applyAlignment="1">
      <alignment horizontal="center" vertical="center"/>
    </xf>
    <xf numFmtId="0" fontId="98" fillId="0" borderId="0" xfId="0" applyFont="1" applyBorder="1"/>
    <xf numFmtId="0" fontId="120" fillId="0" borderId="0" xfId="0" applyFont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 textRotation="90"/>
    </xf>
    <xf numFmtId="0" fontId="44" fillId="0" borderId="18" xfId="0" applyFont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14" fontId="36" fillId="10" borderId="0" xfId="0" applyNumberFormat="1" applyFont="1" applyFill="1" applyBorder="1" applyAlignment="1">
      <alignment horizontal="left"/>
    </xf>
    <xf numFmtId="0" fontId="40" fillId="10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98" fillId="10" borderId="35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98" fillId="10" borderId="0" xfId="0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/>
    </xf>
    <xf numFmtId="0" fontId="121" fillId="0" borderId="48" xfId="0" applyFont="1" applyFill="1" applyBorder="1" applyAlignment="1">
      <alignment horizontal="center" vertical="center"/>
    </xf>
    <xf numFmtId="0" fontId="121" fillId="0" borderId="38" xfId="0" applyFont="1" applyFill="1" applyBorder="1" applyAlignment="1">
      <alignment horizontal="center" vertical="center"/>
    </xf>
    <xf numFmtId="0" fontId="121" fillId="0" borderId="49" xfId="0" applyFont="1" applyFill="1" applyBorder="1" applyAlignment="1">
      <alignment horizontal="center" vertical="center"/>
    </xf>
    <xf numFmtId="0" fontId="122" fillId="0" borderId="45" xfId="0" applyFont="1" applyFill="1" applyBorder="1" applyAlignment="1">
      <alignment horizontal="center" vertical="center"/>
    </xf>
    <xf numFmtId="0" fontId="121" fillId="0" borderId="56" xfId="0" applyFont="1" applyFill="1" applyBorder="1" applyAlignment="1">
      <alignment horizontal="center" vertical="center"/>
    </xf>
    <xf numFmtId="0" fontId="123" fillId="0" borderId="46" xfId="0" applyFont="1" applyFill="1" applyBorder="1" applyAlignment="1">
      <alignment horizontal="center" vertical="center"/>
    </xf>
    <xf numFmtId="0" fontId="121" fillId="0" borderId="55" xfId="0" applyFont="1" applyFill="1" applyBorder="1" applyAlignment="1">
      <alignment horizontal="center" vertical="center"/>
    </xf>
    <xf numFmtId="0" fontId="123" fillId="0" borderId="25" xfId="0" applyFont="1" applyFill="1" applyBorder="1" applyAlignment="1">
      <alignment horizontal="center" vertical="center"/>
    </xf>
    <xf numFmtId="0" fontId="123" fillId="0" borderId="47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34" xfId="0" quotePrefix="1" applyNumberFormat="1" applyFont="1" applyFill="1" applyBorder="1" applyAlignment="1">
      <alignment horizontal="center" vertical="center"/>
    </xf>
    <xf numFmtId="20" fontId="5" fillId="0" borderId="42" xfId="0" quotePrefix="1" applyNumberFormat="1" applyFont="1" applyFill="1" applyBorder="1" applyAlignment="1">
      <alignment horizontal="center" vertical="center"/>
    </xf>
    <xf numFmtId="0" fontId="5" fillId="0" borderId="34" xfId="0" quotePrefix="1" applyFont="1" applyFill="1" applyBorder="1" applyAlignment="1">
      <alignment horizontal="center" vertical="center"/>
    </xf>
    <xf numFmtId="0" fontId="5" fillId="0" borderId="42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/>
    </xf>
    <xf numFmtId="20" fontId="5" fillId="0" borderId="80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horizontal="left" vertical="center"/>
    </xf>
    <xf numFmtId="49" fontId="124" fillId="0" borderId="0" xfId="0" applyNumberFormat="1" applyFont="1" applyAlignment="1">
      <alignment horizontal="center" vertical="center"/>
    </xf>
    <xf numFmtId="0" fontId="125" fillId="0" borderId="56" xfId="0" applyFont="1" applyFill="1" applyBorder="1" applyAlignment="1">
      <alignment horizontal="center" vertical="center"/>
    </xf>
    <xf numFmtId="0" fontId="126" fillId="0" borderId="48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20" fontId="127" fillId="0" borderId="29" xfId="0" applyNumberFormat="1" applyFont="1" applyFill="1" applyBorder="1" applyAlignment="1">
      <alignment horizontal="center" vertical="center"/>
    </xf>
    <xf numFmtId="0" fontId="126" fillId="0" borderId="38" xfId="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center" vertical="center"/>
    </xf>
    <xf numFmtId="20" fontId="127" fillId="0" borderId="27" xfId="0" applyNumberFormat="1" applyFont="1" applyFill="1" applyBorder="1" applyAlignment="1">
      <alignment horizontal="center" vertical="center"/>
    </xf>
    <xf numFmtId="0" fontId="126" fillId="0" borderId="49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/>
    </xf>
    <xf numFmtId="20" fontId="127" fillId="0" borderId="33" xfId="0" applyNumberFormat="1" applyFont="1" applyFill="1" applyBorder="1" applyAlignment="1">
      <alignment horizontal="center" vertical="center"/>
    </xf>
    <xf numFmtId="20" fontId="127" fillId="0" borderId="34" xfId="0" applyNumberFormat="1" applyFont="1" applyFill="1" applyBorder="1" applyAlignment="1">
      <alignment horizontal="center" vertical="center"/>
    </xf>
    <xf numFmtId="20" fontId="127" fillId="0" borderId="30" xfId="0" applyNumberFormat="1" applyFont="1" applyFill="1" applyBorder="1" applyAlignment="1">
      <alignment horizontal="center" vertical="center"/>
    </xf>
    <xf numFmtId="20" fontId="127" fillId="0" borderId="29" xfId="0" quotePrefix="1" applyNumberFormat="1" applyFont="1" applyFill="1" applyBorder="1" applyAlignment="1">
      <alignment horizontal="center" vertical="center"/>
    </xf>
    <xf numFmtId="20" fontId="127" fillId="0" borderId="27" xfId="0" quotePrefix="1" applyNumberFormat="1" applyFont="1" applyFill="1" applyBorder="1" applyAlignment="1">
      <alignment horizontal="center" vertical="center"/>
    </xf>
    <xf numFmtId="0" fontId="127" fillId="0" borderId="29" xfId="0" quotePrefix="1" applyFont="1" applyFill="1" applyBorder="1" applyAlignment="1">
      <alignment horizontal="center" vertical="center"/>
    </xf>
    <xf numFmtId="0" fontId="127" fillId="0" borderId="27" xfId="0" quotePrefix="1" applyFont="1" applyFill="1" applyBorder="1" applyAlignment="1">
      <alignment horizontal="center" vertical="center"/>
    </xf>
    <xf numFmtId="0" fontId="127" fillId="0" borderId="30" xfId="0" quotePrefix="1" applyFont="1" applyFill="1" applyBorder="1" applyAlignment="1">
      <alignment horizontal="center" vertical="center"/>
    </xf>
    <xf numFmtId="0" fontId="61" fillId="0" borderId="0" xfId="0" applyFont="1"/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8" fillId="0" borderId="0" xfId="0" applyFont="1"/>
    <xf numFmtId="0" fontId="55" fillId="15" borderId="65" xfId="0" applyFont="1" applyFill="1" applyBorder="1" applyAlignment="1">
      <alignment horizontal="center" vertical="center" wrapText="1"/>
    </xf>
    <xf numFmtId="0" fontId="55" fillId="17" borderId="65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0" fontId="55" fillId="18" borderId="65" xfId="0" applyNumberFormat="1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wrapText="1"/>
    </xf>
    <xf numFmtId="0" fontId="62" fillId="0" borderId="46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129" fillId="0" borderId="0" xfId="0" applyFont="1"/>
    <xf numFmtId="0" fontId="130" fillId="0" borderId="0" xfId="0" applyFont="1"/>
    <xf numFmtId="22" fontId="0" fillId="0" borderId="0" xfId="0" applyNumberFormat="1"/>
    <xf numFmtId="0" fontId="130" fillId="0" borderId="0" xfId="0" applyFont="1" applyBorder="1"/>
    <xf numFmtId="0" fontId="129" fillId="0" borderId="0" xfId="0" applyFont="1" applyBorder="1"/>
    <xf numFmtId="0" fontId="0" fillId="10" borderId="0" xfId="0" applyFill="1"/>
    <xf numFmtId="0" fontId="130" fillId="10" borderId="0" xfId="0" applyFont="1" applyFill="1"/>
    <xf numFmtId="0" fontId="0" fillId="0" borderId="36" xfId="0" applyBorder="1"/>
    <xf numFmtId="0" fontId="130" fillId="0" borderId="36" xfId="0" applyFont="1" applyBorder="1"/>
    <xf numFmtId="0" fontId="129" fillId="0" borderId="35" xfId="0" applyFont="1" applyBorder="1"/>
    <xf numFmtId="0" fontId="130" fillId="0" borderId="35" xfId="0" applyFont="1" applyBorder="1"/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65" fillId="0" borderId="43" xfId="0" applyFont="1" applyBorder="1" applyAlignment="1">
      <alignment vertical="center" wrapText="1"/>
    </xf>
    <xf numFmtId="0" fontId="50" fillId="0" borderId="5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18" fillId="10" borderId="11" xfId="0" applyFont="1" applyFill="1" applyBorder="1" applyAlignment="1">
      <alignment horizontal="center" vertical="center"/>
    </xf>
    <xf numFmtId="0" fontId="118" fillId="10" borderId="16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83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center" vertical="center"/>
    </xf>
    <xf numFmtId="0" fontId="36" fillId="10" borderId="77" xfId="0" applyFont="1" applyFill="1" applyBorder="1" applyAlignment="1">
      <alignment horizontal="center" vertical="center"/>
    </xf>
    <xf numFmtId="0" fontId="36" fillId="10" borderId="78" xfId="0" applyFont="1" applyFill="1" applyBorder="1" applyAlignment="1">
      <alignment horizontal="center" vertical="center"/>
    </xf>
    <xf numFmtId="0" fontId="36" fillId="10" borderId="82" xfId="0" applyFont="1" applyFill="1" applyBorder="1" applyAlignment="1">
      <alignment horizontal="center" vertical="center"/>
    </xf>
    <xf numFmtId="0" fontId="36" fillId="10" borderId="83" xfId="0" applyFont="1" applyFill="1" applyBorder="1" applyAlignment="1">
      <alignment horizontal="center" vertical="center"/>
    </xf>
    <xf numFmtId="0" fontId="67" fillId="19" borderId="84" xfId="0" applyFont="1" applyFill="1" applyBorder="1" applyAlignment="1">
      <alignment horizontal="center" vertical="center"/>
    </xf>
    <xf numFmtId="0" fontId="67" fillId="19" borderId="78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36" fillId="19" borderId="76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67" fillId="19" borderId="76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7" fillId="19" borderId="85" xfId="0" applyFont="1" applyFill="1" applyBorder="1" applyAlignment="1">
      <alignment horizontal="center" vertical="center"/>
    </xf>
    <xf numFmtId="0" fontId="67" fillId="19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7" fillId="19" borderId="83" xfId="0" applyFont="1" applyFill="1" applyBorder="1" applyAlignment="1">
      <alignment horizontal="center" vertical="center"/>
    </xf>
    <xf numFmtId="0" fontId="52" fillId="10" borderId="7" xfId="0" applyFont="1" applyFill="1" applyBorder="1" applyAlignment="1">
      <alignment horizontal="center" vertical="center"/>
    </xf>
    <xf numFmtId="0" fontId="68" fillId="10" borderId="86" xfId="0" applyFont="1" applyFill="1" applyBorder="1" applyAlignment="1">
      <alignment horizontal="center" vertical="center"/>
    </xf>
    <xf numFmtId="0" fontId="53" fillId="10" borderId="51" xfId="0" applyFont="1" applyFill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9" fontId="52" fillId="10" borderId="50" xfId="2" applyFont="1" applyFill="1" applyBorder="1" applyAlignment="1">
      <alignment horizontal="center" vertical="center" wrapText="1"/>
    </xf>
    <xf numFmtId="9" fontId="52" fillId="10" borderId="51" xfId="2" applyFont="1" applyFill="1" applyBorder="1" applyAlignment="1">
      <alignment horizontal="center" vertical="center" wrapText="1"/>
    </xf>
    <xf numFmtId="9" fontId="52" fillId="10" borderId="53" xfId="2" applyFont="1" applyFill="1" applyBorder="1" applyAlignment="1">
      <alignment horizontal="center" vertical="center" wrapText="1"/>
    </xf>
    <xf numFmtId="0" fontId="52" fillId="10" borderId="24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67" fillId="10" borderId="0" xfId="0" applyFont="1" applyFill="1" applyBorder="1" applyAlignment="1">
      <alignment horizontal="center"/>
    </xf>
    <xf numFmtId="0" fontId="67" fillId="10" borderId="0" xfId="0" applyFont="1" applyFill="1" applyBorder="1"/>
    <xf numFmtId="0" fontId="67" fillId="10" borderId="0" xfId="0" applyFont="1" applyFill="1"/>
    <xf numFmtId="0" fontId="20" fillId="0" borderId="0" xfId="0" applyFont="1"/>
    <xf numFmtId="0" fontId="20" fillId="0" borderId="0" xfId="0" quotePrefix="1" applyFont="1" applyAlignment="1">
      <alignment horizontal="center"/>
    </xf>
    <xf numFmtId="0" fontId="36" fillId="20" borderId="11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131" fillId="0" borderId="56" xfId="0" applyFont="1" applyFill="1" applyBorder="1" applyAlignment="1">
      <alignment horizontal="center" vertical="center"/>
    </xf>
    <xf numFmtId="0" fontId="132" fillId="0" borderId="46" xfId="0" applyFont="1" applyFill="1" applyBorder="1" applyAlignment="1">
      <alignment horizontal="center" vertical="center"/>
    </xf>
    <xf numFmtId="0" fontId="131" fillId="0" borderId="55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/>
    </xf>
    <xf numFmtId="0" fontId="134" fillId="0" borderId="55" xfId="0" applyFont="1" applyFill="1" applyBorder="1" applyAlignment="1">
      <alignment horizontal="center" vertical="center"/>
    </xf>
    <xf numFmtId="0" fontId="135" fillId="0" borderId="25" xfId="0" applyFont="1" applyFill="1" applyBorder="1" applyAlignment="1">
      <alignment horizontal="center" vertical="center"/>
    </xf>
    <xf numFmtId="0" fontId="134" fillId="0" borderId="25" xfId="0" applyFont="1" applyFill="1" applyBorder="1" applyAlignment="1">
      <alignment horizontal="center" vertical="center"/>
    </xf>
    <xf numFmtId="0" fontId="136" fillId="0" borderId="25" xfId="0" applyFont="1" applyFill="1" applyBorder="1" applyAlignment="1">
      <alignment horizontal="center" vertical="center"/>
    </xf>
    <xf numFmtId="0" fontId="134" fillId="0" borderId="45" xfId="0" applyFont="1" applyFill="1" applyBorder="1" applyAlignment="1">
      <alignment horizontal="center" vertical="center"/>
    </xf>
    <xf numFmtId="0" fontId="136" fillId="0" borderId="47" xfId="0" applyFont="1" applyFill="1" applyBorder="1" applyAlignment="1">
      <alignment horizontal="center" vertical="center"/>
    </xf>
    <xf numFmtId="0" fontId="136" fillId="0" borderId="46" xfId="0" applyFont="1" applyFill="1" applyBorder="1" applyAlignment="1">
      <alignment horizontal="center" vertical="center"/>
    </xf>
    <xf numFmtId="0" fontId="135" fillId="0" borderId="25" xfId="0" applyFont="1" applyFill="1" applyBorder="1" applyAlignment="1">
      <alignment horizontal="left" vertical="center"/>
    </xf>
    <xf numFmtId="0" fontId="136" fillId="0" borderId="25" xfId="0" applyFont="1" applyFill="1" applyBorder="1" applyAlignment="1">
      <alignment horizontal="left" vertical="center"/>
    </xf>
    <xf numFmtId="0" fontId="137" fillId="0" borderId="11" xfId="0" applyFont="1" applyFill="1" applyBorder="1" applyAlignment="1">
      <alignment horizontal="center" vertical="center"/>
    </xf>
    <xf numFmtId="0" fontId="137" fillId="10" borderId="11" xfId="0" applyFont="1" applyFill="1" applyBorder="1" applyAlignment="1">
      <alignment horizontal="center" vertical="center"/>
    </xf>
    <xf numFmtId="0" fontId="137" fillId="0" borderId="77" xfId="0" applyFont="1" applyFill="1" applyBorder="1" applyAlignment="1">
      <alignment horizontal="center" vertical="center"/>
    </xf>
    <xf numFmtId="0" fontId="137" fillId="0" borderId="16" xfId="0" applyFont="1" applyFill="1" applyBorder="1" applyAlignment="1">
      <alignment horizontal="center" vertical="center"/>
    </xf>
    <xf numFmtId="0" fontId="137" fillId="10" borderId="16" xfId="0" applyFont="1" applyFill="1" applyBorder="1" applyAlignment="1">
      <alignment horizontal="center" vertical="center"/>
    </xf>
    <xf numFmtId="0" fontId="137" fillId="0" borderId="78" xfId="0" applyFont="1" applyFill="1" applyBorder="1" applyAlignment="1">
      <alignment horizontal="center" vertical="center"/>
    </xf>
    <xf numFmtId="0" fontId="138" fillId="0" borderId="11" xfId="0" applyFont="1" applyFill="1" applyBorder="1" applyAlignment="1">
      <alignment horizontal="center" vertical="center"/>
    </xf>
    <xf numFmtId="0" fontId="138" fillId="0" borderId="16" xfId="0" applyFont="1" applyFill="1" applyBorder="1" applyAlignment="1">
      <alignment horizontal="center" vertical="center"/>
    </xf>
    <xf numFmtId="0" fontId="139" fillId="10" borderId="0" xfId="0" applyFont="1" applyFill="1" applyBorder="1" applyAlignment="1">
      <alignment horizontal="center" vertical="center"/>
    </xf>
    <xf numFmtId="0" fontId="140" fillId="0" borderId="47" xfId="0" applyFont="1" applyFill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 wrapText="1"/>
    </xf>
    <xf numFmtId="20" fontId="10" fillId="0" borderId="4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0" fontId="65" fillId="0" borderId="43" xfId="0" applyNumberFormat="1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18" fillId="0" borderId="71" xfId="0" applyFont="1" applyBorder="1" applyAlignment="1">
      <alignment vertical="center" wrapText="1"/>
    </xf>
    <xf numFmtId="0" fontId="65" fillId="0" borderId="71" xfId="0" applyFont="1" applyBorder="1" applyAlignment="1">
      <alignment vertical="center" wrapText="1"/>
    </xf>
    <xf numFmtId="14" fontId="10" fillId="0" borderId="71" xfId="0" applyNumberFormat="1" applyFont="1" applyBorder="1" applyAlignment="1">
      <alignment horizontal="center" vertical="center" wrapText="1"/>
    </xf>
    <xf numFmtId="20" fontId="65" fillId="0" borderId="71" xfId="0" applyNumberFormat="1" applyFont="1" applyBorder="1" applyAlignment="1">
      <alignment horizontal="center" vertical="center" wrapText="1"/>
    </xf>
    <xf numFmtId="0" fontId="65" fillId="0" borderId="71" xfId="0" applyFont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/>
    </xf>
    <xf numFmtId="0" fontId="50" fillId="10" borderId="56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center" vertical="center"/>
    </xf>
    <xf numFmtId="0" fontId="50" fillId="10" borderId="55" xfId="0" applyFont="1" applyFill="1" applyBorder="1" applyAlignment="1">
      <alignment horizontal="center" vertical="center"/>
    </xf>
    <xf numFmtId="0" fontId="26" fillId="10" borderId="47" xfId="0" applyFont="1" applyFill="1" applyBorder="1" applyAlignment="1">
      <alignment horizontal="center" vertical="center"/>
    </xf>
    <xf numFmtId="0" fontId="1" fillId="0" borderId="0" xfId="0" applyFont="1"/>
    <xf numFmtId="0" fontId="49" fillId="14" borderId="11" xfId="0" applyFont="1" applyFill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77" xfId="0" applyFont="1" applyFill="1" applyBorder="1" applyAlignment="1">
      <alignment horizontal="center" vertical="center"/>
    </xf>
    <xf numFmtId="0" fontId="36" fillId="14" borderId="82" xfId="0" applyFont="1" applyFill="1" applyBorder="1" applyAlignment="1">
      <alignment horizontal="center" vertical="center"/>
    </xf>
    <xf numFmtId="0" fontId="49" fillId="14" borderId="16" xfId="0" applyFont="1" applyFill="1" applyBorder="1" applyAlignment="1">
      <alignment horizontal="center"/>
    </xf>
    <xf numFmtId="0" fontId="36" fillId="14" borderId="78" xfId="0" applyFont="1" applyFill="1" applyBorder="1" applyAlignment="1">
      <alignment horizontal="center" vertical="center"/>
    </xf>
    <xf numFmtId="0" fontId="36" fillId="14" borderId="83" xfId="0" applyFont="1" applyFill="1" applyBorder="1" applyAlignment="1">
      <alignment horizontal="center" vertical="center"/>
    </xf>
    <xf numFmtId="0" fontId="67" fillId="14" borderId="84" xfId="0" applyFont="1" applyFill="1" applyBorder="1" applyAlignment="1">
      <alignment horizontal="center" vertical="center"/>
    </xf>
    <xf numFmtId="0" fontId="67" fillId="14" borderId="78" xfId="0" applyFont="1" applyFill="1" applyBorder="1" applyAlignment="1">
      <alignment horizontal="center" vertical="center"/>
    </xf>
    <xf numFmtId="0" fontId="36" fillId="0" borderId="87" xfId="0" applyFont="1" applyFill="1" applyBorder="1" applyAlignment="1">
      <alignment horizontal="center" vertical="center"/>
    </xf>
    <xf numFmtId="0" fontId="67" fillId="19" borderId="88" xfId="0" applyFont="1" applyFill="1" applyBorder="1" applyAlignment="1">
      <alignment horizontal="center" vertical="center"/>
    </xf>
    <xf numFmtId="0" fontId="36" fillId="0" borderId="89" xfId="0" applyFont="1" applyFill="1" applyBorder="1" applyAlignment="1">
      <alignment horizontal="center" vertical="center"/>
    </xf>
    <xf numFmtId="0" fontId="67" fillId="19" borderId="90" xfId="0" applyFont="1" applyFill="1" applyBorder="1" applyAlignment="1">
      <alignment horizontal="center" vertical="center"/>
    </xf>
    <xf numFmtId="0" fontId="52" fillId="0" borderId="91" xfId="0" applyFont="1" applyFill="1" applyBorder="1" applyAlignment="1">
      <alignment horizontal="center" vertical="center" wrapText="1"/>
    </xf>
    <xf numFmtId="0" fontId="51" fillId="0" borderId="92" xfId="0" applyFont="1" applyFill="1" applyBorder="1" applyAlignment="1">
      <alignment horizontal="center" vertical="center" wrapText="1"/>
    </xf>
    <xf numFmtId="0" fontId="36" fillId="0" borderId="93" xfId="0" applyFont="1" applyFill="1" applyBorder="1" applyAlignment="1">
      <alignment horizontal="center" vertical="center"/>
    </xf>
    <xf numFmtId="0" fontId="36" fillId="10" borderId="92" xfId="0" applyFont="1" applyFill="1" applyBorder="1" applyAlignment="1">
      <alignment horizontal="center" vertical="center"/>
    </xf>
    <xf numFmtId="0" fontId="36" fillId="0" borderId="94" xfId="0" applyFont="1" applyFill="1" applyBorder="1" applyAlignment="1">
      <alignment horizontal="center" vertical="center"/>
    </xf>
    <xf numFmtId="0" fontId="97" fillId="9" borderId="11" xfId="0" applyFont="1" applyFill="1" applyBorder="1" applyAlignment="1">
      <alignment horizontal="center" vertical="center"/>
    </xf>
    <xf numFmtId="0" fontId="36" fillId="19" borderId="82" xfId="0" applyFont="1" applyFill="1" applyBorder="1" applyAlignment="1">
      <alignment horizontal="center" vertical="center"/>
    </xf>
    <xf numFmtId="0" fontId="36" fillId="19" borderId="83" xfId="0" applyFont="1" applyFill="1" applyBorder="1" applyAlignment="1">
      <alignment horizontal="center" vertical="center"/>
    </xf>
    <xf numFmtId="0" fontId="36" fillId="19" borderId="87" xfId="0" applyFont="1" applyFill="1" applyBorder="1" applyAlignment="1">
      <alignment horizontal="center" vertical="center"/>
    </xf>
    <xf numFmtId="0" fontId="5" fillId="10" borderId="93" xfId="0" applyFont="1" applyFill="1" applyBorder="1" applyAlignment="1">
      <alignment horizontal="center" vertical="center"/>
    </xf>
    <xf numFmtId="0" fontId="36" fillId="19" borderId="89" xfId="0" applyFont="1" applyFill="1" applyBorder="1" applyAlignment="1">
      <alignment horizontal="center" vertical="center"/>
    </xf>
    <xf numFmtId="0" fontId="5" fillId="10" borderId="92" xfId="0" applyFont="1" applyFill="1" applyBorder="1" applyAlignment="1">
      <alignment horizontal="center" vertical="center"/>
    </xf>
    <xf numFmtId="0" fontId="36" fillId="19" borderId="95" xfId="0" applyFont="1" applyFill="1" applyBorder="1" applyAlignment="1">
      <alignment horizontal="center" vertical="center"/>
    </xf>
    <xf numFmtId="0" fontId="67" fillId="19" borderId="95" xfId="0" applyFont="1" applyFill="1" applyBorder="1" applyAlignment="1">
      <alignment horizontal="center" vertical="center"/>
    </xf>
    <xf numFmtId="0" fontId="28" fillId="10" borderId="88" xfId="0" applyFont="1" applyFill="1" applyBorder="1" applyAlignment="1">
      <alignment horizontal="center" vertical="center"/>
    </xf>
    <xf numFmtId="0" fontId="67" fillId="19" borderId="89" xfId="0" applyFont="1" applyFill="1" applyBorder="1" applyAlignment="1">
      <alignment horizontal="center" vertical="center"/>
    </xf>
    <xf numFmtId="0" fontId="28" fillId="10" borderId="92" xfId="0" applyFont="1" applyFill="1" applyBorder="1" applyAlignment="1">
      <alignment horizontal="center" vertical="center"/>
    </xf>
    <xf numFmtId="0" fontId="141" fillId="0" borderId="0" xfId="0" applyFont="1"/>
    <xf numFmtId="0" fontId="20" fillId="3" borderId="51" xfId="0" applyFont="1" applyFill="1" applyBorder="1" applyAlignment="1">
      <alignment horizontal="center" vertical="center" wrapText="1"/>
    </xf>
    <xf numFmtId="0" fontId="60" fillId="0" borderId="34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42" xfId="0" applyFont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0" fillId="0" borderId="43" xfId="0" applyFont="1" applyBorder="1" applyAlignment="1">
      <alignment vertical="center" wrapText="1"/>
    </xf>
    <xf numFmtId="0" fontId="60" fillId="0" borderId="42" xfId="0" applyFont="1" applyBorder="1" applyAlignment="1">
      <alignment vertical="center" wrapText="1"/>
    </xf>
    <xf numFmtId="0" fontId="142" fillId="0" borderId="0" xfId="0" applyFont="1"/>
    <xf numFmtId="0" fontId="142" fillId="0" borderId="96" xfId="0" applyFont="1" applyBorder="1"/>
    <xf numFmtId="0" fontId="112" fillId="21" borderId="65" xfId="0" applyFont="1" applyFill="1" applyBorder="1"/>
    <xf numFmtId="0" fontId="0" fillId="21" borderId="65" xfId="0" applyFill="1" applyBorder="1"/>
    <xf numFmtId="0" fontId="69" fillId="0" borderId="0" xfId="0" applyFont="1"/>
    <xf numFmtId="0" fontId="143" fillId="0" borderId="0" xfId="0" applyFont="1" applyBorder="1"/>
    <xf numFmtId="0" fontId="143" fillId="0" borderId="0" xfId="0" applyFont="1"/>
    <xf numFmtId="0" fontId="70" fillId="0" borderId="0" xfId="0" applyFont="1"/>
    <xf numFmtId="0" fontId="70" fillId="0" borderId="0" xfId="0" applyFont="1" applyBorder="1"/>
    <xf numFmtId="14" fontId="144" fillId="0" borderId="0" xfId="0" applyNumberFormat="1" applyFont="1" applyBorder="1" applyAlignment="1">
      <alignment horizontal="center"/>
    </xf>
    <xf numFmtId="20" fontId="70" fillId="0" borderId="0" xfId="0" applyNumberFormat="1" applyFont="1" applyBorder="1" applyAlignment="1">
      <alignment horizontal="center"/>
    </xf>
    <xf numFmtId="0" fontId="145" fillId="0" borderId="65" xfId="0" applyFont="1" applyBorder="1"/>
    <xf numFmtId="0" fontId="146" fillId="0" borderId="65" xfId="0" applyFont="1" applyBorder="1"/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21" borderId="65" xfId="0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2" fillId="21" borderId="65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147" fillId="0" borderId="0" xfId="0" applyFont="1"/>
    <xf numFmtId="0" fontId="98" fillId="0" borderId="65" xfId="0" applyFont="1" applyBorder="1"/>
    <xf numFmtId="0" fontId="98" fillId="0" borderId="65" xfId="0" applyFont="1" applyBorder="1" applyAlignment="1">
      <alignment horizontal="center"/>
    </xf>
    <xf numFmtId="14" fontId="98" fillId="0" borderId="65" xfId="0" applyNumberFormat="1" applyFont="1" applyBorder="1" applyAlignment="1">
      <alignment horizontal="center"/>
    </xf>
    <xf numFmtId="20" fontId="98" fillId="0" borderId="65" xfId="0" applyNumberFormat="1" applyFont="1" applyBorder="1" applyAlignment="1">
      <alignment horizontal="center"/>
    </xf>
    <xf numFmtId="0" fontId="98" fillId="0" borderId="65" xfId="0" applyNumberFormat="1" applyFont="1" applyBorder="1" applyAlignment="1">
      <alignment horizontal="center"/>
    </xf>
    <xf numFmtId="0" fontId="145" fillId="0" borderId="65" xfId="0" applyFont="1" applyBorder="1" applyAlignment="1">
      <alignment horizontal="center"/>
    </xf>
    <xf numFmtId="14" fontId="145" fillId="0" borderId="65" xfId="0" applyNumberFormat="1" applyFont="1" applyBorder="1" applyAlignment="1">
      <alignment horizontal="center"/>
    </xf>
    <xf numFmtId="20" fontId="145" fillId="0" borderId="65" xfId="0" applyNumberFormat="1" applyFont="1" applyBorder="1" applyAlignment="1">
      <alignment horizontal="center"/>
    </xf>
    <xf numFmtId="0" fontId="145" fillId="0" borderId="6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5" fillId="0" borderId="93" xfId="0" applyFont="1" applyBorder="1" applyAlignment="1">
      <alignment vertical="center" wrapText="1"/>
    </xf>
    <xf numFmtId="0" fontId="55" fillId="0" borderId="97" xfId="0" applyFont="1" applyBorder="1" applyAlignment="1">
      <alignment vertical="center" wrapText="1"/>
    </xf>
    <xf numFmtId="0" fontId="55" fillId="0" borderId="92" xfId="0" applyFont="1" applyBorder="1" applyAlignment="1">
      <alignment vertical="center" wrapText="1"/>
    </xf>
    <xf numFmtId="0" fontId="55" fillId="0" borderId="43" xfId="0" applyFont="1" applyBorder="1" applyAlignment="1">
      <alignment vertical="center" wrapText="1"/>
    </xf>
    <xf numFmtId="0" fontId="55" fillId="0" borderId="33" xfId="0" applyFont="1" applyBorder="1" applyAlignment="1">
      <alignment vertical="center" wrapText="1"/>
    </xf>
    <xf numFmtId="0" fontId="23" fillId="0" borderId="98" xfId="0" applyFont="1" applyFill="1" applyBorder="1" applyAlignment="1">
      <alignment horizontal="center" vertical="center"/>
    </xf>
    <xf numFmtId="0" fontId="140" fillId="0" borderId="55" xfId="0" applyFont="1" applyFill="1" applyBorder="1" applyAlignment="1">
      <alignment horizontal="center" vertical="center"/>
    </xf>
    <xf numFmtId="0" fontId="71" fillId="0" borderId="0" xfId="0" quotePrefix="1" applyFont="1" applyAlignment="1">
      <alignment horizontal="center"/>
    </xf>
    <xf numFmtId="0" fontId="148" fillId="0" borderId="0" xfId="0" applyFont="1" applyAlignment="1">
      <alignment horizontal="left"/>
    </xf>
    <xf numFmtId="0" fontId="149" fillId="0" borderId="0" xfId="0" applyFont="1" applyAlignment="1">
      <alignment horizontal="center"/>
    </xf>
    <xf numFmtId="0" fontId="150" fillId="0" borderId="0" xfId="0" applyFont="1"/>
    <xf numFmtId="0" fontId="41" fillId="10" borderId="7" xfId="0" applyFont="1" applyFill="1" applyBorder="1" applyAlignment="1">
      <alignment horizontal="center"/>
    </xf>
    <xf numFmtId="0" fontId="42" fillId="10" borderId="86" xfId="0" applyFont="1" applyFill="1" applyBorder="1" applyAlignment="1">
      <alignment horizontal="center"/>
    </xf>
    <xf numFmtId="0" fontId="41" fillId="10" borderId="51" xfId="0" applyFont="1" applyFill="1" applyBorder="1" applyAlignment="1">
      <alignment horizontal="center" textRotation="90" wrapText="1"/>
    </xf>
    <xf numFmtId="0" fontId="54" fillId="10" borderId="51" xfId="0" applyFont="1" applyFill="1" applyBorder="1" applyAlignment="1">
      <alignment horizontal="center" textRotation="90" wrapText="1"/>
    </xf>
    <xf numFmtId="9" fontId="41" fillId="10" borderId="7" xfId="2" applyFont="1" applyFill="1" applyBorder="1" applyAlignment="1">
      <alignment horizontal="center" textRotation="90" wrapText="1"/>
    </xf>
    <xf numFmtId="9" fontId="41" fillId="10" borderId="51" xfId="2" applyFont="1" applyFill="1" applyBorder="1" applyAlignment="1">
      <alignment horizontal="center" textRotation="90" wrapText="1"/>
    </xf>
    <xf numFmtId="9" fontId="41" fillId="10" borderId="53" xfId="2" applyFont="1" applyFill="1" applyBorder="1" applyAlignment="1">
      <alignment horizontal="center" textRotation="90" wrapText="1"/>
    </xf>
    <xf numFmtId="0" fontId="28" fillId="10" borderId="0" xfId="0" applyFont="1" applyFill="1" applyAlignment="1">
      <alignment horizontal="center"/>
    </xf>
    <xf numFmtId="0" fontId="44" fillId="0" borderId="13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97" fillId="0" borderId="0" xfId="0" applyFont="1"/>
    <xf numFmtId="0" fontId="27" fillId="0" borderId="4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108" fillId="0" borderId="0" xfId="0" applyFont="1" applyBorder="1" applyAlignment="1">
      <alignment horizontal="center" vertical="center"/>
    </xf>
    <xf numFmtId="0" fontId="151" fillId="0" borderId="4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151" fillId="0" borderId="38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3" fillId="10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0" fontId="31" fillId="10" borderId="0" xfId="0" applyFont="1" applyFill="1" applyBorder="1"/>
    <xf numFmtId="0" fontId="23" fillId="22" borderId="40" xfId="0" applyFont="1" applyFill="1" applyBorder="1"/>
    <xf numFmtId="0" fontId="23" fillId="22" borderId="3" xfId="0" applyFont="1" applyFill="1" applyBorder="1"/>
    <xf numFmtId="0" fontId="4" fillId="22" borderId="35" xfId="0" applyFont="1" applyFill="1" applyBorder="1" applyAlignment="1">
      <alignment horizontal="center"/>
    </xf>
    <xf numFmtId="0" fontId="7" fillId="22" borderId="3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7" fillId="22" borderId="35" xfId="0" applyFont="1" applyFill="1" applyBorder="1" applyAlignment="1">
      <alignment horizontal="left" vertical="center"/>
    </xf>
    <xf numFmtId="0" fontId="4" fillId="22" borderId="39" xfId="0" applyFont="1" applyFill="1" applyBorder="1"/>
    <xf numFmtId="0" fontId="23" fillId="22" borderId="24" xfId="0" applyFont="1" applyFill="1" applyBorder="1"/>
    <xf numFmtId="0" fontId="23" fillId="22" borderId="0" xfId="0" applyFont="1" applyFill="1" applyBorder="1"/>
    <xf numFmtId="0" fontId="3" fillId="22" borderId="0" xfId="0" quotePrefix="1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left" vertical="center"/>
    </xf>
    <xf numFmtId="0" fontId="3" fillId="22" borderId="23" xfId="0" applyFont="1" applyFill="1" applyBorder="1"/>
    <xf numFmtId="49" fontId="23" fillId="22" borderId="24" xfId="0" applyNumberFormat="1" applyFont="1" applyFill="1" applyBorder="1"/>
    <xf numFmtId="49" fontId="23" fillId="22" borderId="0" xfId="0" quotePrefix="1" applyNumberFormat="1" applyFont="1" applyFill="1" applyAlignment="1">
      <alignment horizontal="center" vertical="center"/>
    </xf>
    <xf numFmtId="49" fontId="89" fillId="22" borderId="0" xfId="0" quotePrefix="1" applyNumberFormat="1" applyFont="1" applyFill="1" applyBorder="1" applyAlignment="1">
      <alignment horizontal="center" vertical="center"/>
    </xf>
    <xf numFmtId="49" fontId="3" fillId="22" borderId="0" xfId="0" applyNumberFormat="1" applyFont="1" applyFill="1" applyAlignment="1">
      <alignment horizontal="center" vertical="center"/>
    </xf>
    <xf numFmtId="49" fontId="3" fillId="22" borderId="23" xfId="0" applyNumberFormat="1" applyFont="1" applyFill="1" applyBorder="1"/>
    <xf numFmtId="49" fontId="3" fillId="22" borderId="0" xfId="0" applyNumberFormat="1" applyFont="1" applyFill="1" applyAlignment="1">
      <alignment horizontal="left" vertical="center"/>
    </xf>
    <xf numFmtId="49" fontId="3" fillId="22" borderId="23" xfId="0" applyNumberFormat="1" applyFont="1" applyFill="1" applyBorder="1" applyAlignment="1">
      <alignment horizontal="center" vertical="center"/>
    </xf>
    <xf numFmtId="49" fontId="44" fillId="22" borderId="60" xfId="0" quotePrefix="1" applyNumberFormat="1" applyFont="1" applyFill="1" applyBorder="1" applyAlignment="1">
      <alignment horizontal="center" vertical="center"/>
    </xf>
    <xf numFmtId="49" fontId="44" fillId="22" borderId="61" xfId="0" applyNumberFormat="1" applyFont="1" applyFill="1" applyBorder="1" applyAlignment="1">
      <alignment horizontal="center" vertical="center"/>
    </xf>
    <xf numFmtId="49" fontId="35" fillId="22" borderId="37" xfId="0" applyNumberFormat="1" applyFont="1" applyFill="1" applyBorder="1" applyAlignment="1">
      <alignment horizontal="center" vertical="center"/>
    </xf>
    <xf numFmtId="49" fontId="35" fillId="22" borderId="62" xfId="0" applyNumberFormat="1" applyFont="1" applyFill="1" applyBorder="1" applyAlignment="1">
      <alignment horizontal="center" vertical="center"/>
    </xf>
    <xf numFmtId="49" fontId="35" fillId="22" borderId="63" xfId="0" applyNumberFormat="1" applyFont="1" applyFill="1" applyBorder="1" applyAlignment="1">
      <alignment horizontal="center" vertical="center"/>
    </xf>
    <xf numFmtId="0" fontId="24" fillId="22" borderId="22" xfId="0" applyFont="1" applyFill="1" applyBorder="1" applyAlignment="1">
      <alignment horizontal="center" vertical="center"/>
    </xf>
    <xf numFmtId="0" fontId="24" fillId="22" borderId="4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8" fillId="22" borderId="56" xfId="0" applyFont="1" applyFill="1" applyBorder="1" applyAlignment="1">
      <alignment horizontal="center" vertical="center"/>
    </xf>
    <xf numFmtId="0" fontId="8" fillId="22" borderId="46" xfId="0" applyFont="1" applyFill="1" applyBorder="1" applyAlignment="1">
      <alignment horizontal="center" vertical="center"/>
    </xf>
    <xf numFmtId="0" fontId="23" fillId="22" borderId="19" xfId="0" applyFont="1" applyFill="1" applyBorder="1" applyAlignment="1">
      <alignment horizontal="center" vertical="center"/>
    </xf>
    <xf numFmtId="20" fontId="5" fillId="22" borderId="29" xfId="0" applyNumberFormat="1" applyFont="1" applyFill="1" applyBorder="1" applyAlignment="1">
      <alignment horizontal="center" vertical="center"/>
    </xf>
    <xf numFmtId="0" fontId="125" fillId="22" borderId="56" xfId="0" applyFont="1" applyFill="1" applyBorder="1" applyAlignment="1">
      <alignment horizontal="center" vertical="center"/>
    </xf>
    <xf numFmtId="0" fontId="136" fillId="22" borderId="46" xfId="0" applyFont="1" applyFill="1" applyBorder="1" applyAlignment="1">
      <alignment horizontal="center" vertical="center"/>
    </xf>
    <xf numFmtId="0" fontId="126" fillId="22" borderId="48" xfId="0" applyFont="1" applyFill="1" applyBorder="1" applyAlignment="1">
      <alignment horizontal="center" vertical="center"/>
    </xf>
    <xf numFmtId="20" fontId="5" fillId="22" borderId="34" xfId="0" applyNumberFormat="1" applyFont="1" applyFill="1" applyBorder="1" applyAlignment="1">
      <alignment horizontal="center" vertical="center"/>
    </xf>
    <xf numFmtId="0" fontId="23" fillId="22" borderId="34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20" fontId="5" fillId="22" borderId="27" xfId="0" applyNumberFormat="1" applyFont="1" applyFill="1" applyBorder="1" applyAlignment="1">
      <alignment horizontal="center" vertical="center"/>
    </xf>
    <xf numFmtId="0" fontId="140" fillId="22" borderId="55" xfId="0" applyFont="1" applyFill="1" applyBorder="1" applyAlignment="1">
      <alignment horizontal="center" vertical="center"/>
    </xf>
    <xf numFmtId="0" fontId="135" fillId="22" borderId="25" xfId="0" applyFont="1" applyFill="1" applyBorder="1" applyAlignment="1">
      <alignment horizontal="center" vertical="center"/>
    </xf>
    <xf numFmtId="0" fontId="126" fillId="22" borderId="38" xfId="0" applyFont="1" applyFill="1" applyBorder="1" applyAlignment="1">
      <alignment horizontal="center" vertical="center"/>
    </xf>
    <xf numFmtId="20" fontId="5" fillId="22" borderId="42" xfId="0" applyNumberFormat="1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0" fontId="134" fillId="22" borderId="25" xfId="0" applyFont="1" applyFill="1" applyBorder="1" applyAlignment="1">
      <alignment horizontal="center" vertical="center"/>
    </xf>
    <xf numFmtId="0" fontId="136" fillId="22" borderId="25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20" fontId="5" fillId="22" borderId="33" xfId="0" applyNumberFormat="1" applyFont="1" applyFill="1" applyBorder="1" applyAlignment="1">
      <alignment horizontal="center" vertical="center"/>
    </xf>
    <xf numFmtId="0" fontId="134" fillId="22" borderId="45" xfId="0" applyFont="1" applyFill="1" applyBorder="1" applyAlignment="1">
      <alignment horizontal="center" vertical="center"/>
    </xf>
    <xf numFmtId="0" fontId="136" fillId="22" borderId="47" xfId="0" applyFont="1" applyFill="1" applyBorder="1" applyAlignment="1">
      <alignment horizontal="center" vertical="center"/>
    </xf>
    <xf numFmtId="0" fontId="126" fillId="22" borderId="49" xfId="0" applyFont="1" applyFill="1" applyBorder="1" applyAlignment="1">
      <alignment horizontal="center" vertical="center"/>
    </xf>
    <xf numFmtId="0" fontId="23" fillId="22" borderId="33" xfId="0" applyFont="1" applyFill="1" applyBorder="1" applyAlignment="1">
      <alignment horizontal="center" vertical="center"/>
    </xf>
    <xf numFmtId="20" fontId="5" fillId="22" borderId="30" xfId="0" applyNumberFormat="1" applyFont="1" applyFill="1" applyBorder="1" applyAlignment="1">
      <alignment horizontal="center" vertical="center"/>
    </xf>
    <xf numFmtId="20" fontId="5" fillId="22" borderId="29" xfId="0" quotePrefix="1" applyNumberFormat="1" applyFont="1" applyFill="1" applyBorder="1" applyAlignment="1">
      <alignment horizontal="center" vertical="center"/>
    </xf>
    <xf numFmtId="20" fontId="5" fillId="22" borderId="34" xfId="0" quotePrefix="1" applyNumberFormat="1" applyFont="1" applyFill="1" applyBorder="1" applyAlignment="1">
      <alignment horizontal="center" vertical="center"/>
    </xf>
    <xf numFmtId="20" fontId="5" fillId="22" borderId="27" xfId="0" quotePrefix="1" applyNumberFormat="1" applyFont="1" applyFill="1" applyBorder="1" applyAlignment="1">
      <alignment horizontal="center" vertical="center"/>
    </xf>
    <xf numFmtId="20" fontId="5" fillId="22" borderId="42" xfId="0" quotePrefix="1" applyNumberFormat="1" applyFont="1" applyFill="1" applyBorder="1" applyAlignment="1">
      <alignment horizontal="center" vertical="center"/>
    </xf>
    <xf numFmtId="0" fontId="5" fillId="22" borderId="29" xfId="0" quotePrefix="1" applyFont="1" applyFill="1" applyBorder="1" applyAlignment="1">
      <alignment horizontal="center" vertical="center"/>
    </xf>
    <xf numFmtId="0" fontId="5" fillId="22" borderId="34" xfId="0" quotePrefix="1" applyFont="1" applyFill="1" applyBorder="1" applyAlignment="1">
      <alignment horizontal="center" vertical="center"/>
    </xf>
    <xf numFmtId="0" fontId="5" fillId="22" borderId="27" xfId="0" quotePrefix="1" applyFont="1" applyFill="1" applyBorder="1" applyAlignment="1">
      <alignment horizontal="center" vertical="center"/>
    </xf>
    <xf numFmtId="0" fontId="5" fillId="22" borderId="42" xfId="0" quotePrefix="1" applyFont="1" applyFill="1" applyBorder="1" applyAlignment="1">
      <alignment horizontal="center" vertical="center"/>
    </xf>
    <xf numFmtId="0" fontId="5" fillId="22" borderId="30" xfId="0" quotePrefix="1" applyFont="1" applyFill="1" applyBorder="1" applyAlignment="1">
      <alignment horizontal="center" vertical="center"/>
    </xf>
    <xf numFmtId="0" fontId="5" fillId="22" borderId="33" xfId="0" quotePrefix="1" applyFont="1" applyFill="1" applyBorder="1" applyAlignment="1">
      <alignment horizontal="center" vertical="center"/>
    </xf>
    <xf numFmtId="0" fontId="23" fillId="22" borderId="41" xfId="0" applyFont="1" applyFill="1" applyBorder="1" applyAlignment="1">
      <alignment horizontal="center" vertical="center"/>
    </xf>
    <xf numFmtId="20" fontId="5" fillId="22" borderId="31" xfId="0" applyNumberFormat="1" applyFont="1" applyFill="1" applyBorder="1" applyAlignment="1">
      <alignment horizontal="center" vertical="center"/>
    </xf>
    <xf numFmtId="20" fontId="5" fillId="22" borderId="80" xfId="0" applyNumberFormat="1" applyFont="1" applyFill="1" applyBorder="1" applyAlignment="1">
      <alignment horizontal="center" vertical="center"/>
    </xf>
    <xf numFmtId="20" fontId="5" fillId="22" borderId="54" xfId="0" applyNumberFormat="1" applyFont="1" applyFill="1" applyBorder="1" applyAlignment="1">
      <alignment horizontal="center" vertical="center"/>
    </xf>
    <xf numFmtId="14" fontId="44" fillId="22" borderId="60" xfId="0" quotePrefix="1" applyNumberFormat="1" applyFont="1" applyFill="1" applyBorder="1" applyAlignment="1">
      <alignment horizontal="center" vertical="center"/>
    </xf>
    <xf numFmtId="14" fontId="44" fillId="22" borderId="61" xfId="0" applyNumberFormat="1" applyFont="1" applyFill="1" applyBorder="1" applyAlignment="1">
      <alignment horizontal="center" vertical="center"/>
    </xf>
    <xf numFmtId="14" fontId="35" fillId="22" borderId="62" xfId="0" applyNumberFormat="1" applyFont="1" applyFill="1" applyBorder="1" applyAlignment="1">
      <alignment horizontal="center" vertical="center"/>
    </xf>
    <xf numFmtId="14" fontId="35" fillId="22" borderId="63" xfId="0" applyNumberFormat="1" applyFont="1" applyFill="1" applyBorder="1" applyAlignment="1">
      <alignment horizontal="center" vertical="center"/>
    </xf>
    <xf numFmtId="0" fontId="23" fillId="23" borderId="40" xfId="0" applyFont="1" applyFill="1" applyBorder="1"/>
    <xf numFmtId="0" fontId="23" fillId="23" borderId="3" xfId="0" applyFont="1" applyFill="1" applyBorder="1"/>
    <xf numFmtId="0" fontId="30" fillId="23" borderId="3" xfId="0" applyFont="1" applyFill="1" applyBorder="1" applyAlignment="1">
      <alignment horizontal="center" vertical="center"/>
    </xf>
    <xf numFmtId="0" fontId="13" fillId="23" borderId="3" xfId="0" applyFont="1" applyFill="1" applyBorder="1" applyAlignment="1">
      <alignment horizontal="center" vertical="center"/>
    </xf>
    <xf numFmtId="0" fontId="32" fillId="23" borderId="39" xfId="0" applyFont="1" applyFill="1" applyBorder="1"/>
    <xf numFmtId="0" fontId="23" fillId="23" borderId="24" xfId="0" applyFont="1" applyFill="1" applyBorder="1"/>
    <xf numFmtId="0" fontId="23" fillId="23" borderId="0" xfId="0" applyFont="1" applyFill="1" applyBorder="1"/>
    <xf numFmtId="0" fontId="12" fillId="23" borderId="0" xfId="0" applyFont="1" applyFill="1" applyBorder="1" applyAlignment="1">
      <alignment horizontal="center" vertical="center"/>
    </xf>
    <xf numFmtId="0" fontId="14" fillId="23" borderId="0" xfId="0" applyFont="1" applyFill="1" applyAlignment="1">
      <alignment horizontal="left" vertical="center"/>
    </xf>
    <xf numFmtId="0" fontId="30" fillId="23" borderId="23" xfId="0" applyFont="1" applyFill="1" applyBorder="1"/>
    <xf numFmtId="49" fontId="23" fillId="23" borderId="24" xfId="0" applyNumberFormat="1" applyFont="1" applyFill="1" applyBorder="1"/>
    <xf numFmtId="49" fontId="23" fillId="23" borderId="0" xfId="0" quotePrefix="1" applyNumberFormat="1" applyFont="1" applyFill="1" applyAlignment="1">
      <alignment horizontal="center" vertical="center"/>
    </xf>
    <xf numFmtId="49" fontId="3" fillId="23" borderId="0" xfId="0" quotePrefix="1" applyNumberFormat="1" applyFont="1" applyFill="1" applyAlignment="1">
      <alignment horizontal="center" vertical="center"/>
    </xf>
    <xf numFmtId="49" fontId="3" fillId="23" borderId="0" xfId="0" applyNumberFormat="1" applyFont="1" applyFill="1" applyAlignment="1">
      <alignment horizontal="center" vertical="center"/>
    </xf>
    <xf numFmtId="49" fontId="3" fillId="23" borderId="23" xfId="0" applyNumberFormat="1" applyFont="1" applyFill="1" applyBorder="1"/>
    <xf numFmtId="49" fontId="44" fillId="23" borderId="60" xfId="0" quotePrefix="1" applyNumberFormat="1" applyFont="1" applyFill="1" applyBorder="1" applyAlignment="1">
      <alignment horizontal="center" vertical="center"/>
    </xf>
    <xf numFmtId="49" fontId="44" fillId="23" borderId="61" xfId="0" applyNumberFormat="1" applyFont="1" applyFill="1" applyBorder="1" applyAlignment="1">
      <alignment horizontal="center" vertical="center"/>
    </xf>
    <xf numFmtId="49" fontId="35" fillId="23" borderId="37" xfId="0" applyNumberFormat="1" applyFont="1" applyFill="1" applyBorder="1" applyAlignment="1">
      <alignment horizontal="center" vertical="center"/>
    </xf>
    <xf numFmtId="49" fontId="35" fillId="23" borderId="62" xfId="0" applyNumberFormat="1" applyFont="1" applyFill="1" applyBorder="1" applyAlignment="1">
      <alignment horizontal="center" vertical="center"/>
    </xf>
    <xf numFmtId="49" fontId="35" fillId="23" borderId="63" xfId="0" applyNumberFormat="1" applyFont="1" applyFill="1" applyBorder="1" applyAlignment="1">
      <alignment horizontal="center" vertical="center"/>
    </xf>
    <xf numFmtId="0" fontId="24" fillId="23" borderId="22" xfId="0" applyFont="1" applyFill="1" applyBorder="1" applyAlignment="1">
      <alignment horizontal="center" vertical="center"/>
    </xf>
    <xf numFmtId="0" fontId="24" fillId="23" borderId="43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9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3" fillId="23" borderId="34" xfId="0" applyFont="1" applyFill="1" applyBorder="1" applyAlignment="1">
      <alignment horizontal="center" vertical="center"/>
    </xf>
    <xf numFmtId="20" fontId="5" fillId="23" borderId="29" xfId="0" applyNumberFormat="1" applyFont="1" applyFill="1" applyBorder="1" applyAlignment="1">
      <alignment horizontal="center" vertical="center"/>
    </xf>
    <xf numFmtId="0" fontId="50" fillId="23" borderId="56" xfId="0" applyFont="1" applyFill="1" applyBorder="1" applyAlignment="1">
      <alignment horizontal="center" vertical="center"/>
    </xf>
    <xf numFmtId="0" fontId="29" fillId="23" borderId="46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23" fillId="23" borderId="42" xfId="0" applyFont="1" applyFill="1" applyBorder="1" applyAlignment="1">
      <alignment horizontal="center" vertical="center"/>
    </xf>
    <xf numFmtId="20" fontId="5" fillId="23" borderId="27" xfId="0" applyNumberFormat="1" applyFont="1" applyFill="1" applyBorder="1" applyAlignment="1">
      <alignment horizontal="center" vertical="center"/>
    </xf>
    <xf numFmtId="0" fontId="50" fillId="23" borderId="55" xfId="0" applyFont="1" applyFill="1" applyBorder="1" applyAlignment="1">
      <alignment horizontal="center" vertical="center"/>
    </xf>
    <xf numFmtId="0" fontId="29" fillId="23" borderId="25" xfId="0" applyFont="1" applyFill="1" applyBorder="1" applyAlignment="1">
      <alignment horizontal="center" vertical="center"/>
    </xf>
    <xf numFmtId="0" fontId="31" fillId="23" borderId="38" xfId="0" applyFont="1" applyFill="1" applyBorder="1" applyAlignment="1">
      <alignment horizontal="center" vertical="center"/>
    </xf>
    <xf numFmtId="0" fontId="23" fillId="23" borderId="33" xfId="0" applyFont="1" applyFill="1" applyBorder="1" applyAlignment="1">
      <alignment horizontal="center" vertical="center"/>
    </xf>
    <xf numFmtId="20" fontId="5" fillId="23" borderId="33" xfId="0" applyNumberFormat="1" applyFont="1" applyFill="1" applyBorder="1" applyAlignment="1">
      <alignment horizontal="center" vertical="center"/>
    </xf>
    <xf numFmtId="0" fontId="26" fillId="23" borderId="47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20" fontId="5" fillId="23" borderId="34" xfId="0" applyNumberFormat="1" applyFont="1" applyFill="1" applyBorder="1" applyAlignment="1">
      <alignment horizontal="center" vertical="center"/>
    </xf>
    <xf numFmtId="20" fontId="5" fillId="23" borderId="30" xfId="0" applyNumberFormat="1" applyFont="1" applyFill="1" applyBorder="1" applyAlignment="1">
      <alignment horizontal="center" vertical="center"/>
    </xf>
    <xf numFmtId="20" fontId="5" fillId="23" borderId="29" xfId="0" quotePrefix="1" applyNumberFormat="1" applyFont="1" applyFill="1" applyBorder="1" applyAlignment="1">
      <alignment horizontal="center" vertical="center"/>
    </xf>
    <xf numFmtId="20" fontId="5" fillId="23" borderId="27" xfId="0" quotePrefix="1" applyNumberFormat="1" applyFont="1" applyFill="1" applyBorder="1" applyAlignment="1">
      <alignment horizontal="center" vertical="center"/>
    </xf>
    <xf numFmtId="0" fontId="5" fillId="23" borderId="29" xfId="0" quotePrefix="1" applyFont="1" applyFill="1" applyBorder="1" applyAlignment="1">
      <alignment horizontal="center" vertical="center"/>
    </xf>
    <xf numFmtId="0" fontId="5" fillId="23" borderId="27" xfId="0" quotePrefix="1" applyFont="1" applyFill="1" applyBorder="1" applyAlignment="1">
      <alignment horizontal="center" vertical="center"/>
    </xf>
    <xf numFmtId="0" fontId="5" fillId="23" borderId="30" xfId="0" quotePrefix="1" applyFont="1" applyFill="1" applyBorder="1" applyAlignment="1">
      <alignment horizontal="center" vertical="center"/>
    </xf>
    <xf numFmtId="20" fontId="5" fillId="23" borderId="31" xfId="0" applyNumberFormat="1" applyFont="1" applyFill="1" applyBorder="1" applyAlignment="1">
      <alignment horizontal="center" vertical="center"/>
    </xf>
    <xf numFmtId="0" fontId="28" fillId="23" borderId="44" xfId="0" applyFont="1" applyFill="1" applyBorder="1" applyAlignment="1">
      <alignment horizontal="center" vertical="center"/>
    </xf>
    <xf numFmtId="20" fontId="26" fillId="23" borderId="0" xfId="0" applyNumberFormat="1" applyFont="1" applyFill="1" applyAlignment="1">
      <alignment horizontal="center" vertical="center"/>
    </xf>
    <xf numFmtId="0" fontId="28" fillId="23" borderId="25" xfId="0" applyFont="1" applyFill="1" applyBorder="1" applyAlignment="1">
      <alignment horizontal="center" vertical="center"/>
    </xf>
    <xf numFmtId="0" fontId="28" fillId="23" borderId="45" xfId="0" applyFont="1" applyFill="1" applyBorder="1" applyAlignment="1">
      <alignment horizontal="center" vertical="center"/>
    </xf>
    <xf numFmtId="0" fontId="29" fillId="23" borderId="47" xfId="0" applyFont="1" applyFill="1" applyBorder="1" applyAlignment="1">
      <alignment horizontal="center" vertical="center"/>
    </xf>
    <xf numFmtId="14" fontId="44" fillId="23" borderId="60" xfId="0" quotePrefix="1" applyNumberFormat="1" applyFont="1" applyFill="1" applyBorder="1" applyAlignment="1">
      <alignment horizontal="center" vertical="center"/>
    </xf>
    <xf numFmtId="14" fontId="44" fillId="23" borderId="61" xfId="0" applyNumberFormat="1" applyFont="1" applyFill="1" applyBorder="1" applyAlignment="1">
      <alignment horizontal="center" vertical="center"/>
    </xf>
    <xf numFmtId="14" fontId="35" fillId="23" borderId="62" xfId="0" applyNumberFormat="1" applyFont="1" applyFill="1" applyBorder="1" applyAlignment="1">
      <alignment horizontal="center" vertical="center"/>
    </xf>
    <xf numFmtId="14" fontId="35" fillId="23" borderId="63" xfId="0" applyNumberFormat="1" applyFont="1" applyFill="1" applyBorder="1" applyAlignment="1">
      <alignment horizontal="center" vertical="center"/>
    </xf>
    <xf numFmtId="0" fontId="119" fillId="10" borderId="0" xfId="0" applyFont="1" applyFill="1"/>
    <xf numFmtId="0" fontId="152" fillId="10" borderId="0" xfId="0" applyFont="1" applyFill="1"/>
    <xf numFmtId="0" fontId="152" fillId="0" borderId="0" xfId="0" applyFont="1"/>
    <xf numFmtId="0" fontId="138" fillId="0" borderId="0" xfId="0" quotePrefix="1" applyFont="1" applyAlignment="1">
      <alignment horizontal="center"/>
    </xf>
    <xf numFmtId="0" fontId="36" fillId="0" borderId="0" xfId="0" applyFont="1"/>
    <xf numFmtId="0" fontId="39" fillId="10" borderId="0" xfId="0" applyFont="1" applyFill="1" applyAlignment="1">
      <alignment horizontal="center"/>
    </xf>
    <xf numFmtId="0" fontId="120" fillId="10" borderId="0" xfId="0" applyFont="1" applyFill="1" applyAlignment="1">
      <alignment horizontal="center"/>
    </xf>
    <xf numFmtId="0" fontId="153" fillId="10" borderId="0" xfId="0" applyFont="1" applyFill="1" applyAlignment="1">
      <alignment horizontal="center"/>
    </xf>
    <xf numFmtId="0" fontId="153" fillId="0" borderId="0" xfId="0" applyFont="1" applyAlignment="1">
      <alignment horizontal="center"/>
    </xf>
    <xf numFmtId="0" fontId="154" fillId="0" borderId="0" xfId="0" applyFont="1" applyAlignment="1">
      <alignment horizontal="center"/>
    </xf>
    <xf numFmtId="0" fontId="155" fillId="0" borderId="0" xfId="0" applyFont="1" applyAlignment="1">
      <alignment horizontal="center"/>
    </xf>
    <xf numFmtId="0" fontId="156" fillId="10" borderId="51" xfId="0" applyFont="1" applyFill="1" applyBorder="1" applyAlignment="1">
      <alignment horizontal="center" textRotation="90" wrapText="1"/>
    </xf>
    <xf numFmtId="0" fontId="73" fillId="10" borderId="51" xfId="0" applyFont="1" applyFill="1" applyBorder="1" applyAlignment="1">
      <alignment horizontal="center" textRotation="90" wrapText="1"/>
    </xf>
    <xf numFmtId="0" fontId="73" fillId="10" borderId="101" xfId="0" applyFont="1" applyFill="1" applyBorder="1" applyAlignment="1">
      <alignment horizontal="center" textRotation="90" wrapText="1"/>
    </xf>
    <xf numFmtId="0" fontId="51" fillId="10" borderId="7" xfId="0" applyFont="1" applyFill="1" applyBorder="1" applyAlignment="1">
      <alignment horizontal="center" textRotation="90" wrapText="1"/>
    </xf>
    <xf numFmtId="0" fontId="119" fillId="10" borderId="51" xfId="0" applyFont="1" applyFill="1" applyBorder="1" applyAlignment="1">
      <alignment horizontal="center" textRotation="90" wrapText="1"/>
    </xf>
    <xf numFmtId="0" fontId="52" fillId="10" borderId="101" xfId="0" applyFont="1" applyFill="1" applyBorder="1" applyAlignment="1">
      <alignment horizontal="center" textRotation="90" wrapText="1"/>
    </xf>
    <xf numFmtId="0" fontId="156" fillId="24" borderId="102" xfId="0" applyFont="1" applyFill="1" applyBorder="1" applyAlignment="1">
      <alignment horizontal="center" textRotation="90" wrapText="1"/>
    </xf>
    <xf numFmtId="0" fontId="157" fillId="10" borderId="9" xfId="0" applyFont="1" applyFill="1" applyBorder="1" applyAlignment="1">
      <alignment horizontal="center" textRotation="90"/>
    </xf>
    <xf numFmtId="0" fontId="157" fillId="0" borderId="9" xfId="0" applyFont="1" applyBorder="1" applyAlignment="1">
      <alignment horizontal="center" textRotation="90"/>
    </xf>
    <xf numFmtId="0" fontId="158" fillId="0" borderId="9" xfId="0" applyFont="1" applyBorder="1" applyAlignment="1">
      <alignment horizontal="center" textRotation="90"/>
    </xf>
    <xf numFmtId="0" fontId="158" fillId="0" borderId="103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03" xfId="0" applyFont="1" applyBorder="1" applyAlignment="1">
      <alignment horizontal="center" textRotation="90"/>
    </xf>
    <xf numFmtId="0" fontId="157" fillId="24" borderId="104" xfId="0" applyFont="1" applyFill="1" applyBorder="1" applyAlignment="1">
      <alignment horizontal="center" textRotation="90"/>
    </xf>
    <xf numFmtId="0" fontId="152" fillId="10" borderId="11" xfId="0" applyFont="1" applyFill="1" applyBorder="1" applyAlignment="1">
      <alignment horizontal="center" vertical="center"/>
    </xf>
    <xf numFmtId="0" fontId="152" fillId="0" borderId="11" xfId="0" applyFont="1" applyFill="1" applyBorder="1" applyAlignment="1">
      <alignment horizontal="center" vertical="center"/>
    </xf>
    <xf numFmtId="0" fontId="159" fillId="0" borderId="11" xfId="0" applyFont="1" applyFill="1" applyBorder="1" applyAlignment="1">
      <alignment horizontal="center" vertical="center"/>
    </xf>
    <xf numFmtId="0" fontId="159" fillId="0" borderId="105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05" xfId="0" applyFont="1" applyFill="1" applyBorder="1" applyAlignment="1">
      <alignment horizontal="center" vertical="center"/>
    </xf>
    <xf numFmtId="0" fontId="152" fillId="24" borderId="106" xfId="0" applyFont="1" applyFill="1" applyBorder="1" applyAlignment="1">
      <alignment horizontal="center" vertical="center"/>
    </xf>
    <xf numFmtId="0" fontId="5" fillId="10" borderId="100" xfId="0" applyFont="1" applyFill="1" applyBorder="1" applyAlignment="1">
      <alignment horizontal="center" vertical="center"/>
    </xf>
    <xf numFmtId="0" fontId="152" fillId="10" borderId="100" xfId="0" applyFont="1" applyFill="1" applyBorder="1" applyAlignment="1">
      <alignment horizontal="center" vertical="center"/>
    </xf>
    <xf numFmtId="0" fontId="152" fillId="0" borderId="100" xfId="0" applyFont="1" applyFill="1" applyBorder="1" applyAlignment="1">
      <alignment horizontal="center" vertical="center"/>
    </xf>
    <xf numFmtId="0" fontId="152" fillId="0" borderId="16" xfId="0" applyFont="1" applyFill="1" applyBorder="1" applyAlignment="1">
      <alignment horizontal="center" vertical="center"/>
    </xf>
    <xf numFmtId="0" fontId="159" fillId="0" borderId="100" xfId="0" applyFont="1" applyFill="1" applyBorder="1" applyAlignment="1">
      <alignment horizontal="center" vertical="center"/>
    </xf>
    <xf numFmtId="0" fontId="159" fillId="0" borderId="107" xfId="0" applyFont="1" applyFill="1" applyBorder="1" applyAlignment="1">
      <alignment horizontal="center" vertical="center"/>
    </xf>
    <xf numFmtId="0" fontId="36" fillId="0" borderId="99" xfId="0" applyFont="1" applyFill="1" applyBorder="1" applyAlignment="1">
      <alignment horizontal="center" vertical="center"/>
    </xf>
    <xf numFmtId="0" fontId="97" fillId="0" borderId="100" xfId="0" applyFont="1" applyFill="1" applyBorder="1" applyAlignment="1">
      <alignment horizontal="center" vertical="center"/>
    </xf>
    <xf numFmtId="0" fontId="36" fillId="0" borderId="107" xfId="0" applyFont="1" applyFill="1" applyBorder="1" applyAlignment="1">
      <alignment horizontal="center" vertical="center"/>
    </xf>
    <xf numFmtId="0" fontId="152" fillId="7" borderId="108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159" fillId="0" borderId="77" xfId="0" applyFont="1" applyFill="1" applyBorder="1" applyAlignment="1">
      <alignment horizontal="center" vertical="center"/>
    </xf>
    <xf numFmtId="0" fontId="152" fillId="0" borderId="105" xfId="0" applyFont="1" applyFill="1" applyBorder="1" applyAlignment="1">
      <alignment horizontal="center" vertical="center"/>
    </xf>
    <xf numFmtId="0" fontId="152" fillId="7" borderId="106" xfId="0" applyFont="1" applyFill="1" applyBorder="1" applyAlignment="1">
      <alignment horizontal="center" vertical="center"/>
    </xf>
    <xf numFmtId="0" fontId="152" fillId="0" borderId="7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52" fillId="0" borderId="110" xfId="0" applyFont="1" applyFill="1" applyBorder="1" applyAlignment="1">
      <alignment horizontal="center" vertical="center"/>
    </xf>
    <xf numFmtId="0" fontId="152" fillId="7" borderId="111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152" fillId="0" borderId="77" xfId="0" applyFont="1" applyFill="1" applyBorder="1" applyAlignment="1">
      <alignment horizontal="center" vertical="center"/>
    </xf>
    <xf numFmtId="0" fontId="152" fillId="0" borderId="14" xfId="0" applyFont="1" applyFill="1" applyBorder="1" applyAlignment="1">
      <alignment horizontal="center" vertical="center"/>
    </xf>
    <xf numFmtId="0" fontId="152" fillId="0" borderId="15" xfId="0" applyFont="1" applyFill="1" applyBorder="1" applyAlignment="1">
      <alignment horizontal="center" vertical="center"/>
    </xf>
    <xf numFmtId="0" fontId="152" fillId="7" borderId="112" xfId="0" applyFont="1" applyFill="1" applyBorder="1" applyAlignment="1">
      <alignment horizontal="center" vertical="center"/>
    </xf>
    <xf numFmtId="0" fontId="159" fillId="0" borderId="16" xfId="0" applyFont="1" applyFill="1" applyBorder="1" applyAlignment="1">
      <alignment horizontal="center" vertical="center"/>
    </xf>
    <xf numFmtId="0" fontId="5" fillId="14" borderId="77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36" fillId="10" borderId="107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152" fillId="0" borderId="87" xfId="0" applyFont="1" applyFill="1" applyBorder="1" applyAlignment="1">
      <alignment horizontal="center" vertical="center"/>
    </xf>
    <xf numFmtId="0" fontId="152" fillId="0" borderId="89" xfId="0" applyFont="1" applyFill="1" applyBorder="1" applyAlignment="1">
      <alignment horizontal="center" vertical="center"/>
    </xf>
    <xf numFmtId="0" fontId="160" fillId="0" borderId="16" xfId="0" applyFont="1" applyFill="1" applyBorder="1" applyAlignment="1">
      <alignment horizontal="center" vertical="center"/>
    </xf>
    <xf numFmtId="0" fontId="72" fillId="10" borderId="11" xfId="0" applyFont="1" applyFill="1" applyBorder="1" applyAlignment="1">
      <alignment horizontal="center" vertical="center"/>
    </xf>
    <xf numFmtId="0" fontId="160" fillId="10" borderId="11" xfId="0" applyFont="1" applyFill="1" applyBorder="1" applyAlignment="1">
      <alignment horizontal="center" vertical="center"/>
    </xf>
    <xf numFmtId="0" fontId="160" fillId="0" borderId="11" xfId="0" applyFont="1" applyFill="1" applyBorder="1" applyAlignment="1">
      <alignment horizontal="center" vertical="center"/>
    </xf>
    <xf numFmtId="0" fontId="160" fillId="0" borderId="77" xfId="0" applyFont="1" applyFill="1" applyBorder="1" applyAlignment="1">
      <alignment horizontal="center" vertical="center"/>
    </xf>
    <xf numFmtId="0" fontId="160" fillId="0" borderId="14" xfId="0" applyFont="1" applyFill="1" applyBorder="1" applyAlignment="1">
      <alignment horizontal="center" vertical="center"/>
    </xf>
    <xf numFmtId="0" fontId="160" fillId="0" borderId="105" xfId="0" applyFont="1" applyFill="1" applyBorder="1" applyAlignment="1">
      <alignment horizontal="center" vertical="center"/>
    </xf>
    <xf numFmtId="0" fontId="72" fillId="10" borderId="16" xfId="0" applyFont="1" applyFill="1" applyBorder="1" applyAlignment="1">
      <alignment horizontal="center" vertical="center"/>
    </xf>
    <xf numFmtId="0" fontId="160" fillId="10" borderId="16" xfId="0" applyFont="1" applyFill="1" applyBorder="1" applyAlignment="1">
      <alignment horizontal="center" vertical="center"/>
    </xf>
    <xf numFmtId="0" fontId="160" fillId="0" borderId="78" xfId="0" applyFont="1" applyFill="1" applyBorder="1" applyAlignment="1">
      <alignment horizontal="center" vertical="center"/>
    </xf>
    <xf numFmtId="0" fontId="160" fillId="0" borderId="15" xfId="0" applyFont="1" applyFill="1" applyBorder="1" applyAlignment="1">
      <alignment horizontal="center" vertical="center"/>
    </xf>
    <xf numFmtId="0" fontId="160" fillId="0" borderId="110" xfId="0" applyFont="1" applyFill="1" applyBorder="1" applyAlignment="1">
      <alignment horizontal="center" vertical="center"/>
    </xf>
    <xf numFmtId="0" fontId="145" fillId="10" borderId="0" xfId="0" applyFont="1" applyFill="1" applyBorder="1" applyAlignment="1">
      <alignment horizontal="center" vertical="center"/>
    </xf>
    <xf numFmtId="0" fontId="97" fillId="10" borderId="0" xfId="0" applyFont="1" applyFill="1" applyBorder="1" applyAlignment="1">
      <alignment horizontal="center" vertical="center"/>
    </xf>
    <xf numFmtId="0" fontId="152" fillId="10" borderId="0" xfId="0" applyFont="1" applyFill="1" applyBorder="1" applyAlignment="1">
      <alignment horizontal="center" vertical="center"/>
    </xf>
    <xf numFmtId="0" fontId="139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45" fillId="10" borderId="0" xfId="0" applyFont="1" applyFill="1"/>
    <xf numFmtId="0" fontId="145" fillId="0" borderId="0" xfId="0" applyFont="1"/>
    <xf numFmtId="0" fontId="97" fillId="0" borderId="113" xfId="0" applyFont="1" applyBorder="1"/>
    <xf numFmtId="0" fontId="97" fillId="0" borderId="0" xfId="0" applyFont="1" applyBorder="1"/>
    <xf numFmtId="0" fontId="97" fillId="0" borderId="114" xfId="0" applyFont="1" applyBorder="1"/>
    <xf numFmtId="0" fontId="159" fillId="0" borderId="0" xfId="0" applyFont="1" applyBorder="1"/>
    <xf numFmtId="0" fontId="0" fillId="0" borderId="0" xfId="0" applyFont="1"/>
    <xf numFmtId="0" fontId="145" fillId="0" borderId="0" xfId="0" applyFont="1" applyFill="1"/>
    <xf numFmtId="0" fontId="97" fillId="0" borderId="113" xfId="0" applyFont="1" applyFill="1" applyBorder="1"/>
    <xf numFmtId="0" fontId="97" fillId="0" borderId="0" xfId="0" applyFont="1" applyFill="1" applyBorder="1"/>
    <xf numFmtId="0" fontId="97" fillId="0" borderId="114" xfId="0" applyFont="1" applyFill="1" applyBorder="1"/>
    <xf numFmtId="0" fontId="159" fillId="0" borderId="0" xfId="0" applyFont="1" applyFill="1" applyBorder="1"/>
    <xf numFmtId="0" fontId="0" fillId="0" borderId="0" xfId="0" applyFont="1" applyFill="1"/>
    <xf numFmtId="0" fontId="139" fillId="0" borderId="0" xfId="0" applyFont="1" applyBorder="1" applyAlignment="1">
      <alignment horizontal="center"/>
    </xf>
    <xf numFmtId="0" fontId="159" fillId="0" borderId="0" xfId="0" applyFont="1"/>
    <xf numFmtId="0" fontId="139" fillId="0" borderId="0" xfId="0" applyFont="1"/>
    <xf numFmtId="0" fontId="13" fillId="10" borderId="0" xfId="0" applyFont="1" applyFill="1" applyBorder="1"/>
    <xf numFmtId="0" fontId="16" fillId="10" borderId="0" xfId="0" applyFont="1" applyFill="1" applyBorder="1"/>
    <xf numFmtId="49" fontId="3" fillId="10" borderId="0" xfId="0" applyNumberFormat="1" applyFont="1" applyFill="1" applyBorder="1" applyAlignment="1">
      <alignment horizontal="center" vertical="center"/>
    </xf>
    <xf numFmtId="49" fontId="35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14" fontId="35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/>
    <xf numFmtId="0" fontId="20" fillId="3" borderId="51" xfId="0" applyFont="1" applyFill="1" applyBorder="1" applyAlignment="1">
      <alignment horizontal="center" vertical="center" textRotation="90" wrapText="1"/>
    </xf>
    <xf numFmtId="0" fontId="52" fillId="10" borderId="7" xfId="0" applyFont="1" applyFill="1" applyBorder="1" applyAlignment="1">
      <alignment horizontal="center" textRotation="90" wrapText="1"/>
    </xf>
    <xf numFmtId="0" fontId="159" fillId="0" borderId="115" xfId="0" applyFont="1" applyFill="1" applyBorder="1" applyAlignment="1">
      <alignment horizontal="center" vertical="center"/>
    </xf>
    <xf numFmtId="0" fontId="152" fillId="10" borderId="15" xfId="0" applyFont="1" applyFill="1" applyBorder="1" applyAlignment="1">
      <alignment horizontal="center" vertical="center"/>
    </xf>
    <xf numFmtId="0" fontId="152" fillId="10" borderId="77" xfId="0" applyFont="1" applyFill="1" applyBorder="1" applyAlignment="1">
      <alignment horizontal="center" vertical="center"/>
    </xf>
    <xf numFmtId="0" fontId="159" fillId="10" borderId="116" xfId="0" applyFont="1" applyFill="1" applyBorder="1" applyAlignment="1">
      <alignment horizontal="center" vertical="center"/>
    </xf>
    <xf numFmtId="0" fontId="152" fillId="10" borderId="14" xfId="0" applyFont="1" applyFill="1" applyBorder="1" applyAlignment="1">
      <alignment horizontal="center" vertical="center"/>
    </xf>
    <xf numFmtId="0" fontId="36" fillId="10" borderId="105" xfId="0" applyFont="1" applyFill="1" applyBorder="1" applyAlignment="1">
      <alignment horizontal="center" vertical="center"/>
    </xf>
    <xf numFmtId="14" fontId="23" fillId="10" borderId="14" xfId="0" applyNumberFormat="1" applyFont="1" applyFill="1" applyBorder="1" applyAlignment="1">
      <alignment horizontal="center"/>
    </xf>
    <xf numFmtId="0" fontId="159" fillId="0" borderId="0" xfId="0" applyFont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161" fillId="0" borderId="0" xfId="0" applyFont="1" applyAlignment="1">
      <alignment horizontal="left"/>
    </xf>
    <xf numFmtId="20" fontId="90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162" fillId="0" borderId="0" xfId="0" applyFont="1"/>
    <xf numFmtId="0" fontId="80" fillId="0" borderId="0" xfId="0" applyFont="1" applyAlignment="1">
      <alignment horizontal="left" vertical="center"/>
    </xf>
    <xf numFmtId="0" fontId="79" fillId="0" borderId="0" xfId="0" applyFont="1" applyAlignment="1">
      <alignment horizontal="center"/>
    </xf>
    <xf numFmtId="0" fontId="163" fillId="0" borderId="56" xfId="0" applyFont="1" applyFill="1" applyBorder="1" applyAlignment="1">
      <alignment horizontal="center" vertical="center"/>
    </xf>
    <xf numFmtId="0" fontId="164" fillId="0" borderId="46" xfId="0" applyFont="1" applyFill="1" applyBorder="1" applyAlignment="1">
      <alignment horizontal="center" vertical="center"/>
    </xf>
    <xf numFmtId="0" fontId="107" fillId="0" borderId="48" xfId="0" applyFont="1" applyFill="1" applyBorder="1" applyAlignment="1">
      <alignment horizontal="center" vertical="center"/>
    </xf>
    <xf numFmtId="0" fontId="163" fillId="0" borderId="55" xfId="0" applyFont="1" applyFill="1" applyBorder="1" applyAlignment="1">
      <alignment horizontal="center" vertical="center"/>
    </xf>
    <xf numFmtId="0" fontId="165" fillId="0" borderId="25" xfId="0" applyFont="1" applyFill="1" applyBorder="1" applyAlignment="1">
      <alignment horizontal="center" vertical="center"/>
    </xf>
    <xf numFmtId="0" fontId="107" fillId="0" borderId="38" xfId="0" applyFont="1" applyFill="1" applyBorder="1" applyAlignment="1">
      <alignment horizontal="center" vertical="center"/>
    </xf>
    <xf numFmtId="0" fontId="166" fillId="0" borderId="55" xfId="0" applyFont="1" applyFill="1" applyBorder="1" applyAlignment="1">
      <alignment horizontal="center" vertical="center"/>
    </xf>
    <xf numFmtId="0" fontId="164" fillId="0" borderId="25" xfId="0" applyFont="1" applyFill="1" applyBorder="1" applyAlignment="1">
      <alignment horizontal="center" vertical="center"/>
    </xf>
    <xf numFmtId="0" fontId="163" fillId="0" borderId="45" xfId="0" applyFont="1" applyFill="1" applyBorder="1" applyAlignment="1">
      <alignment horizontal="center" vertical="center"/>
    </xf>
    <xf numFmtId="0" fontId="164" fillId="0" borderId="47" xfId="0" applyFont="1" applyFill="1" applyBorder="1" applyAlignment="1">
      <alignment horizontal="center" vertical="center"/>
    </xf>
    <xf numFmtId="0" fontId="167" fillId="0" borderId="49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49" fontId="94" fillId="0" borderId="0" xfId="0" quotePrefix="1" applyNumberFormat="1" applyFont="1" applyAlignment="1">
      <alignment horizontal="center" vertical="center"/>
    </xf>
    <xf numFmtId="0" fontId="168" fillId="0" borderId="3" xfId="0" applyFont="1" applyFill="1" applyBorder="1" applyAlignment="1">
      <alignment horizontal="center" vertical="center"/>
    </xf>
    <xf numFmtId="49" fontId="94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left" vertical="center"/>
    </xf>
    <xf numFmtId="0" fontId="94" fillId="0" borderId="0" xfId="0" applyFont="1" applyBorder="1" applyAlignment="1">
      <alignment horizontal="center" vertical="center"/>
    </xf>
    <xf numFmtId="0" fontId="169" fillId="0" borderId="45" xfId="0" applyFont="1" applyFill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58" fillId="22" borderId="56" xfId="0" applyFont="1" applyFill="1" applyBorder="1" applyAlignment="1">
      <alignment horizontal="center" vertical="center"/>
    </xf>
    <xf numFmtId="0" fontId="62" fillId="22" borderId="46" xfId="0" applyFont="1" applyFill="1" applyBorder="1" applyAlignment="1">
      <alignment horizontal="center" vertical="center"/>
    </xf>
    <xf numFmtId="0" fontId="11" fillId="22" borderId="48" xfId="0" applyFont="1" applyFill="1" applyBorder="1" applyAlignment="1">
      <alignment horizontal="center" vertical="center"/>
    </xf>
    <xf numFmtId="0" fontId="58" fillId="22" borderId="55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0" fontId="11" fillId="22" borderId="38" xfId="0" applyFont="1" applyFill="1" applyBorder="1" applyAlignment="1">
      <alignment horizontal="center" vertical="center"/>
    </xf>
    <xf numFmtId="0" fontId="58" fillId="22" borderId="45" xfId="0" applyFont="1" applyFill="1" applyBorder="1" applyAlignment="1">
      <alignment horizontal="center" vertical="center"/>
    </xf>
    <xf numFmtId="0" fontId="62" fillId="22" borderId="47" xfId="0" applyFont="1" applyFill="1" applyBorder="1" applyAlignment="1">
      <alignment horizontal="center" vertical="center"/>
    </xf>
    <xf numFmtId="0" fontId="151" fillId="22" borderId="49" xfId="0" applyFont="1" applyFill="1" applyBorder="1" applyAlignment="1">
      <alignment horizontal="center" vertical="center"/>
    </xf>
    <xf numFmtId="0" fontId="170" fillId="10" borderId="56" xfId="0" applyFont="1" applyFill="1" applyBorder="1" applyAlignment="1">
      <alignment horizontal="center" vertical="center"/>
    </xf>
    <xf numFmtId="20" fontId="50" fillId="10" borderId="55" xfId="0" applyNumberFormat="1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50" fillId="10" borderId="45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4" fillId="22" borderId="117" xfId="0" applyFont="1" applyFill="1" applyBorder="1"/>
    <xf numFmtId="0" fontId="23" fillId="22" borderId="118" xfId="0" applyFont="1" applyFill="1" applyBorder="1"/>
    <xf numFmtId="0" fontId="3" fillId="22" borderId="26" xfId="0" applyFont="1" applyFill="1" applyBorder="1"/>
    <xf numFmtId="0" fontId="23" fillId="22" borderId="119" xfId="0" applyFont="1" applyFill="1" applyBorder="1"/>
    <xf numFmtId="49" fontId="3" fillId="22" borderId="26" xfId="0" applyNumberFormat="1" applyFont="1" applyFill="1" applyBorder="1" applyAlignment="1">
      <alignment horizontal="center" vertical="center"/>
    </xf>
    <xf numFmtId="49" fontId="23" fillId="22" borderId="119" xfId="0" applyNumberFormat="1" applyFont="1" applyFill="1" applyBorder="1"/>
    <xf numFmtId="49" fontId="35" fillId="22" borderId="120" xfId="0" applyNumberFormat="1" applyFont="1" applyFill="1" applyBorder="1" applyAlignment="1">
      <alignment horizontal="center" vertical="center"/>
    </xf>
    <xf numFmtId="49" fontId="44" fillId="22" borderId="91" xfId="0" quotePrefix="1" applyNumberFormat="1" applyFont="1" applyFill="1" applyBorder="1" applyAlignment="1">
      <alignment horizontal="center" vertical="center"/>
    </xf>
    <xf numFmtId="0" fontId="8" fillId="22" borderId="29" xfId="0" applyFont="1" applyFill="1" applyBorder="1" applyAlignment="1">
      <alignment horizontal="center" vertical="center"/>
    </xf>
    <xf numFmtId="0" fontId="126" fillId="22" borderId="29" xfId="0" applyFont="1" applyFill="1" applyBorder="1" applyAlignment="1">
      <alignment horizontal="center" vertical="center"/>
    </xf>
    <xf numFmtId="0" fontId="126" fillId="22" borderId="27" xfId="0" applyFont="1" applyFill="1" applyBorder="1" applyAlignment="1">
      <alignment horizontal="center" vertical="center"/>
    </xf>
    <xf numFmtId="0" fontId="126" fillId="22" borderId="30" xfId="0" applyFont="1" applyFill="1" applyBorder="1" applyAlignment="1">
      <alignment horizontal="center" vertical="center"/>
    </xf>
    <xf numFmtId="0" fontId="23" fillId="22" borderId="80" xfId="0" applyFont="1" applyFill="1" applyBorder="1" applyAlignment="1">
      <alignment horizontal="center" vertical="center"/>
    </xf>
    <xf numFmtId="14" fontId="35" fillId="22" borderId="120" xfId="0" applyNumberFormat="1" applyFont="1" applyFill="1" applyBorder="1" applyAlignment="1">
      <alignment horizontal="center" vertical="center"/>
    </xf>
    <xf numFmtId="14" fontId="44" fillId="22" borderId="91" xfId="0" quotePrefix="1" applyNumberFormat="1" applyFont="1" applyFill="1" applyBorder="1" applyAlignment="1">
      <alignment horizontal="center" vertical="center"/>
    </xf>
    <xf numFmtId="0" fontId="8" fillId="22" borderId="121" xfId="0" applyFont="1" applyFill="1" applyBorder="1" applyAlignment="1">
      <alignment horizontal="center" vertical="center"/>
    </xf>
    <xf numFmtId="0" fontId="140" fillId="22" borderId="25" xfId="0" applyFont="1" applyFill="1" applyBorder="1" applyAlignment="1">
      <alignment horizontal="center" vertical="center"/>
    </xf>
    <xf numFmtId="0" fontId="140" fillId="22" borderId="45" xfId="0" applyFont="1" applyFill="1" applyBorder="1" applyAlignment="1">
      <alignment horizontal="center" vertical="center"/>
    </xf>
    <xf numFmtId="0" fontId="171" fillId="22" borderId="47" xfId="0" applyFont="1" applyFill="1" applyBorder="1" applyAlignment="1">
      <alignment horizontal="center" vertical="center"/>
    </xf>
    <xf numFmtId="0" fontId="125" fillId="22" borderId="46" xfId="0" applyFont="1" applyFill="1" applyBorder="1" applyAlignment="1">
      <alignment horizontal="center" vertical="center"/>
    </xf>
    <xf numFmtId="0" fontId="172" fillId="22" borderId="25" xfId="0" applyFont="1" applyFill="1" applyBorder="1" applyAlignment="1">
      <alignment horizontal="center" vertical="center"/>
    </xf>
    <xf numFmtId="0" fontId="125" fillId="22" borderId="25" xfId="0" applyFont="1" applyFill="1" applyBorder="1" applyAlignment="1">
      <alignment horizontal="center" vertical="center"/>
    </xf>
    <xf numFmtId="0" fontId="97" fillId="10" borderId="75" xfId="0" applyFont="1" applyFill="1" applyBorder="1" applyAlignment="1">
      <alignment horizontal="center" vertical="center"/>
    </xf>
    <xf numFmtId="0" fontId="159" fillId="10" borderId="75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159" fillId="10" borderId="16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/>
    </xf>
    <xf numFmtId="0" fontId="36" fillId="10" borderId="110" xfId="0" applyFont="1" applyFill="1" applyBorder="1" applyAlignment="1">
      <alignment horizontal="center" vertical="center"/>
    </xf>
    <xf numFmtId="0" fontId="152" fillId="24" borderId="111" xfId="0" applyFont="1" applyFill="1" applyBorder="1" applyAlignment="1">
      <alignment horizontal="center" vertical="center"/>
    </xf>
    <xf numFmtId="0" fontId="36" fillId="10" borderId="122" xfId="0" applyFont="1" applyFill="1" applyBorder="1" applyAlignment="1">
      <alignment horizontal="center" vertical="center"/>
    </xf>
    <xf numFmtId="0" fontId="36" fillId="10" borderId="75" xfId="0" applyFont="1" applyFill="1" applyBorder="1" applyAlignment="1">
      <alignment horizontal="center" vertical="center"/>
    </xf>
    <xf numFmtId="0" fontId="36" fillId="10" borderId="123" xfId="0" applyFont="1" applyFill="1" applyBorder="1" applyAlignment="1">
      <alignment horizontal="center" vertical="center"/>
    </xf>
    <xf numFmtId="0" fontId="36" fillId="24" borderId="112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52" fillId="14" borderId="11" xfId="0" applyFont="1" applyFill="1" applyBorder="1" applyAlignment="1">
      <alignment horizontal="center" vertical="center"/>
    </xf>
    <xf numFmtId="0" fontId="97" fillId="14" borderId="11" xfId="0" applyFont="1" applyFill="1" applyBorder="1" applyAlignment="1">
      <alignment horizontal="center" vertical="center"/>
    </xf>
    <xf numFmtId="0" fontId="159" fillId="14" borderId="11" xfId="0" applyFont="1" applyFill="1" applyBorder="1" applyAlignment="1">
      <alignment horizontal="center" vertical="center"/>
    </xf>
    <xf numFmtId="0" fontId="152" fillId="14" borderId="77" xfId="0" applyFont="1" applyFill="1" applyBorder="1" applyAlignment="1">
      <alignment horizontal="center" vertical="center"/>
    </xf>
    <xf numFmtId="0" fontId="152" fillId="14" borderId="14" xfId="0" applyFont="1" applyFill="1" applyBorder="1" applyAlignment="1">
      <alignment horizontal="center" vertical="center"/>
    </xf>
    <xf numFmtId="0" fontId="152" fillId="14" borderId="105" xfId="0" applyFont="1" applyFill="1" applyBorder="1" applyAlignment="1">
      <alignment horizontal="center" vertical="center"/>
    </xf>
    <xf numFmtId="0" fontId="152" fillId="25" borderId="106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152" fillId="14" borderId="16" xfId="0" applyFont="1" applyFill="1" applyBorder="1" applyAlignment="1">
      <alignment horizontal="center" vertical="center"/>
    </xf>
    <xf numFmtId="0" fontId="97" fillId="14" borderId="16" xfId="0" applyFont="1" applyFill="1" applyBorder="1" applyAlignment="1">
      <alignment horizontal="center" vertical="center"/>
    </xf>
    <xf numFmtId="0" fontId="159" fillId="14" borderId="16" xfId="0" applyFont="1" applyFill="1" applyBorder="1" applyAlignment="1">
      <alignment horizontal="center" vertical="center"/>
    </xf>
    <xf numFmtId="0" fontId="152" fillId="14" borderId="78" xfId="0" applyFont="1" applyFill="1" applyBorder="1" applyAlignment="1">
      <alignment horizontal="center" vertical="center"/>
    </xf>
    <xf numFmtId="0" fontId="152" fillId="14" borderId="15" xfId="0" applyFont="1" applyFill="1" applyBorder="1" applyAlignment="1">
      <alignment horizontal="center" vertical="center"/>
    </xf>
    <xf numFmtId="0" fontId="152" fillId="14" borderId="110" xfId="0" applyFont="1" applyFill="1" applyBorder="1" applyAlignment="1">
      <alignment horizontal="center" vertical="center"/>
    </xf>
    <xf numFmtId="0" fontId="152" fillId="25" borderId="111" xfId="0" applyFont="1" applyFill="1" applyBorder="1" applyAlignment="1">
      <alignment horizontal="center" vertical="center"/>
    </xf>
    <xf numFmtId="0" fontId="41" fillId="10" borderId="52" xfId="0" applyFont="1" applyFill="1" applyBorder="1" applyAlignment="1">
      <alignment horizontal="center" textRotation="90" wrapText="1"/>
    </xf>
    <xf numFmtId="0" fontId="41" fillId="10" borderId="124" xfId="0" applyFont="1" applyFill="1" applyBorder="1" applyAlignment="1">
      <alignment horizontal="center" textRotation="90" wrapText="1"/>
    </xf>
    <xf numFmtId="0" fontId="41" fillId="10" borderId="50" xfId="0" applyFont="1" applyFill="1" applyBorder="1" applyAlignment="1">
      <alignment horizontal="center" textRotation="90" wrapText="1"/>
    </xf>
    <xf numFmtId="0" fontId="5" fillId="0" borderId="87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173" fillId="10" borderId="75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173" fillId="10" borderId="16" xfId="0" applyFont="1" applyFill="1" applyBorder="1" applyAlignment="1">
      <alignment horizontal="center" vertical="center"/>
    </xf>
    <xf numFmtId="0" fontId="174" fillId="0" borderId="11" xfId="0" applyFont="1" applyFill="1" applyBorder="1" applyAlignment="1">
      <alignment horizontal="center" vertical="center"/>
    </xf>
    <xf numFmtId="0" fontId="175" fillId="0" borderId="105" xfId="0" applyFont="1" applyFill="1" applyBorder="1" applyAlignment="1">
      <alignment horizontal="center" vertical="center"/>
    </xf>
    <xf numFmtId="0" fontId="174" fillId="0" borderId="16" xfId="0" applyFont="1" applyFill="1" applyBorder="1" applyAlignment="1">
      <alignment horizontal="center" vertical="center"/>
    </xf>
    <xf numFmtId="0" fontId="175" fillId="0" borderId="110" xfId="0" applyFont="1" applyFill="1" applyBorder="1" applyAlignment="1">
      <alignment horizontal="center" vertical="center"/>
    </xf>
    <xf numFmtId="0" fontId="5" fillId="10" borderId="87" xfId="0" applyFont="1" applyFill="1" applyBorder="1" applyAlignment="1">
      <alignment horizontal="center" vertical="center"/>
    </xf>
    <xf numFmtId="0" fontId="5" fillId="10" borderId="89" xfId="0" applyFont="1" applyFill="1" applyBorder="1" applyAlignment="1">
      <alignment horizontal="center" vertical="center"/>
    </xf>
    <xf numFmtId="0" fontId="152" fillId="0" borderId="107" xfId="0" applyFont="1" applyFill="1" applyBorder="1" applyAlignment="1">
      <alignment horizontal="center" vertical="center"/>
    </xf>
    <xf numFmtId="0" fontId="5" fillId="14" borderId="87" xfId="0" applyFont="1" applyFill="1" applyBorder="1" applyAlignment="1">
      <alignment horizontal="center" vertical="center"/>
    </xf>
    <xf numFmtId="0" fontId="5" fillId="14" borderId="93" xfId="0" applyFont="1" applyFill="1" applyBorder="1" applyAlignment="1">
      <alignment horizontal="center" vertical="center"/>
    </xf>
    <xf numFmtId="0" fontId="5" fillId="14" borderId="82" xfId="0" applyFont="1" applyFill="1" applyBorder="1" applyAlignment="1">
      <alignment horizontal="center" vertical="center"/>
    </xf>
    <xf numFmtId="0" fontId="5" fillId="14" borderId="89" xfId="0" applyFont="1" applyFill="1" applyBorder="1" applyAlignment="1">
      <alignment horizontal="center" vertical="center"/>
    </xf>
    <xf numFmtId="0" fontId="5" fillId="14" borderId="92" xfId="0" applyFont="1" applyFill="1" applyBorder="1" applyAlignment="1">
      <alignment horizontal="center" vertical="center"/>
    </xf>
    <xf numFmtId="0" fontId="5" fillId="14" borderId="83" xfId="0" applyFont="1" applyFill="1" applyBorder="1" applyAlignment="1">
      <alignment horizontal="center" vertical="center"/>
    </xf>
    <xf numFmtId="0" fontId="5" fillId="14" borderId="76" xfId="0" applyFont="1" applyFill="1" applyBorder="1" applyAlignment="1">
      <alignment horizontal="center" vertical="center"/>
    </xf>
    <xf numFmtId="0" fontId="5" fillId="14" borderId="95" xfId="0" applyFont="1" applyFill="1" applyBorder="1" applyAlignment="1">
      <alignment horizontal="center" vertical="center"/>
    </xf>
    <xf numFmtId="0" fontId="176" fillId="14" borderId="93" xfId="0" applyFont="1" applyFill="1" applyBorder="1" applyAlignment="1">
      <alignment horizontal="center" vertical="center"/>
    </xf>
    <xf numFmtId="0" fontId="36" fillId="14" borderId="105" xfId="0" applyFont="1" applyFill="1" applyBorder="1" applyAlignment="1">
      <alignment horizontal="center" vertical="center"/>
    </xf>
    <xf numFmtId="14" fontId="177" fillId="14" borderId="92" xfId="0" applyNumberFormat="1" applyFont="1" applyFill="1" applyBorder="1" applyAlignment="1">
      <alignment horizontal="center" vertical="center"/>
    </xf>
    <xf numFmtId="0" fontId="152" fillId="14" borderId="100" xfId="0" applyFont="1" applyFill="1" applyBorder="1" applyAlignment="1">
      <alignment horizontal="center" vertical="center"/>
    </xf>
    <xf numFmtId="0" fontId="97" fillId="14" borderId="100" xfId="0" applyFont="1" applyFill="1" applyBorder="1" applyAlignment="1">
      <alignment horizontal="center" vertical="center"/>
    </xf>
    <xf numFmtId="0" fontId="36" fillId="14" borderId="107" xfId="0" applyFont="1" applyFill="1" applyBorder="1" applyAlignment="1">
      <alignment horizontal="center" vertical="center"/>
    </xf>
    <xf numFmtId="0" fontId="152" fillId="25" borderId="108" xfId="0" applyFont="1" applyFill="1" applyBorder="1" applyAlignment="1">
      <alignment horizontal="center" vertical="center"/>
    </xf>
    <xf numFmtId="0" fontId="5" fillId="14" borderId="99" xfId="0" applyFont="1" applyFill="1" applyBorder="1" applyAlignment="1">
      <alignment horizontal="center" vertical="center"/>
    </xf>
    <xf numFmtId="0" fontId="5" fillId="14" borderId="100" xfId="0" applyFont="1" applyFill="1" applyBorder="1" applyAlignment="1">
      <alignment horizontal="center" vertical="center"/>
    </xf>
    <xf numFmtId="0" fontId="78" fillId="0" borderId="93" xfId="0" applyFont="1" applyFill="1" applyBorder="1" applyAlignment="1">
      <alignment horizontal="center" vertical="center"/>
    </xf>
    <xf numFmtId="14" fontId="78" fillId="0" borderId="92" xfId="0" applyNumberFormat="1" applyFont="1" applyFill="1" applyBorder="1" applyAlignment="1">
      <alignment horizontal="center" vertical="center"/>
    </xf>
    <xf numFmtId="0" fontId="174" fillId="8" borderId="76" xfId="0" applyFont="1" applyFill="1" applyBorder="1" applyAlignment="1">
      <alignment horizontal="center" vertical="center"/>
    </xf>
    <xf numFmtId="0" fontId="5" fillId="8" borderId="95" xfId="0" applyFont="1" applyFill="1" applyBorder="1" applyAlignment="1">
      <alignment horizontal="center" vertical="center"/>
    </xf>
    <xf numFmtId="0" fontId="41" fillId="0" borderId="93" xfId="0" applyFont="1" applyFill="1" applyBorder="1" applyAlignment="1">
      <alignment horizontal="center" vertical="center"/>
    </xf>
    <xf numFmtId="0" fontId="174" fillId="8" borderId="16" xfId="0" applyFont="1" applyFill="1" applyBorder="1" applyAlignment="1">
      <alignment horizontal="center" vertical="center"/>
    </xf>
    <xf numFmtId="0" fontId="5" fillId="8" borderId="89" xfId="0" applyFont="1" applyFill="1" applyBorder="1" applyAlignment="1">
      <alignment horizontal="center" vertical="center"/>
    </xf>
    <xf numFmtId="0" fontId="178" fillId="0" borderId="0" xfId="0" applyFont="1" applyAlignment="1">
      <alignment horizontal="center"/>
    </xf>
    <xf numFmtId="14" fontId="5" fillId="0" borderId="0" xfId="0" applyNumberFormat="1" applyFont="1"/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72" fillId="10" borderId="87" xfId="0" applyFont="1" applyFill="1" applyBorder="1" applyAlignment="1">
      <alignment horizontal="center" vertical="center"/>
    </xf>
    <xf numFmtId="0" fontId="72" fillId="0" borderId="93" xfId="0" applyFont="1" applyFill="1" applyBorder="1" applyAlignment="1">
      <alignment horizontal="center" vertical="center"/>
    </xf>
    <xf numFmtId="0" fontId="72" fillId="10" borderId="89" xfId="0" applyFont="1" applyFill="1" applyBorder="1" applyAlignment="1">
      <alignment horizontal="center" vertical="center"/>
    </xf>
    <xf numFmtId="0" fontId="72" fillId="0" borderId="92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 vertical="center"/>
    </xf>
    <xf numFmtId="0" fontId="1" fillId="10" borderId="0" xfId="0" applyFont="1" applyFill="1"/>
    <xf numFmtId="14" fontId="23" fillId="26" borderId="14" xfId="0" applyNumberFormat="1" applyFont="1" applyFill="1" applyBorder="1" applyAlignment="1">
      <alignment horizontal="center"/>
    </xf>
    <xf numFmtId="0" fontId="49" fillId="26" borderId="11" xfId="0" applyFont="1" applyFill="1" applyBorder="1" applyAlignment="1">
      <alignment horizontal="center"/>
    </xf>
    <xf numFmtId="0" fontId="5" fillId="26" borderId="76" xfId="0" applyFont="1" applyFill="1" applyBorder="1" applyAlignment="1">
      <alignment horizontal="center" vertical="center"/>
    </xf>
    <xf numFmtId="0" fontId="174" fillId="26" borderId="76" xfId="0" applyFont="1" applyFill="1" applyBorder="1" applyAlignment="1">
      <alignment horizontal="center" vertical="center"/>
    </xf>
    <xf numFmtId="0" fontId="5" fillId="26" borderId="95" xfId="0" applyFont="1" applyFill="1" applyBorder="1" applyAlignment="1">
      <alignment horizontal="center" vertical="center"/>
    </xf>
    <xf numFmtId="0" fontId="5" fillId="26" borderId="93" xfId="0" applyFont="1" applyFill="1" applyBorder="1" applyAlignment="1">
      <alignment horizontal="center" vertical="center"/>
    </xf>
    <xf numFmtId="0" fontId="159" fillId="26" borderId="11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120" fillId="0" borderId="23" xfId="0" applyFont="1" applyBorder="1" applyAlignment="1">
      <alignment horizontal="center"/>
    </xf>
    <xf numFmtId="0" fontId="120" fillId="0" borderId="24" xfId="0" applyFont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5" fillId="27" borderId="77" xfId="0" applyFont="1" applyFill="1" applyBorder="1" applyAlignment="1">
      <alignment horizontal="center" vertical="center"/>
    </xf>
    <xf numFmtId="0" fontId="5" fillId="27" borderId="78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/>
    </xf>
    <xf numFmtId="0" fontId="50" fillId="10" borderId="44" xfId="0" applyFont="1" applyFill="1" applyBorder="1" applyAlignment="1">
      <alignment horizontal="center" vertical="center"/>
    </xf>
    <xf numFmtId="20" fontId="50" fillId="10" borderId="0" xfId="0" applyNumberFormat="1" applyFont="1" applyFill="1" applyAlignment="1">
      <alignment horizontal="center" vertical="center"/>
    </xf>
    <xf numFmtId="0" fontId="29" fillId="10" borderId="25" xfId="0" applyFont="1" applyFill="1" applyBorder="1" applyAlignment="1">
      <alignment horizontal="left" vertical="center"/>
    </xf>
    <xf numFmtId="0" fontId="170" fillId="10" borderId="45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40" fillId="22" borderId="47" xfId="0" applyFont="1" applyFill="1" applyBorder="1" applyAlignment="1">
      <alignment horizontal="center" vertical="center"/>
    </xf>
    <xf numFmtId="0" fontId="0" fillId="10" borderId="35" xfId="0" applyFill="1" applyBorder="1"/>
    <xf numFmtId="0" fontId="0" fillId="10" borderId="35" xfId="0" applyFill="1" applyBorder="1"/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5" fillId="3" borderId="125" xfId="0" applyFont="1" applyFill="1" applyBorder="1" applyAlignment="1" applyProtection="1">
      <alignment horizontal="center" textRotation="90"/>
      <protection hidden="1"/>
    </xf>
    <xf numFmtId="0" fontId="5" fillId="3" borderId="33" xfId="0" applyFont="1" applyFill="1" applyBorder="1" applyAlignment="1" applyProtection="1">
      <alignment horizontal="center" textRotation="90"/>
      <protection hidden="1"/>
    </xf>
    <xf numFmtId="0" fontId="17" fillId="3" borderId="126" xfId="0" quotePrefix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protection hidden="1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127" xfId="0" applyFill="1" applyBorder="1" applyAlignment="1" applyProtection="1">
      <alignment horizontal="center" vertical="center"/>
      <protection hidden="1"/>
    </xf>
    <xf numFmtId="0" fontId="0" fillId="2" borderId="128" xfId="0" applyFill="1" applyBorder="1" applyAlignment="1" applyProtection="1">
      <alignment horizontal="center" vertical="center"/>
      <protection hidden="1"/>
    </xf>
    <xf numFmtId="0" fontId="0" fillId="2" borderId="129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10" borderId="3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15" borderId="34" xfId="0" applyFill="1" applyBorder="1" applyAlignment="1" applyProtection="1">
      <alignment horizontal="center" vertical="center"/>
      <protection hidden="1"/>
    </xf>
    <xf numFmtId="0" fontId="0" fillId="15" borderId="42" xfId="0" applyFill="1" applyBorder="1" applyAlignment="1" applyProtection="1">
      <alignment horizontal="center" vertical="center"/>
      <protection hidden="1"/>
    </xf>
    <xf numFmtId="0" fontId="0" fillId="15" borderId="33" xfId="0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10" borderId="34" xfId="0" applyFill="1" applyBorder="1" applyAlignment="1" applyProtection="1">
      <alignment horizontal="center" vertical="center"/>
      <protection hidden="1"/>
    </xf>
    <xf numFmtId="0" fontId="0" fillId="10" borderId="42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98" xfId="0" applyFill="1" applyBorder="1" applyAlignment="1" applyProtection="1">
      <alignment horizontal="center" vertical="center"/>
      <protection hidden="1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10" borderId="21" xfId="0" applyFill="1" applyBorder="1" applyAlignment="1" applyProtection="1">
      <alignment horizontal="center" vertical="center"/>
      <protection hidden="1"/>
    </xf>
    <xf numFmtId="0" fontId="11" fillId="22" borderId="11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7" fillId="0" borderId="0" xfId="0" applyFont="1" applyAlignment="1">
      <alignment wrapText="1"/>
    </xf>
    <xf numFmtId="0" fontId="0" fillId="0" borderId="0" xfId="0" applyAlignment="1">
      <alignment wrapText="1"/>
    </xf>
    <xf numFmtId="0" fontId="98" fillId="0" borderId="10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20" fontId="90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Alignment="1">
      <alignment horizontal="center" vertical="center" wrapText="1"/>
    </xf>
    <xf numFmtId="0" fontId="90" fillId="0" borderId="0" xfId="0" applyFont="1" applyFill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</xdr:row>
          <xdr:rowOff>19050</xdr:rowOff>
        </xdr:from>
        <xdr:to>
          <xdr:col>9</xdr:col>
          <xdr:colOff>228600</xdr:colOff>
          <xdr:row>26</xdr:row>
          <xdr:rowOff>9525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161925</xdr:rowOff>
        </xdr:from>
        <xdr:to>
          <xdr:col>7</xdr:col>
          <xdr:colOff>523875</xdr:colOff>
          <xdr:row>32</xdr:row>
          <xdr:rowOff>133350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161925</xdr:rowOff>
        </xdr:from>
        <xdr:to>
          <xdr:col>9</xdr:col>
          <xdr:colOff>542925</xdr:colOff>
          <xdr:row>41</xdr:row>
          <xdr:rowOff>28575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57150</xdr:rowOff>
        </xdr:from>
        <xdr:to>
          <xdr:col>12</xdr:col>
          <xdr:colOff>247650</xdr:colOff>
          <xdr:row>64</xdr:row>
          <xdr:rowOff>19050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A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114300</xdr:rowOff>
        </xdr:from>
        <xdr:to>
          <xdr:col>15</xdr:col>
          <xdr:colOff>542925</xdr:colOff>
          <xdr:row>55</xdr:row>
          <xdr:rowOff>104775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B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314325</xdr:rowOff>
        </xdr:from>
        <xdr:to>
          <xdr:col>15</xdr:col>
          <xdr:colOff>561975</xdr:colOff>
          <xdr:row>25</xdr:row>
          <xdr:rowOff>123825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B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20</xdr:col>
          <xdr:colOff>209550</xdr:colOff>
          <xdr:row>91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D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12</xdr:col>
          <xdr:colOff>352425</xdr:colOff>
          <xdr:row>59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E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3.docx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6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6" Type="http://schemas.openxmlformats.org/officeDocument/2006/relationships/package" Target="../embeddings/Microsoft_Word_Document5.docx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4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6.docx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8.emf"/><Relationship Id="rId4" Type="http://schemas.openxmlformats.org/officeDocument/2006/relationships/package" Target="../embeddings/Microsoft_Word_Document7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R111"/>
  <sheetViews>
    <sheetView showGridLines="0" tabSelected="1" zoomScale="85" zoomScaleNormal="85" workbookViewId="0">
      <selection activeCell="C18" sqref="C18"/>
    </sheetView>
  </sheetViews>
  <sheetFormatPr defaultColWidth="3.7109375" defaultRowHeight="12.75"/>
  <cols>
    <col min="1" max="1" width="2.28515625" style="1" customWidth="1"/>
    <col min="2" max="2" width="8.7109375" style="3" customWidth="1"/>
    <col min="3" max="3" width="12.85546875" style="9" customWidth="1"/>
    <col min="4" max="4" width="7.28515625" style="9" customWidth="1"/>
    <col min="5" max="5" width="2.7109375" style="15" customWidth="1"/>
    <col min="6" max="6" width="2.5703125" style="1" customWidth="1"/>
    <col min="7" max="7" width="8.7109375" style="3" customWidth="1"/>
    <col min="8" max="8" width="13" style="3" customWidth="1"/>
    <col min="9" max="9" width="6.7109375" style="18" customWidth="1"/>
    <col min="10" max="10" width="2.7109375" style="14" customWidth="1"/>
    <col min="11" max="11" width="2.28515625" style="1" customWidth="1"/>
    <col min="12" max="12" width="8.7109375" style="3" customWidth="1"/>
    <col min="13" max="13" width="13.7109375" style="3" customWidth="1"/>
    <col min="14" max="14" width="7.85546875" style="3" customWidth="1"/>
    <col min="15" max="15" width="2.7109375" style="14" customWidth="1"/>
    <col min="16" max="16" width="2.28515625" style="1" customWidth="1"/>
    <col min="17" max="17" width="8.7109375" style="3" customWidth="1"/>
    <col min="18" max="18" width="10.7109375" style="3" customWidth="1"/>
    <col min="19" max="19" width="7.7109375" style="3" customWidth="1"/>
    <col min="20" max="20" width="3.28515625" style="14" customWidth="1"/>
    <col min="21" max="21" width="2.28515625" style="1" customWidth="1"/>
    <col min="22" max="22" width="8.7109375" style="3" customWidth="1"/>
    <col min="23" max="23" width="12.42578125" style="3" customWidth="1"/>
    <col min="24" max="24" width="8" style="3" customWidth="1"/>
    <col min="25" max="25" width="2.7109375" style="13" customWidth="1"/>
    <col min="26" max="26" width="2.28515625" style="1" customWidth="1"/>
    <col min="27" max="27" width="8.7109375" style="3" customWidth="1"/>
    <col min="28" max="28" width="13.5703125" style="9" customWidth="1"/>
    <col min="29" max="29" width="8.42578125" style="9" customWidth="1"/>
    <col min="30" max="30" width="3.140625" style="16" customWidth="1"/>
    <col min="31" max="31" width="2.28515625" style="1" customWidth="1"/>
    <col min="32" max="32" width="8.7109375" style="3" customWidth="1"/>
    <col min="33" max="33" width="10.5703125" style="9" customWidth="1"/>
    <col min="34" max="34" width="7.42578125" style="9" customWidth="1"/>
    <col min="35" max="35" width="4" style="16" customWidth="1"/>
    <col min="36" max="36" width="2.28515625" style="1" customWidth="1"/>
    <col min="37" max="37" width="8.7109375" style="3" customWidth="1"/>
    <col min="38" max="38" width="15.28515625" style="3" customWidth="1"/>
    <col min="39" max="39" width="8.140625" style="3" customWidth="1"/>
    <col min="40" max="40" width="2.7109375" style="13" customWidth="1"/>
    <col min="41" max="41" width="2.28515625" style="1" customWidth="1"/>
    <col min="42" max="42" width="8.7109375" style="3" customWidth="1"/>
    <col min="43" max="43" width="11.140625" style="3" customWidth="1"/>
    <col min="44" max="44" width="7.28515625" style="18" customWidth="1"/>
    <col min="45" max="45" width="2.7109375" style="14" customWidth="1"/>
    <col min="46" max="46" width="2.28515625" style="1" customWidth="1"/>
    <col min="47" max="47" width="8.7109375" style="3" customWidth="1"/>
    <col min="48" max="48" width="10.42578125" style="3" customWidth="1"/>
    <col min="49" max="49" width="8.7109375" style="3" customWidth="1"/>
    <col min="50" max="50" width="2.7109375" style="14" customWidth="1"/>
    <col min="51" max="51" width="2.28515625" style="1" customWidth="1"/>
    <col min="52" max="52" width="8.7109375" style="3" customWidth="1"/>
    <col min="53" max="53" width="11.42578125" style="3" customWidth="1"/>
    <col min="54" max="54" width="8.7109375" style="3" customWidth="1"/>
    <col min="55" max="55" width="2.7109375" style="14" customWidth="1"/>
    <col min="56" max="56" width="2.28515625" style="1" customWidth="1"/>
    <col min="57" max="57" width="8.7109375" style="3" customWidth="1"/>
    <col min="58" max="58" width="12.7109375" style="3" customWidth="1"/>
    <col min="59" max="59" width="8.7109375" style="3" customWidth="1"/>
    <col min="60" max="60" width="2.7109375" style="14" customWidth="1"/>
    <col min="61" max="61" width="2.28515625" style="1" customWidth="1"/>
    <col min="62" max="62" width="8.7109375" style="3" customWidth="1"/>
    <col min="63" max="63" width="11.42578125" style="3" customWidth="1"/>
    <col min="64" max="64" width="7.85546875" style="18" customWidth="1"/>
    <col min="65" max="65" width="2.7109375" style="13" customWidth="1"/>
    <col min="66" max="66" width="2.28515625" style="1" customWidth="1"/>
    <col min="67" max="67" width="8.7109375" style="3" customWidth="1"/>
    <col min="68" max="68" width="10.7109375" style="3" customWidth="1"/>
    <col min="69" max="69" width="9.7109375" style="18" customWidth="1"/>
    <col min="70" max="70" width="2.7109375" style="13" customWidth="1"/>
    <col min="71" max="71" width="2.28515625" style="1" customWidth="1"/>
    <col min="72" max="72" width="8.7109375" style="3" customWidth="1"/>
    <col min="73" max="73" width="10.85546875" style="3" customWidth="1"/>
    <col min="74" max="74" width="10" style="18" customWidth="1"/>
    <col min="75" max="75" width="3" style="13" customWidth="1"/>
    <col min="76" max="76" width="2.28515625" style="1" customWidth="1"/>
    <col min="77" max="77" width="8.7109375" style="3" customWidth="1"/>
    <col min="78" max="78" width="12" style="3" customWidth="1"/>
    <col min="79" max="79" width="10.7109375" style="18" customWidth="1"/>
    <col min="80" max="80" width="2.7109375" style="13" customWidth="1"/>
    <col min="81" max="81" width="2.28515625" style="1" customWidth="1"/>
    <col min="82" max="82" width="8.7109375" style="3" customWidth="1"/>
    <col min="83" max="83" width="11.140625" style="3" customWidth="1"/>
    <col min="84" max="84" width="9.140625" style="18" customWidth="1"/>
    <col min="85" max="85" width="3.28515625" style="13" customWidth="1"/>
    <col min="86" max="86" width="2.28515625" style="1" customWidth="1"/>
    <col min="87" max="87" width="8.7109375" style="3" customWidth="1"/>
    <col min="88" max="88" width="10.7109375" style="9" customWidth="1"/>
    <col min="89" max="89" width="7.140625" style="9" customWidth="1"/>
    <col min="90" max="90" width="2.7109375" style="16" customWidth="1"/>
    <col min="91" max="91" width="2.28515625" style="1" customWidth="1"/>
    <col min="92" max="92" width="9.7109375" style="3" customWidth="1"/>
    <col min="93" max="93" width="11" style="3" customWidth="1"/>
    <col min="94" max="94" width="7" style="18" customWidth="1"/>
    <col min="95" max="95" width="3.140625" style="13" customWidth="1"/>
    <col min="96" max="96" width="2.28515625" style="1" customWidth="1"/>
    <col min="97" max="97" width="8.7109375" style="3" customWidth="1"/>
    <col min="98" max="98" width="9" style="3" customWidth="1"/>
    <col min="99" max="99" width="9.140625" style="18" customWidth="1"/>
    <col min="100" max="100" width="5.140625" style="13" customWidth="1"/>
    <col min="101" max="101" width="2.28515625" style="1" customWidth="1"/>
    <col min="102" max="102" width="8.7109375" style="3" customWidth="1"/>
    <col min="103" max="103" width="9.28515625" style="3" customWidth="1"/>
    <col min="104" max="104" width="7.5703125" style="18" customWidth="1"/>
    <col min="105" max="105" width="5.7109375" style="13" customWidth="1"/>
    <col min="106" max="106" width="2.28515625" style="1" customWidth="1"/>
    <col min="107" max="107" width="8.7109375" style="3" customWidth="1"/>
    <col min="108" max="108" width="10.140625" style="3" customWidth="1"/>
    <col min="109" max="109" width="7.5703125" style="18" customWidth="1"/>
    <col min="110" max="110" width="5.7109375" style="13" customWidth="1"/>
    <col min="111" max="111" width="2.28515625" style="1" customWidth="1"/>
    <col min="112" max="112" width="8.7109375" style="3" customWidth="1"/>
    <col min="113" max="113" width="9.28515625" style="3" customWidth="1"/>
    <col min="114" max="114" width="6.7109375" style="18" customWidth="1"/>
    <col min="115" max="115" width="7.28515625" style="13" customWidth="1"/>
    <col min="116" max="116" width="2.28515625" style="1" customWidth="1"/>
    <col min="117" max="117" width="8.7109375" style="3" customWidth="1"/>
    <col min="118" max="118" width="8.28515625" style="3" customWidth="1"/>
    <col min="119" max="119" width="5.5703125" style="18" customWidth="1"/>
    <col min="120" max="120" width="8.28515625" style="13" customWidth="1"/>
    <col min="121" max="121" width="2.28515625" style="307" customWidth="1"/>
    <col min="122" max="122" width="8.7109375" style="68" customWidth="1"/>
    <col min="123" max="123" width="10.85546875" style="68" customWidth="1"/>
    <col min="124" max="124" width="6.85546875" style="68" customWidth="1"/>
    <col min="125" max="125" width="4.85546875" style="734" customWidth="1"/>
    <col min="126" max="126" width="2.28515625" style="307" customWidth="1"/>
    <col min="127" max="127" width="8.7109375" style="68" customWidth="1"/>
    <col min="128" max="128" width="14.28515625" style="68" customWidth="1"/>
    <col min="129" max="129" width="6.5703125" style="68" customWidth="1"/>
    <col min="130" max="130" width="2.7109375" style="734" customWidth="1"/>
    <col min="131" max="131" width="2.28515625" style="307" customWidth="1"/>
    <col min="132" max="132" width="8.5703125" style="68" customWidth="1"/>
    <col min="133" max="133" width="15" style="68" customWidth="1"/>
    <col min="134" max="134" width="6.5703125" style="735" customWidth="1"/>
    <col min="135" max="135" width="3.140625" style="733" customWidth="1"/>
    <col min="136" max="136" width="2.28515625" style="307" customWidth="1"/>
    <col min="137" max="137" width="8.7109375" style="68" customWidth="1"/>
    <col min="138" max="138" width="14.28515625" style="68" customWidth="1"/>
    <col min="139" max="139" width="8" style="735" customWidth="1"/>
    <col min="140" max="140" width="3.5703125" style="733" customWidth="1"/>
    <col min="141" max="141" width="2.28515625" style="307" customWidth="1"/>
    <col min="142" max="142" width="8.7109375" style="68" customWidth="1"/>
    <col min="143" max="143" width="11.7109375" style="736" customWidth="1"/>
    <col min="144" max="144" width="8.140625" style="736" customWidth="1"/>
    <col min="145" max="145" width="2.7109375" style="737" customWidth="1"/>
    <col min="146" max="146" width="2.28515625" style="1" hidden="1" customWidth="1"/>
    <col min="147" max="147" width="8.7109375" style="3" hidden="1" customWidth="1"/>
    <col min="148" max="148" width="10.28515625" style="9" hidden="1" customWidth="1"/>
    <col min="149" max="149" width="7.42578125" style="9" hidden="1" customWidth="1"/>
    <col min="150" max="150" width="2.7109375" style="16" hidden="1" customWidth="1"/>
    <col min="151" max="151" width="2.28515625" style="1" customWidth="1"/>
    <col min="152" max="152" width="8.7109375" style="3" customWidth="1"/>
    <col min="153" max="153" width="11.42578125" style="9" customWidth="1"/>
    <col min="154" max="154" width="8.140625" style="9" customWidth="1"/>
    <col min="155" max="155" width="2.7109375" style="16" customWidth="1"/>
    <col min="156" max="156" width="2.28515625" style="1" customWidth="1"/>
    <col min="157" max="157" width="8.7109375" style="3" customWidth="1"/>
    <col min="158" max="158" width="11.28515625" style="9" customWidth="1"/>
    <col min="159" max="159" width="9" style="9" customWidth="1"/>
    <col min="160" max="160" width="2.7109375" style="16" customWidth="1"/>
    <col min="161" max="161" width="2.28515625" style="1" hidden="1" customWidth="1"/>
    <col min="162" max="162" width="8.7109375" style="3" hidden="1" customWidth="1"/>
    <col min="163" max="163" width="12" style="9" hidden="1" customWidth="1"/>
    <col min="164" max="164" width="8.85546875" style="17" hidden="1" customWidth="1"/>
    <col min="165" max="165" width="2.7109375" style="16" hidden="1" customWidth="1"/>
    <col min="166" max="166" width="2.28515625" style="1" customWidth="1"/>
    <col min="167" max="167" width="8.7109375" style="3" customWidth="1"/>
    <col min="168" max="168" width="11" style="9" customWidth="1"/>
    <col min="169" max="169" width="8" style="9" customWidth="1"/>
    <col min="170" max="170" width="3.140625" style="16" customWidth="1"/>
    <col min="171" max="171" width="2.28515625" style="1" customWidth="1"/>
    <col min="172" max="172" width="8.7109375" style="3" customWidth="1"/>
    <col min="173" max="173" width="10.5703125" style="9" customWidth="1"/>
    <col min="174" max="174" width="8.42578125" style="17" customWidth="1"/>
    <col min="175" max="175" width="3" style="10" customWidth="1"/>
    <col min="176" max="176" width="3" style="972" customWidth="1"/>
    <col min="177" max="177" width="3.140625" style="2" hidden="1" customWidth="1"/>
    <col min="178" max="178" width="3.85546875" style="2" hidden="1" customWidth="1"/>
    <col min="179" max="194" width="3.140625" style="2" hidden="1" customWidth="1"/>
    <col min="195" max="195" width="0.140625" style="230" customWidth="1"/>
    <col min="196" max="196" width="2.5703125" style="11" customWidth="1"/>
    <col min="197" max="212" width="1.85546875" style="11" customWidth="1"/>
    <col min="213" max="213" width="1" style="11" customWidth="1"/>
    <col min="214" max="214" width="3.7109375" style="2"/>
    <col min="215" max="252" width="3.28515625" style="2" customWidth="1"/>
    <col min="253" max="16384" width="3.7109375" style="2"/>
  </cols>
  <sheetData>
    <row r="1" spans="1:252" s="12" customFormat="1" ht="21" thickTop="1">
      <c r="A1" s="160"/>
      <c r="B1" s="170"/>
      <c r="C1" s="728" t="s">
        <v>1022</v>
      </c>
      <c r="D1" s="153"/>
      <c r="E1" s="154"/>
      <c r="F1" s="160"/>
      <c r="G1" s="170"/>
      <c r="H1" s="214" t="s">
        <v>640</v>
      </c>
      <c r="I1" s="215"/>
      <c r="J1" s="216"/>
      <c r="K1" s="217"/>
      <c r="L1" s="218"/>
      <c r="M1" s="214" t="s">
        <v>640</v>
      </c>
      <c r="N1" s="214"/>
      <c r="O1" s="150"/>
      <c r="P1" s="160"/>
      <c r="Q1" s="170"/>
      <c r="R1" s="148" t="s">
        <v>31</v>
      </c>
      <c r="S1" s="148"/>
      <c r="T1" s="150"/>
      <c r="U1" s="160"/>
      <c r="V1" s="170"/>
      <c r="W1" s="148" t="s">
        <v>31</v>
      </c>
      <c r="X1" s="152"/>
      <c r="Y1" s="149"/>
      <c r="Z1" s="160"/>
      <c r="AA1" s="170"/>
      <c r="AB1" s="155" t="s">
        <v>32</v>
      </c>
      <c r="AC1" s="153"/>
      <c r="AD1" s="187"/>
      <c r="AE1" s="160"/>
      <c r="AF1" s="170"/>
      <c r="AG1" s="155" t="s">
        <v>32</v>
      </c>
      <c r="AH1" s="153"/>
      <c r="AI1" s="187"/>
      <c r="AJ1" s="160"/>
      <c r="AK1" s="170"/>
      <c r="AL1" s="148" t="s">
        <v>30</v>
      </c>
      <c r="AM1" s="148"/>
      <c r="AN1" s="149"/>
      <c r="AO1" s="160"/>
      <c r="AP1" s="170"/>
      <c r="AQ1" s="148" t="s">
        <v>30</v>
      </c>
      <c r="AR1" s="206"/>
      <c r="AS1" s="150"/>
      <c r="AT1" s="160"/>
      <c r="AU1" s="170"/>
      <c r="AV1" s="6" t="s">
        <v>45</v>
      </c>
      <c r="AW1" s="148"/>
      <c r="AX1" s="191"/>
      <c r="AY1" s="160"/>
      <c r="AZ1" s="170"/>
      <c r="BA1" s="6" t="s">
        <v>45</v>
      </c>
      <c r="BB1" s="148"/>
      <c r="BC1" s="191"/>
      <c r="BD1" s="160"/>
      <c r="BE1" s="170"/>
      <c r="BF1" s="6" t="s">
        <v>396</v>
      </c>
      <c r="BG1" s="148"/>
      <c r="BH1" s="191"/>
      <c r="BI1" s="160"/>
      <c r="BJ1" s="170"/>
      <c r="BK1" s="151" t="s">
        <v>81</v>
      </c>
      <c r="BL1" s="209"/>
      <c r="BM1" s="190"/>
      <c r="BN1" s="160"/>
      <c r="BO1" s="170"/>
      <c r="BP1" s="151" t="s">
        <v>403</v>
      </c>
      <c r="BQ1" s="209"/>
      <c r="BR1" s="190"/>
      <c r="BS1" s="160"/>
      <c r="BT1" s="170"/>
      <c r="BU1" s="151" t="s">
        <v>403</v>
      </c>
      <c r="BV1" s="209"/>
      <c r="BW1" s="190"/>
      <c r="BX1" s="160"/>
      <c r="BY1" s="170"/>
      <c r="BZ1" s="151" t="s">
        <v>403</v>
      </c>
      <c r="CA1" s="209"/>
      <c r="CB1" s="190"/>
      <c r="CC1" s="160"/>
      <c r="CD1" s="170"/>
      <c r="CE1" s="151" t="s">
        <v>403</v>
      </c>
      <c r="CF1" s="209"/>
      <c r="CG1" s="190"/>
      <c r="CH1" s="160"/>
      <c r="CI1" s="170"/>
      <c r="CJ1" s="151" t="s">
        <v>403</v>
      </c>
      <c r="CK1" s="153"/>
      <c r="CL1" s="187"/>
      <c r="CM1" s="160"/>
      <c r="CN1" s="170"/>
      <c r="CO1" s="151" t="s">
        <v>403</v>
      </c>
      <c r="CP1" s="209"/>
      <c r="CQ1" s="190"/>
      <c r="CR1" s="160"/>
      <c r="CS1" s="170"/>
      <c r="CT1" s="151" t="s">
        <v>403</v>
      </c>
      <c r="CU1" s="209"/>
      <c r="CV1" s="190"/>
      <c r="CW1" s="160"/>
      <c r="CX1" s="170"/>
      <c r="CY1" s="151" t="s">
        <v>403</v>
      </c>
      <c r="CZ1" s="209"/>
      <c r="DA1" s="190"/>
      <c r="DB1" s="160"/>
      <c r="DC1" s="170"/>
      <c r="DD1" s="151" t="s">
        <v>403</v>
      </c>
      <c r="DE1" s="209"/>
      <c r="DF1" s="190"/>
      <c r="DG1" s="160"/>
      <c r="DH1" s="170"/>
      <c r="DI1" s="151" t="s">
        <v>403</v>
      </c>
      <c r="DJ1" s="209"/>
      <c r="DK1" s="190"/>
      <c r="DL1" s="160"/>
      <c r="DM1" s="170"/>
      <c r="DN1" s="151" t="s">
        <v>403</v>
      </c>
      <c r="DO1" s="209"/>
      <c r="DP1" s="190"/>
      <c r="DQ1" s="738"/>
      <c r="DR1" s="739"/>
      <c r="DS1" s="740" t="s">
        <v>1033</v>
      </c>
      <c r="DT1" s="741"/>
      <c r="DU1" s="742"/>
      <c r="DV1" s="738"/>
      <c r="DW1" s="739"/>
      <c r="DX1" s="740" t="s">
        <v>1033</v>
      </c>
      <c r="DY1" s="741"/>
      <c r="DZ1" s="742"/>
      <c r="EA1" s="738"/>
      <c r="EB1" s="739"/>
      <c r="EC1" s="740" t="s">
        <v>1033</v>
      </c>
      <c r="ED1" s="743"/>
      <c r="EE1" s="1025"/>
      <c r="EF1" s="1026"/>
      <c r="EG1" s="739"/>
      <c r="EH1" s="740" t="s">
        <v>1033</v>
      </c>
      <c r="EI1" s="743"/>
      <c r="EJ1" s="744"/>
      <c r="EK1" s="812"/>
      <c r="EL1" s="813"/>
      <c r="EM1" s="814" t="s">
        <v>1033</v>
      </c>
      <c r="EN1" s="815"/>
      <c r="EO1" s="816"/>
      <c r="EP1" s="160"/>
      <c r="EQ1" s="170"/>
      <c r="ER1" s="1004"/>
      <c r="ES1" s="153"/>
      <c r="ET1" s="187"/>
      <c r="EU1" s="160"/>
      <c r="EV1" s="170"/>
      <c r="EW1" s="183" t="s">
        <v>1017</v>
      </c>
      <c r="EX1" s="153"/>
      <c r="EY1" s="187"/>
      <c r="EZ1" s="160"/>
      <c r="FA1" s="170"/>
      <c r="FB1" s="183" t="s">
        <v>1017</v>
      </c>
      <c r="FC1" s="203"/>
      <c r="FD1" s="187"/>
      <c r="FE1" s="160"/>
      <c r="FF1" s="170"/>
      <c r="FG1" s="183" t="s">
        <v>1017</v>
      </c>
      <c r="FH1" s="203"/>
      <c r="FI1" s="187"/>
      <c r="FJ1" s="160"/>
      <c r="FK1" s="170"/>
      <c r="FL1" s="183" t="s">
        <v>1017</v>
      </c>
      <c r="FM1" s="153"/>
      <c r="FN1" s="187"/>
      <c r="FO1" s="160"/>
      <c r="FP1" s="170"/>
      <c r="FQ1" s="183" t="s">
        <v>1017</v>
      </c>
      <c r="FR1" s="203"/>
      <c r="FS1" s="154"/>
      <c r="FT1" s="964"/>
      <c r="FU1" s="156"/>
      <c r="FV1" s="80"/>
      <c r="FW1" s="80"/>
      <c r="FX1" s="80"/>
      <c r="FY1" s="80"/>
      <c r="FZ1" s="80"/>
      <c r="GA1" s="80"/>
      <c r="GB1" s="80"/>
      <c r="GC1" s="80"/>
      <c r="GD1" s="157" t="s">
        <v>24</v>
      </c>
      <c r="GE1" s="80"/>
      <c r="GF1" s="80"/>
      <c r="GG1" s="80"/>
      <c r="GH1" s="80"/>
      <c r="GI1" s="80"/>
      <c r="GJ1" s="80"/>
      <c r="GK1" s="80"/>
      <c r="GL1" s="158"/>
      <c r="GM1" s="158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</row>
    <row r="2" spans="1:252" s="4" customFormat="1" ht="15.75" customHeight="1" thickBot="1">
      <c r="A2" s="161"/>
      <c r="B2" s="13"/>
      <c r="C2" s="1005" t="s">
        <v>602</v>
      </c>
      <c r="D2" s="111"/>
      <c r="E2" s="105"/>
      <c r="F2" s="161"/>
      <c r="G2" s="13"/>
      <c r="H2" s="1007" t="s">
        <v>603</v>
      </c>
      <c r="I2" s="219"/>
      <c r="J2" s="220"/>
      <c r="K2" s="221"/>
      <c r="L2" s="222"/>
      <c r="M2" s="1007" t="s">
        <v>603</v>
      </c>
      <c r="N2" s="223"/>
      <c r="O2" s="108"/>
      <c r="P2" s="161"/>
      <c r="Q2" s="13"/>
      <c r="R2" s="262" t="s">
        <v>399</v>
      </c>
      <c r="S2" s="106"/>
      <c r="T2" s="108"/>
      <c r="U2" s="161"/>
      <c r="V2" s="13"/>
      <c r="W2" s="262" t="s">
        <v>399</v>
      </c>
      <c r="X2" s="106"/>
      <c r="Y2" s="107"/>
      <c r="Z2" s="161"/>
      <c r="AA2" s="13"/>
      <c r="AB2" s="324" t="s">
        <v>400</v>
      </c>
      <c r="AC2" s="109"/>
      <c r="AD2" s="188"/>
      <c r="AE2" s="161"/>
      <c r="AF2" s="13"/>
      <c r="AG2" s="324" t="s">
        <v>400</v>
      </c>
      <c r="AH2" s="109"/>
      <c r="AI2" s="188"/>
      <c r="AJ2" s="161"/>
      <c r="AK2" s="13"/>
      <c r="AL2" s="261" t="s">
        <v>394</v>
      </c>
      <c r="AM2" s="106"/>
      <c r="AN2" s="107"/>
      <c r="AO2" s="161"/>
      <c r="AP2" s="13"/>
      <c r="AQ2" s="261" t="s">
        <v>394</v>
      </c>
      <c r="AR2" s="210"/>
      <c r="AS2" s="108"/>
      <c r="AT2" s="161"/>
      <c r="AU2" s="13"/>
      <c r="AV2" s="261" t="s">
        <v>395</v>
      </c>
      <c r="AW2" s="106"/>
      <c r="AX2" s="192"/>
      <c r="AY2" s="161"/>
      <c r="AZ2" s="13"/>
      <c r="BA2" s="261" t="s">
        <v>395</v>
      </c>
      <c r="BB2" s="106"/>
      <c r="BC2" s="192"/>
      <c r="BD2" s="161"/>
      <c r="BE2" s="13"/>
      <c r="BF2" s="261" t="s">
        <v>395</v>
      </c>
      <c r="BG2" s="106"/>
      <c r="BH2" s="192"/>
      <c r="BI2" s="161"/>
      <c r="BJ2" s="13"/>
      <c r="BK2" s="125" t="s">
        <v>82</v>
      </c>
      <c r="BL2" s="207"/>
      <c r="BM2" s="85"/>
      <c r="BN2" s="161"/>
      <c r="BO2" s="13"/>
      <c r="BP2" s="125" t="s">
        <v>1037</v>
      </c>
      <c r="BQ2" s="207"/>
      <c r="BR2" s="85"/>
      <c r="BS2" s="161"/>
      <c r="BT2" s="13"/>
      <c r="BU2" s="125" t="s">
        <v>404</v>
      </c>
      <c r="BV2" s="207"/>
      <c r="BW2" s="85"/>
      <c r="BX2" s="161"/>
      <c r="BY2" s="13"/>
      <c r="BZ2" s="125" t="s">
        <v>404</v>
      </c>
      <c r="CA2" s="207"/>
      <c r="CB2" s="85"/>
      <c r="CC2" s="161"/>
      <c r="CD2" s="13"/>
      <c r="CE2" s="125" t="s">
        <v>404</v>
      </c>
      <c r="CF2" s="207"/>
      <c r="CG2" s="85"/>
      <c r="CH2" s="161"/>
      <c r="CI2" s="13"/>
      <c r="CJ2" s="125" t="s">
        <v>880</v>
      </c>
      <c r="CK2" s="104"/>
      <c r="CL2" s="189"/>
      <c r="CM2" s="161"/>
      <c r="CN2" s="13"/>
      <c r="CO2" s="125" t="s">
        <v>405</v>
      </c>
      <c r="CP2" s="207"/>
      <c r="CQ2" s="85"/>
      <c r="CR2" s="161"/>
      <c r="CS2" s="13"/>
      <c r="CT2" s="125" t="s">
        <v>407</v>
      </c>
      <c r="CU2" s="207"/>
      <c r="CV2" s="85"/>
      <c r="CW2" s="161"/>
      <c r="CX2" s="13"/>
      <c r="CY2" s="125" t="s">
        <v>407</v>
      </c>
      <c r="CZ2" s="207"/>
      <c r="DA2" s="85"/>
      <c r="DB2" s="161"/>
      <c r="DC2" s="13"/>
      <c r="DD2" s="732" t="s">
        <v>1042</v>
      </c>
      <c r="DE2" s="207"/>
      <c r="DF2" s="85"/>
      <c r="DG2" s="161"/>
      <c r="DH2" s="13"/>
      <c r="DI2" s="732" t="s">
        <v>1043</v>
      </c>
      <c r="DJ2" s="207"/>
      <c r="DK2" s="85"/>
      <c r="DL2" s="161"/>
      <c r="DM2" s="13"/>
      <c r="DN2" s="732" t="s">
        <v>1040</v>
      </c>
      <c r="DO2" s="207"/>
      <c r="DP2" s="85"/>
      <c r="DQ2" s="745"/>
      <c r="DR2" s="746"/>
      <c r="DS2" s="747" t="s">
        <v>1032</v>
      </c>
      <c r="DT2" s="748"/>
      <c r="DU2" s="749"/>
      <c r="DV2" s="745"/>
      <c r="DW2" s="746"/>
      <c r="DX2" s="747" t="s">
        <v>1031</v>
      </c>
      <c r="DY2" s="748"/>
      <c r="DZ2" s="749"/>
      <c r="EA2" s="745"/>
      <c r="EB2" s="746"/>
      <c r="EC2" s="747" t="s">
        <v>1030</v>
      </c>
      <c r="ED2" s="750"/>
      <c r="EE2" s="1027"/>
      <c r="EF2" s="1028"/>
      <c r="EG2" s="746"/>
      <c r="EH2" s="747" t="s">
        <v>1009</v>
      </c>
      <c r="EI2" s="750"/>
      <c r="EJ2" s="751"/>
      <c r="EK2" s="817"/>
      <c r="EL2" s="818"/>
      <c r="EM2" s="819" t="s">
        <v>1034</v>
      </c>
      <c r="EN2" s="820"/>
      <c r="EO2" s="821"/>
      <c r="EP2" s="161"/>
      <c r="EQ2" s="13"/>
      <c r="ER2" s="1002"/>
      <c r="ES2" s="205"/>
      <c r="ET2" s="189"/>
      <c r="EU2" s="161"/>
      <c r="EV2" s="13"/>
      <c r="EW2" s="147"/>
      <c r="EX2" s="205"/>
      <c r="EY2" s="189"/>
      <c r="EZ2" s="161"/>
      <c r="FA2" s="13"/>
      <c r="FB2" s="147"/>
      <c r="FC2" s="205"/>
      <c r="FD2" s="189"/>
      <c r="FE2" s="161"/>
      <c r="FF2" s="13"/>
      <c r="FG2" s="147"/>
      <c r="FH2" s="205"/>
      <c r="FI2" s="189"/>
      <c r="FJ2" s="161"/>
      <c r="FK2" s="13"/>
      <c r="FL2" s="147"/>
      <c r="FM2" s="109"/>
      <c r="FN2" s="188"/>
      <c r="FO2" s="161"/>
      <c r="FP2" s="13"/>
      <c r="FQ2" s="147"/>
      <c r="FR2" s="204"/>
      <c r="FS2" s="110"/>
      <c r="FT2" s="965"/>
      <c r="FU2" s="86"/>
      <c r="FV2" s="5"/>
      <c r="FW2" s="5"/>
      <c r="FX2" s="5"/>
      <c r="FY2" s="5"/>
      <c r="FZ2" s="5"/>
      <c r="GA2" s="5"/>
      <c r="GB2" s="5"/>
      <c r="GC2" s="5"/>
      <c r="GD2" s="91"/>
      <c r="GE2" s="5"/>
      <c r="GF2" s="5"/>
      <c r="GG2" s="5"/>
      <c r="GH2" s="5"/>
      <c r="GI2" s="5"/>
      <c r="GJ2" s="5"/>
      <c r="GK2" s="5"/>
      <c r="GL2" s="89"/>
      <c r="GM2" s="89"/>
      <c r="GN2" s="133"/>
      <c r="GO2" s="127"/>
      <c r="GP2" s="127"/>
      <c r="GQ2" s="127"/>
      <c r="GR2" s="127"/>
      <c r="GS2" s="127"/>
      <c r="GT2" s="127"/>
      <c r="GU2" s="127"/>
      <c r="GV2" s="134" t="s">
        <v>24</v>
      </c>
      <c r="GW2" s="127"/>
      <c r="GX2" s="127"/>
      <c r="GY2" s="127"/>
      <c r="GZ2" s="127"/>
      <c r="HA2" s="127"/>
      <c r="HB2" s="127"/>
      <c r="HC2" s="127"/>
      <c r="HD2" s="135"/>
      <c r="HE2" s="127"/>
      <c r="HF2" s="112"/>
      <c r="HG2" s="113"/>
      <c r="HH2" s="113"/>
      <c r="HI2" s="113"/>
      <c r="HJ2" s="113"/>
      <c r="HK2" s="113"/>
      <c r="HL2" s="113"/>
      <c r="HM2" s="113"/>
      <c r="HN2" s="114" t="s">
        <v>35</v>
      </c>
      <c r="HO2" s="114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4" t="s">
        <v>35</v>
      </c>
      <c r="ID2" s="113"/>
      <c r="IE2" s="113"/>
      <c r="IF2" s="113"/>
      <c r="IG2" s="114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</row>
    <row r="3" spans="1:252" s="5" customFormat="1" ht="23.25" customHeight="1" thickTop="1" thickBot="1">
      <c r="A3" s="231"/>
      <c r="B3" s="489"/>
      <c r="C3" s="1006" t="s">
        <v>1130</v>
      </c>
      <c r="D3" s="490"/>
      <c r="E3" s="235"/>
      <c r="F3" s="231"/>
      <c r="G3" s="232"/>
      <c r="H3" s="233" t="s">
        <v>1130</v>
      </c>
      <c r="I3" s="490"/>
      <c r="J3" s="239"/>
      <c r="K3" s="240"/>
      <c r="L3" s="232"/>
      <c r="M3" s="236" t="s">
        <v>1131</v>
      </c>
      <c r="N3" s="234"/>
      <c r="O3" s="235"/>
      <c r="P3" s="231"/>
      <c r="Q3" s="232"/>
      <c r="R3" s="233" t="s">
        <v>1130</v>
      </c>
      <c r="S3" s="234"/>
      <c r="T3" s="235"/>
      <c r="U3" s="231"/>
      <c r="V3" s="232"/>
      <c r="W3" s="236" t="s">
        <v>1131</v>
      </c>
      <c r="X3" s="234"/>
      <c r="Y3" s="235"/>
      <c r="Z3" s="231"/>
      <c r="AA3" s="232"/>
      <c r="AB3" s="233" t="s">
        <v>1130</v>
      </c>
      <c r="AC3" s="234"/>
      <c r="AD3" s="235"/>
      <c r="AE3" s="231"/>
      <c r="AF3" s="232"/>
      <c r="AG3" s="233" t="s">
        <v>1131</v>
      </c>
      <c r="AH3" s="234"/>
      <c r="AI3" s="235"/>
      <c r="AJ3" s="231"/>
      <c r="AK3" s="232"/>
      <c r="AL3" s="262" t="s">
        <v>414</v>
      </c>
      <c r="AM3" s="234"/>
      <c r="AN3" s="235"/>
      <c r="AO3" s="231"/>
      <c r="AP3" s="232"/>
      <c r="AQ3" s="262" t="s">
        <v>415</v>
      </c>
      <c r="AR3" s="237"/>
      <c r="AS3" s="238"/>
      <c r="AT3" s="231"/>
      <c r="AU3" s="232"/>
      <c r="AV3" s="262" t="s">
        <v>605</v>
      </c>
      <c r="AW3" s="234"/>
      <c r="AX3" s="235"/>
      <c r="AY3" s="231"/>
      <c r="AZ3" s="232"/>
      <c r="BA3" s="262" t="s">
        <v>604</v>
      </c>
      <c r="BB3" s="234"/>
      <c r="BC3" s="235"/>
      <c r="BD3" s="231"/>
      <c r="BE3" s="232"/>
      <c r="BF3" s="262" t="s">
        <v>1024</v>
      </c>
      <c r="BG3" s="234"/>
      <c r="BH3" s="235"/>
      <c r="BI3" s="231"/>
      <c r="BJ3" s="232"/>
      <c r="BK3" s="262" t="s">
        <v>601</v>
      </c>
      <c r="BL3" s="237"/>
      <c r="BM3" s="238"/>
      <c r="BN3" s="231"/>
      <c r="BO3" s="232"/>
      <c r="BP3" s="262" t="s">
        <v>1038</v>
      </c>
      <c r="BQ3" s="237"/>
      <c r="BR3" s="238"/>
      <c r="BS3" s="231"/>
      <c r="BT3" s="232"/>
      <c r="BU3" s="262" t="s">
        <v>1025</v>
      </c>
      <c r="BV3" s="237"/>
      <c r="BW3" s="238"/>
      <c r="BX3" s="231"/>
      <c r="BY3" s="232"/>
      <c r="BZ3" s="262" t="s">
        <v>1026</v>
      </c>
      <c r="CA3" s="237"/>
      <c r="CB3" s="238"/>
      <c r="CC3" s="231"/>
      <c r="CD3" s="232"/>
      <c r="CE3" s="262" t="s">
        <v>1027</v>
      </c>
      <c r="CF3" s="237"/>
      <c r="CG3" s="238"/>
      <c r="CH3" s="231"/>
      <c r="CI3" s="232"/>
      <c r="CJ3" s="262" t="s">
        <v>879</v>
      </c>
      <c r="CK3" s="234"/>
      <c r="CL3" s="235"/>
      <c r="CM3" s="231"/>
      <c r="CN3" s="232"/>
      <c r="CO3" s="262" t="s">
        <v>406</v>
      </c>
      <c r="CP3" s="237"/>
      <c r="CQ3" s="238"/>
      <c r="CR3" s="231"/>
      <c r="CS3" s="232"/>
      <c r="CT3" s="262" t="s">
        <v>1028</v>
      </c>
      <c r="CU3" s="237"/>
      <c r="CV3" s="238"/>
      <c r="CW3" s="231"/>
      <c r="CX3" s="232"/>
      <c r="CY3" s="262" t="s">
        <v>1029</v>
      </c>
      <c r="CZ3" s="237"/>
      <c r="DA3" s="238"/>
      <c r="DB3" s="231"/>
      <c r="DC3" s="232"/>
      <c r="DD3" s="262" t="s">
        <v>1041</v>
      </c>
      <c r="DE3" s="237"/>
      <c r="DF3" s="238"/>
      <c r="DG3" s="231"/>
      <c r="DH3" s="232"/>
      <c r="DI3" s="262" t="s">
        <v>1066</v>
      </c>
      <c r="DJ3" s="237"/>
      <c r="DK3" s="238"/>
      <c r="DL3" s="231"/>
      <c r="DM3" s="232"/>
      <c r="DN3" s="262" t="s">
        <v>1080</v>
      </c>
      <c r="DO3" s="237"/>
      <c r="DP3" s="238"/>
      <c r="DQ3" s="752"/>
      <c r="DR3" s="753"/>
      <c r="DS3" s="754" t="s">
        <v>1036</v>
      </c>
      <c r="DT3" s="755"/>
      <c r="DU3" s="756"/>
      <c r="DV3" s="752"/>
      <c r="DW3" s="753"/>
      <c r="DX3" s="754" t="s">
        <v>1023</v>
      </c>
      <c r="DY3" s="755"/>
      <c r="DZ3" s="756"/>
      <c r="EA3" s="752"/>
      <c r="EB3" s="753"/>
      <c r="EC3" s="754" t="s">
        <v>881</v>
      </c>
      <c r="ED3" s="757"/>
      <c r="EE3" s="1029"/>
      <c r="EF3" s="1030"/>
      <c r="EG3" s="753"/>
      <c r="EH3" s="754" t="s">
        <v>886</v>
      </c>
      <c r="EI3" s="757"/>
      <c r="EJ3" s="758"/>
      <c r="EK3" s="822"/>
      <c r="EL3" s="823"/>
      <c r="EM3" s="824" t="s">
        <v>1130</v>
      </c>
      <c r="EN3" s="825"/>
      <c r="EO3" s="826"/>
      <c r="EP3" s="231"/>
      <c r="EQ3" s="232"/>
      <c r="ER3" s="1003"/>
      <c r="ES3" s="234"/>
      <c r="ET3" s="235"/>
      <c r="EU3" s="231"/>
      <c r="EV3" s="232"/>
      <c r="EW3" s="233" t="s">
        <v>1130</v>
      </c>
      <c r="EX3" s="234"/>
      <c r="EY3" s="235"/>
      <c r="EZ3" s="231"/>
      <c r="FA3" s="232"/>
      <c r="FB3" s="233" t="s">
        <v>1131</v>
      </c>
      <c r="FC3" s="237"/>
      <c r="FD3" s="238"/>
      <c r="FE3" s="231"/>
      <c r="FF3" s="232"/>
      <c r="FG3" s="236" t="s">
        <v>606</v>
      </c>
      <c r="FH3" s="237"/>
      <c r="FI3" s="238"/>
      <c r="FJ3" s="231"/>
      <c r="FK3" s="232"/>
      <c r="FL3" s="236" t="s">
        <v>1132</v>
      </c>
      <c r="FM3" s="234"/>
      <c r="FN3" s="235"/>
      <c r="FO3" s="231"/>
      <c r="FP3" s="232"/>
      <c r="FQ3" s="236" t="s">
        <v>1133</v>
      </c>
      <c r="FR3" s="237"/>
      <c r="FS3" s="238"/>
      <c r="FT3" s="966"/>
      <c r="FU3" s="92"/>
      <c r="FX3" s="93"/>
      <c r="FY3" s="94" t="s">
        <v>25</v>
      </c>
      <c r="FZ3" s="94" t="s">
        <v>25</v>
      </c>
      <c r="GL3" s="89"/>
      <c r="GM3" s="89"/>
      <c r="GN3" s="136"/>
      <c r="GO3" s="127"/>
      <c r="GP3" s="137"/>
      <c r="GQ3" s="137"/>
      <c r="GR3" s="138" t="s">
        <v>36</v>
      </c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35"/>
      <c r="HE3" s="127"/>
      <c r="HF3" s="1154" t="s">
        <v>0</v>
      </c>
      <c r="HG3" s="1152" t="s">
        <v>87</v>
      </c>
      <c r="HH3" s="1152" t="s">
        <v>120</v>
      </c>
      <c r="HI3" s="1152" t="s">
        <v>1119</v>
      </c>
      <c r="HJ3" s="1152" t="s">
        <v>43</v>
      </c>
      <c r="HK3" s="1152" t="s">
        <v>23</v>
      </c>
      <c r="HL3" s="1152" t="s">
        <v>28</v>
      </c>
      <c r="HM3" s="1152" t="s">
        <v>27</v>
      </c>
      <c r="HN3" s="1152" t="s">
        <v>890</v>
      </c>
      <c r="HO3" s="1152" t="s">
        <v>39</v>
      </c>
      <c r="HP3" s="1152" t="s">
        <v>1044</v>
      </c>
      <c r="HQ3" s="1152" t="s">
        <v>33</v>
      </c>
      <c r="HR3" s="1152" t="s">
        <v>392</v>
      </c>
      <c r="HS3" s="1152" t="s">
        <v>121</v>
      </c>
      <c r="HT3" s="1152" t="s">
        <v>38</v>
      </c>
      <c r="HU3" s="1152" t="s">
        <v>34</v>
      </c>
      <c r="HV3" s="1152" t="s">
        <v>401</v>
      </c>
      <c r="HW3" s="1152" t="s">
        <v>119</v>
      </c>
      <c r="HX3" s="1152" t="s">
        <v>29</v>
      </c>
      <c r="HY3" s="1152" t="s">
        <v>40</v>
      </c>
      <c r="HZ3" s="1152" t="s">
        <v>88</v>
      </c>
      <c r="IA3" s="1152" t="s">
        <v>37</v>
      </c>
      <c r="IB3" s="1152" t="s">
        <v>41</v>
      </c>
      <c r="IC3" s="1152" t="s">
        <v>42</v>
      </c>
      <c r="ID3" s="1152" t="s">
        <v>893</v>
      </c>
      <c r="IE3" s="1152" t="s">
        <v>84</v>
      </c>
      <c r="IF3" s="1152" t="s">
        <v>44</v>
      </c>
      <c r="IG3" s="1152" t="s">
        <v>1035</v>
      </c>
      <c r="IH3" s="1152" t="s">
        <v>891</v>
      </c>
      <c r="II3" s="1152" t="s">
        <v>402</v>
      </c>
      <c r="IJ3" s="1152" t="s">
        <v>122</v>
      </c>
      <c r="IK3" s="1152" t="s">
        <v>892</v>
      </c>
      <c r="IL3" s="1152" t="s">
        <v>123</v>
      </c>
      <c r="IM3" s="1152" t="s">
        <v>26</v>
      </c>
      <c r="IN3" s="1152" t="s">
        <v>1021</v>
      </c>
      <c r="IO3" s="1152" t="s">
        <v>393</v>
      </c>
      <c r="IP3" s="1152" t="s">
        <v>397</v>
      </c>
      <c r="IQ3" s="1152" t="s">
        <v>124</v>
      </c>
      <c r="IR3" s="1152" t="s">
        <v>398</v>
      </c>
    </row>
    <row r="4" spans="1:252" s="259" customFormat="1" ht="30" customHeight="1" thickTop="1" thickBot="1">
      <c r="A4" s="245"/>
      <c r="B4" s="246"/>
      <c r="C4" s="247" t="s">
        <v>1159</v>
      </c>
      <c r="D4" s="248"/>
      <c r="E4" s="249"/>
      <c r="F4" s="245"/>
      <c r="G4" s="246"/>
      <c r="H4" s="247" t="s">
        <v>1159</v>
      </c>
      <c r="I4" s="248"/>
      <c r="J4" s="249"/>
      <c r="K4" s="245"/>
      <c r="L4" s="246"/>
      <c r="M4" s="247" t="s">
        <v>1159</v>
      </c>
      <c r="N4" s="248"/>
      <c r="O4" s="249"/>
      <c r="P4" s="245"/>
      <c r="Q4" s="246"/>
      <c r="R4" s="247" t="s">
        <v>1159</v>
      </c>
      <c r="S4" s="248"/>
      <c r="T4" s="249"/>
      <c r="U4" s="245"/>
      <c r="V4" s="246"/>
      <c r="W4" s="247" t="s">
        <v>1159</v>
      </c>
      <c r="X4" s="248"/>
      <c r="Y4" s="249"/>
      <c r="Z4" s="245"/>
      <c r="AA4" s="246"/>
      <c r="AB4" s="247" t="s">
        <v>1159</v>
      </c>
      <c r="AC4" s="248"/>
      <c r="AD4" s="249"/>
      <c r="AE4" s="245"/>
      <c r="AF4" s="246"/>
      <c r="AG4" s="247" t="s">
        <v>1159</v>
      </c>
      <c r="AH4" s="248"/>
      <c r="AI4" s="249"/>
      <c r="AJ4" s="245"/>
      <c r="AK4" s="246"/>
      <c r="AL4" s="247" t="s">
        <v>1159</v>
      </c>
      <c r="AM4" s="248"/>
      <c r="AN4" s="249"/>
      <c r="AO4" s="245"/>
      <c r="AP4" s="246"/>
      <c r="AQ4" s="247" t="s">
        <v>1159</v>
      </c>
      <c r="AR4" s="250"/>
      <c r="AS4" s="249"/>
      <c r="AT4" s="245"/>
      <c r="AU4" s="246"/>
      <c r="AV4" s="247" t="s">
        <v>1159</v>
      </c>
      <c r="AW4" s="248"/>
      <c r="AX4" s="249"/>
      <c r="AY4" s="245"/>
      <c r="AZ4" s="246"/>
      <c r="BA4" s="247" t="s">
        <v>1159</v>
      </c>
      <c r="BB4" s="248"/>
      <c r="BC4" s="249"/>
      <c r="BD4" s="245"/>
      <c r="BE4" s="246"/>
      <c r="BF4" s="247" t="s">
        <v>1159</v>
      </c>
      <c r="BG4" s="248"/>
      <c r="BH4" s="249"/>
      <c r="BI4" s="245"/>
      <c r="BJ4" s="246"/>
      <c r="BK4" s="247" t="s">
        <v>1159</v>
      </c>
      <c r="BL4" s="248"/>
      <c r="BM4" s="249"/>
      <c r="BN4" s="245"/>
      <c r="BO4" s="246"/>
      <c r="BP4" s="247" t="s">
        <v>1159</v>
      </c>
      <c r="BQ4" s="248"/>
      <c r="BR4" s="249"/>
      <c r="BS4" s="245"/>
      <c r="BT4" s="246"/>
      <c r="BU4" s="247" t="s">
        <v>1159</v>
      </c>
      <c r="BV4" s="248"/>
      <c r="BW4" s="249"/>
      <c r="BX4" s="245"/>
      <c r="BY4" s="246"/>
      <c r="BZ4" s="247" t="s">
        <v>1159</v>
      </c>
      <c r="CA4" s="248"/>
      <c r="CB4" s="249"/>
      <c r="CC4" s="245"/>
      <c r="CD4" s="246"/>
      <c r="CE4" s="247" t="s">
        <v>1159</v>
      </c>
      <c r="CF4" s="248"/>
      <c r="CG4" s="249"/>
      <c r="CH4" s="245"/>
      <c r="CI4" s="246"/>
      <c r="CJ4" s="247" t="s">
        <v>1159</v>
      </c>
      <c r="CK4" s="248"/>
      <c r="CL4" s="249"/>
      <c r="CM4" s="245"/>
      <c r="CN4" s="246"/>
      <c r="CO4" s="247" t="s">
        <v>1159</v>
      </c>
      <c r="CP4" s="248"/>
      <c r="CQ4" s="249"/>
      <c r="CR4" s="245"/>
      <c r="CS4" s="246"/>
      <c r="CT4" s="247" t="s">
        <v>1159</v>
      </c>
      <c r="CU4" s="248"/>
      <c r="CV4" s="249"/>
      <c r="CW4" s="245"/>
      <c r="CX4" s="246"/>
      <c r="CY4" s="247" t="s">
        <v>1159</v>
      </c>
      <c r="CZ4" s="248"/>
      <c r="DA4" s="249"/>
      <c r="DB4" s="245"/>
      <c r="DC4" s="246"/>
      <c r="DD4" s="247" t="s">
        <v>1159</v>
      </c>
      <c r="DE4" s="248"/>
      <c r="DF4" s="249"/>
      <c r="DG4" s="245"/>
      <c r="DH4" s="246"/>
      <c r="DI4" s="247" t="s">
        <v>1159</v>
      </c>
      <c r="DJ4" s="248"/>
      <c r="DK4" s="249"/>
      <c r="DL4" s="245"/>
      <c r="DM4" s="246"/>
      <c r="DN4" s="247" t="s">
        <v>1159</v>
      </c>
      <c r="DO4" s="248"/>
      <c r="DP4" s="249"/>
      <c r="DQ4" s="759"/>
      <c r="DR4" s="760"/>
      <c r="DS4" s="761" t="s">
        <v>1159</v>
      </c>
      <c r="DT4" s="762"/>
      <c r="DU4" s="763"/>
      <c r="DV4" s="759"/>
      <c r="DW4" s="760"/>
      <c r="DX4" s="761" t="s">
        <v>1159</v>
      </c>
      <c r="DY4" s="762"/>
      <c r="DZ4" s="763"/>
      <c r="EA4" s="759"/>
      <c r="EB4" s="760"/>
      <c r="EC4" s="761" t="s">
        <v>1159</v>
      </c>
      <c r="ED4" s="762"/>
      <c r="EE4" s="1031"/>
      <c r="EF4" s="1032"/>
      <c r="EG4" s="760"/>
      <c r="EH4" s="761" t="s">
        <v>1159</v>
      </c>
      <c r="EI4" s="762"/>
      <c r="EJ4" s="763"/>
      <c r="EK4" s="827"/>
      <c r="EL4" s="828"/>
      <c r="EM4" s="829" t="s">
        <v>1159</v>
      </c>
      <c r="EN4" s="830"/>
      <c r="EO4" s="831"/>
      <c r="EP4" s="245"/>
      <c r="EQ4" s="246"/>
      <c r="ER4" s="247" t="s">
        <v>1083</v>
      </c>
      <c r="ES4" s="248"/>
      <c r="ET4" s="249"/>
      <c r="EU4" s="245"/>
      <c r="EV4" s="246"/>
      <c r="EW4" s="247" t="s">
        <v>1159</v>
      </c>
      <c r="EX4" s="248"/>
      <c r="EY4" s="249"/>
      <c r="EZ4" s="245"/>
      <c r="FA4" s="246"/>
      <c r="FB4" s="247" t="s">
        <v>1159</v>
      </c>
      <c r="FC4" s="248"/>
      <c r="FD4" s="249"/>
      <c r="FE4" s="245"/>
      <c r="FF4" s="246"/>
      <c r="FG4" s="247" t="s">
        <v>1062</v>
      </c>
      <c r="FH4" s="248"/>
      <c r="FI4" s="249"/>
      <c r="FJ4" s="245"/>
      <c r="FK4" s="246"/>
      <c r="FL4" s="247" t="s">
        <v>1159</v>
      </c>
      <c r="FM4" s="248"/>
      <c r="FN4" s="249"/>
      <c r="FO4" s="245"/>
      <c r="FP4" s="246"/>
      <c r="FQ4" s="247" t="s">
        <v>1159</v>
      </c>
      <c r="FR4" s="248"/>
      <c r="FS4" s="249"/>
      <c r="FT4" s="967"/>
      <c r="FU4" s="251" t="s">
        <v>0</v>
      </c>
      <c r="FV4" s="194" t="s">
        <v>458</v>
      </c>
      <c r="FW4" s="659" t="s">
        <v>932</v>
      </c>
      <c r="FX4" s="659" t="s">
        <v>933</v>
      </c>
      <c r="FY4" s="659" t="s">
        <v>931</v>
      </c>
      <c r="FZ4" s="252">
        <v>11</v>
      </c>
      <c r="GA4" s="252">
        <v>13</v>
      </c>
      <c r="GB4" s="252">
        <v>19</v>
      </c>
      <c r="GC4" s="252">
        <v>14</v>
      </c>
      <c r="GD4" s="252">
        <v>24</v>
      </c>
      <c r="GE4" s="252">
        <v>25</v>
      </c>
      <c r="GF4" s="252">
        <v>26</v>
      </c>
      <c r="GG4" s="252">
        <v>29</v>
      </c>
      <c r="GH4" s="252">
        <v>30</v>
      </c>
      <c r="GI4" s="252">
        <v>31</v>
      </c>
      <c r="GJ4" s="252">
        <v>32</v>
      </c>
      <c r="GK4" s="252">
        <v>33</v>
      </c>
      <c r="GL4" s="253">
        <v>34</v>
      </c>
      <c r="GM4" s="254">
        <v>34</v>
      </c>
      <c r="GN4" s="255" t="s">
        <v>0</v>
      </c>
      <c r="GO4" s="973">
        <v>41</v>
      </c>
      <c r="GP4" s="973">
        <v>42</v>
      </c>
      <c r="GQ4" s="973">
        <v>40</v>
      </c>
      <c r="GR4" s="256">
        <v>11</v>
      </c>
      <c r="GS4" s="256">
        <v>13</v>
      </c>
      <c r="GT4" s="256">
        <v>19</v>
      </c>
      <c r="GU4" s="256">
        <v>14</v>
      </c>
      <c r="GV4" s="256">
        <v>24</v>
      </c>
      <c r="GW4" s="256">
        <v>25</v>
      </c>
      <c r="GX4" s="256">
        <v>26</v>
      </c>
      <c r="GY4" s="256">
        <v>29</v>
      </c>
      <c r="GZ4" s="256">
        <v>30</v>
      </c>
      <c r="HA4" s="256">
        <v>31</v>
      </c>
      <c r="HB4" s="256">
        <v>32</v>
      </c>
      <c r="HC4" s="256">
        <v>33</v>
      </c>
      <c r="HD4" s="257">
        <v>34</v>
      </c>
      <c r="HE4" s="258"/>
      <c r="HF4" s="1155"/>
      <c r="HG4" s="1153"/>
      <c r="HH4" s="1153"/>
      <c r="HI4" s="1153"/>
      <c r="HJ4" s="1153"/>
      <c r="HK4" s="1153"/>
      <c r="HL4" s="1153"/>
      <c r="HM4" s="1153"/>
      <c r="HN4" s="1153"/>
      <c r="HO4" s="1153"/>
      <c r="HP4" s="1153"/>
      <c r="HQ4" s="1153"/>
      <c r="HR4" s="1153"/>
      <c r="HS4" s="1153"/>
      <c r="HT4" s="1153"/>
      <c r="HU4" s="1153"/>
      <c r="HV4" s="1153"/>
      <c r="HW4" s="1153"/>
      <c r="HX4" s="1153"/>
      <c r="HY4" s="1153"/>
      <c r="HZ4" s="1153"/>
      <c r="IA4" s="1153"/>
      <c r="IB4" s="1153"/>
      <c r="IC4" s="1153"/>
      <c r="ID4" s="1153"/>
      <c r="IE4" s="1153"/>
      <c r="IF4" s="1153"/>
      <c r="IG4" s="1153"/>
      <c r="IH4" s="1153"/>
      <c r="II4" s="1153"/>
      <c r="IJ4" s="1153"/>
      <c r="IK4" s="1153"/>
      <c r="IL4" s="1153"/>
      <c r="IM4" s="1153"/>
      <c r="IN4" s="1153"/>
      <c r="IO4" s="1153"/>
      <c r="IP4" s="1153"/>
      <c r="IQ4" s="1153"/>
      <c r="IR4" s="1152"/>
    </row>
    <row r="5" spans="1:252" s="7" customFormat="1" ht="8.1" customHeight="1" thickBot="1">
      <c r="A5" s="162" t="s">
        <v>0</v>
      </c>
      <c r="B5" s="171" t="s">
        <v>1</v>
      </c>
      <c r="C5" s="79" t="s">
        <v>2</v>
      </c>
      <c r="D5" s="77" t="s">
        <v>3</v>
      </c>
      <c r="E5" s="78" t="s">
        <v>4</v>
      </c>
      <c r="F5" s="162" t="s">
        <v>0</v>
      </c>
      <c r="G5" s="171" t="s">
        <v>1</v>
      </c>
      <c r="H5" s="79" t="s">
        <v>2</v>
      </c>
      <c r="I5" s="77" t="s">
        <v>3</v>
      </c>
      <c r="J5" s="78" t="s">
        <v>4</v>
      </c>
      <c r="K5" s="162" t="s">
        <v>0</v>
      </c>
      <c r="L5" s="171" t="s">
        <v>1</v>
      </c>
      <c r="M5" s="79" t="s">
        <v>2</v>
      </c>
      <c r="N5" s="77" t="s">
        <v>3</v>
      </c>
      <c r="O5" s="78" t="s">
        <v>4</v>
      </c>
      <c r="P5" s="162" t="s">
        <v>0</v>
      </c>
      <c r="Q5" s="171" t="s">
        <v>1</v>
      </c>
      <c r="R5" s="79" t="s">
        <v>2</v>
      </c>
      <c r="S5" s="77" t="s">
        <v>3</v>
      </c>
      <c r="T5" s="78" t="s">
        <v>4</v>
      </c>
      <c r="U5" s="162" t="s">
        <v>0</v>
      </c>
      <c r="V5" s="171" t="s">
        <v>1</v>
      </c>
      <c r="W5" s="79" t="s">
        <v>2</v>
      </c>
      <c r="X5" s="77" t="s">
        <v>3</v>
      </c>
      <c r="Y5" s="78" t="s">
        <v>4</v>
      </c>
      <c r="Z5" s="162" t="s">
        <v>0</v>
      </c>
      <c r="AA5" s="171" t="s">
        <v>1</v>
      </c>
      <c r="AB5" s="79" t="s">
        <v>2</v>
      </c>
      <c r="AC5" s="77" t="s">
        <v>3</v>
      </c>
      <c r="AD5" s="78" t="s">
        <v>4</v>
      </c>
      <c r="AE5" s="162" t="s">
        <v>0</v>
      </c>
      <c r="AF5" s="171" t="s">
        <v>1</v>
      </c>
      <c r="AG5" s="79" t="s">
        <v>2</v>
      </c>
      <c r="AH5" s="77" t="s">
        <v>3</v>
      </c>
      <c r="AI5" s="78" t="s">
        <v>4</v>
      </c>
      <c r="AJ5" s="162" t="s">
        <v>0</v>
      </c>
      <c r="AK5" s="171" t="s">
        <v>1</v>
      </c>
      <c r="AL5" s="79" t="s">
        <v>2</v>
      </c>
      <c r="AM5" s="77" t="s">
        <v>3</v>
      </c>
      <c r="AN5" s="78" t="s">
        <v>4</v>
      </c>
      <c r="AO5" s="162" t="s">
        <v>0</v>
      </c>
      <c r="AP5" s="171" t="s">
        <v>1</v>
      </c>
      <c r="AQ5" s="79" t="s">
        <v>2</v>
      </c>
      <c r="AR5" s="208" t="s">
        <v>3</v>
      </c>
      <c r="AS5" s="78" t="s">
        <v>4</v>
      </c>
      <c r="AT5" s="162" t="s">
        <v>0</v>
      </c>
      <c r="AU5" s="171" t="s">
        <v>1</v>
      </c>
      <c r="AV5" s="79" t="s">
        <v>2</v>
      </c>
      <c r="AW5" s="77" t="s">
        <v>3</v>
      </c>
      <c r="AX5" s="78" t="s">
        <v>4</v>
      </c>
      <c r="AY5" s="162" t="s">
        <v>0</v>
      </c>
      <c r="AZ5" s="171" t="s">
        <v>1</v>
      </c>
      <c r="BA5" s="79" t="s">
        <v>2</v>
      </c>
      <c r="BB5" s="77" t="s">
        <v>3</v>
      </c>
      <c r="BC5" s="78" t="s">
        <v>4</v>
      </c>
      <c r="BD5" s="162" t="s">
        <v>0</v>
      </c>
      <c r="BE5" s="171" t="s">
        <v>1</v>
      </c>
      <c r="BF5" s="79" t="s">
        <v>2</v>
      </c>
      <c r="BG5" s="77" t="s">
        <v>3</v>
      </c>
      <c r="BH5" s="78" t="s">
        <v>4</v>
      </c>
      <c r="BI5" s="162" t="s">
        <v>0</v>
      </c>
      <c r="BJ5" s="171" t="s">
        <v>1</v>
      </c>
      <c r="BK5" s="79" t="s">
        <v>2</v>
      </c>
      <c r="BL5" s="77" t="s">
        <v>3</v>
      </c>
      <c r="BM5" s="78" t="s">
        <v>4</v>
      </c>
      <c r="BN5" s="162" t="s">
        <v>0</v>
      </c>
      <c r="BO5" s="171" t="s">
        <v>1</v>
      </c>
      <c r="BP5" s="79" t="s">
        <v>2</v>
      </c>
      <c r="BQ5" s="77" t="s">
        <v>3</v>
      </c>
      <c r="BR5" s="78" t="s">
        <v>4</v>
      </c>
      <c r="BS5" s="162" t="s">
        <v>0</v>
      </c>
      <c r="BT5" s="171" t="s">
        <v>1</v>
      </c>
      <c r="BU5" s="79" t="s">
        <v>2</v>
      </c>
      <c r="BV5" s="77" t="s">
        <v>3</v>
      </c>
      <c r="BW5" s="78" t="s">
        <v>4</v>
      </c>
      <c r="BX5" s="162" t="s">
        <v>0</v>
      </c>
      <c r="BY5" s="171" t="s">
        <v>1</v>
      </c>
      <c r="BZ5" s="79" t="s">
        <v>2</v>
      </c>
      <c r="CA5" s="77" t="s">
        <v>3</v>
      </c>
      <c r="CB5" s="78" t="s">
        <v>4</v>
      </c>
      <c r="CC5" s="162" t="s">
        <v>0</v>
      </c>
      <c r="CD5" s="171" t="s">
        <v>1</v>
      </c>
      <c r="CE5" s="79" t="s">
        <v>2</v>
      </c>
      <c r="CF5" s="77" t="s">
        <v>3</v>
      </c>
      <c r="CG5" s="78" t="s">
        <v>4</v>
      </c>
      <c r="CH5" s="162" t="s">
        <v>0</v>
      </c>
      <c r="CI5" s="171" t="s">
        <v>1</v>
      </c>
      <c r="CJ5" s="79" t="s">
        <v>2</v>
      </c>
      <c r="CK5" s="77" t="s">
        <v>3</v>
      </c>
      <c r="CL5" s="78" t="s">
        <v>4</v>
      </c>
      <c r="CM5" s="162" t="s">
        <v>0</v>
      </c>
      <c r="CN5" s="171" t="s">
        <v>1</v>
      </c>
      <c r="CO5" s="345" t="s">
        <v>2</v>
      </c>
      <c r="CP5" s="346" t="s">
        <v>3</v>
      </c>
      <c r="CQ5" s="347" t="s">
        <v>4</v>
      </c>
      <c r="CR5" s="162" t="s">
        <v>0</v>
      </c>
      <c r="CS5" s="171" t="s">
        <v>1</v>
      </c>
      <c r="CT5" s="79" t="s">
        <v>2</v>
      </c>
      <c r="CU5" s="77" t="s">
        <v>3</v>
      </c>
      <c r="CV5" s="78" t="s">
        <v>4</v>
      </c>
      <c r="CW5" s="162" t="s">
        <v>0</v>
      </c>
      <c r="CX5" s="171" t="s">
        <v>1</v>
      </c>
      <c r="CY5" s="79" t="s">
        <v>2</v>
      </c>
      <c r="CZ5" s="77" t="s">
        <v>3</v>
      </c>
      <c r="DA5" s="78" t="s">
        <v>4</v>
      </c>
      <c r="DB5" s="162" t="s">
        <v>0</v>
      </c>
      <c r="DC5" s="171" t="s">
        <v>1</v>
      </c>
      <c r="DD5" s="79" t="s">
        <v>2</v>
      </c>
      <c r="DE5" s="77" t="s">
        <v>3</v>
      </c>
      <c r="DF5" s="78" t="s">
        <v>4</v>
      </c>
      <c r="DG5" s="162" t="s">
        <v>0</v>
      </c>
      <c r="DH5" s="171" t="s">
        <v>1</v>
      </c>
      <c r="DI5" s="79" t="s">
        <v>2</v>
      </c>
      <c r="DJ5" s="77" t="s">
        <v>3</v>
      </c>
      <c r="DK5" s="78" t="s">
        <v>4</v>
      </c>
      <c r="DL5" s="162" t="s">
        <v>0</v>
      </c>
      <c r="DM5" s="171" t="s">
        <v>1</v>
      </c>
      <c r="DN5" s="79" t="s">
        <v>2</v>
      </c>
      <c r="DO5" s="77" t="s">
        <v>3</v>
      </c>
      <c r="DP5" s="78" t="s">
        <v>4</v>
      </c>
      <c r="DQ5" s="764" t="s">
        <v>0</v>
      </c>
      <c r="DR5" s="765" t="s">
        <v>1</v>
      </c>
      <c r="DS5" s="766" t="s">
        <v>2</v>
      </c>
      <c r="DT5" s="767" t="s">
        <v>3</v>
      </c>
      <c r="DU5" s="768" t="s">
        <v>4</v>
      </c>
      <c r="DV5" s="764" t="s">
        <v>0</v>
      </c>
      <c r="DW5" s="765" t="s">
        <v>1</v>
      </c>
      <c r="DX5" s="766" t="s">
        <v>2</v>
      </c>
      <c r="DY5" s="767" t="s">
        <v>3</v>
      </c>
      <c r="DZ5" s="768" t="s">
        <v>4</v>
      </c>
      <c r="EA5" s="764" t="s">
        <v>0</v>
      </c>
      <c r="EB5" s="765" t="s">
        <v>1</v>
      </c>
      <c r="EC5" s="769" t="s">
        <v>2</v>
      </c>
      <c r="ED5" s="770" t="s">
        <v>3</v>
      </c>
      <c r="EE5" s="1033" t="s">
        <v>4</v>
      </c>
      <c r="EF5" s="765" t="s">
        <v>0</v>
      </c>
      <c r="EG5" s="765" t="s">
        <v>1</v>
      </c>
      <c r="EH5" s="766" t="s">
        <v>2</v>
      </c>
      <c r="EI5" s="767" t="s">
        <v>3</v>
      </c>
      <c r="EJ5" s="768" t="s">
        <v>4</v>
      </c>
      <c r="EK5" s="832" t="s">
        <v>0</v>
      </c>
      <c r="EL5" s="833" t="s">
        <v>1</v>
      </c>
      <c r="EM5" s="834" t="s">
        <v>2</v>
      </c>
      <c r="EN5" s="835" t="s">
        <v>3</v>
      </c>
      <c r="EO5" s="836" t="s">
        <v>4</v>
      </c>
      <c r="EP5" s="162" t="s">
        <v>0</v>
      </c>
      <c r="EQ5" s="171" t="s">
        <v>1</v>
      </c>
      <c r="ER5" s="79" t="s">
        <v>2</v>
      </c>
      <c r="ES5" s="77" t="s">
        <v>3</v>
      </c>
      <c r="ET5" s="78" t="s">
        <v>4</v>
      </c>
      <c r="EU5" s="162" t="s">
        <v>0</v>
      </c>
      <c r="EV5" s="171" t="s">
        <v>1</v>
      </c>
      <c r="EW5" s="79" t="s">
        <v>2</v>
      </c>
      <c r="EX5" s="77" t="s">
        <v>3</v>
      </c>
      <c r="EY5" s="78" t="s">
        <v>4</v>
      </c>
      <c r="EZ5" s="162" t="s">
        <v>0</v>
      </c>
      <c r="FA5" s="171" t="s">
        <v>1</v>
      </c>
      <c r="FB5" s="79" t="s">
        <v>2</v>
      </c>
      <c r="FC5" s="77" t="s">
        <v>3</v>
      </c>
      <c r="FD5" s="78" t="s">
        <v>4</v>
      </c>
      <c r="FE5" s="162" t="s">
        <v>0</v>
      </c>
      <c r="FF5" s="171" t="s">
        <v>1</v>
      </c>
      <c r="FG5" s="79" t="s">
        <v>2</v>
      </c>
      <c r="FH5" s="77" t="s">
        <v>3</v>
      </c>
      <c r="FI5" s="78" t="s">
        <v>4</v>
      </c>
      <c r="FJ5" s="162" t="s">
        <v>0</v>
      </c>
      <c r="FK5" s="171" t="s">
        <v>1</v>
      </c>
      <c r="FL5" s="79" t="s">
        <v>2</v>
      </c>
      <c r="FM5" s="77" t="s">
        <v>3</v>
      </c>
      <c r="FN5" s="78" t="s">
        <v>4</v>
      </c>
      <c r="FO5" s="162" t="s">
        <v>0</v>
      </c>
      <c r="FP5" s="171" t="s">
        <v>1</v>
      </c>
      <c r="FQ5" s="79" t="s">
        <v>2</v>
      </c>
      <c r="FR5" s="77" t="s">
        <v>3</v>
      </c>
      <c r="FS5" s="78" t="s">
        <v>4</v>
      </c>
      <c r="FT5" s="968"/>
      <c r="FU5" s="87"/>
      <c r="FV5" s="88"/>
      <c r="FW5" s="126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90"/>
      <c r="GM5" s="90"/>
      <c r="GN5" s="139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1"/>
      <c r="HE5" s="128"/>
      <c r="HF5" s="115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7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 s="8" customFormat="1" ht="7.9" customHeight="1" thickBot="1">
      <c r="A6" s="163"/>
      <c r="B6" s="95"/>
      <c r="C6" s="225"/>
      <c r="D6" s="200"/>
      <c r="E6" s="184"/>
      <c r="F6" s="163"/>
      <c r="G6" s="95"/>
      <c r="H6" s="543"/>
      <c r="I6" s="289"/>
      <c r="J6" s="184"/>
      <c r="K6" s="163"/>
      <c r="L6" s="95"/>
      <c r="M6" s="285"/>
      <c r="N6" s="176"/>
      <c r="O6" s="184"/>
      <c r="P6" s="163"/>
      <c r="Q6" s="95"/>
      <c r="R6" s="285"/>
      <c r="S6" s="176"/>
      <c r="T6" s="184"/>
      <c r="U6" s="163"/>
      <c r="V6" s="95"/>
      <c r="W6" s="285"/>
      <c r="X6" s="176"/>
      <c r="Y6" s="184"/>
      <c r="Z6" s="341"/>
      <c r="AA6" s="95"/>
      <c r="AB6" s="225" t="s">
        <v>1136</v>
      </c>
      <c r="AC6" s="176"/>
      <c r="AD6" s="184"/>
      <c r="AE6" s="163"/>
      <c r="AF6" s="95"/>
      <c r="AG6" s="543"/>
      <c r="AH6" s="289"/>
      <c r="AI6" s="184"/>
      <c r="AJ6" s="163"/>
      <c r="AK6" s="95"/>
      <c r="AL6" s="172" t="s">
        <v>1138</v>
      </c>
      <c r="AM6" s="725"/>
      <c r="AN6" s="184"/>
      <c r="AO6" s="163"/>
      <c r="AP6" s="95"/>
      <c r="AQ6" s="172"/>
      <c r="AR6" s="725"/>
      <c r="AS6" s="184"/>
      <c r="AT6" s="493"/>
      <c r="AU6" s="494"/>
      <c r="AV6" s="491"/>
      <c r="AW6" s="599"/>
      <c r="AX6" s="492"/>
      <c r="AY6" s="163"/>
      <c r="AZ6" s="95"/>
      <c r="BA6" s="491"/>
      <c r="BB6" s="176"/>
      <c r="BC6" s="492"/>
      <c r="BD6" s="163"/>
      <c r="BE6" s="95"/>
      <c r="BF6" s="491"/>
      <c r="BG6" s="176"/>
      <c r="BH6" s="184"/>
      <c r="BI6" s="163"/>
      <c r="BJ6" s="95"/>
      <c r="BK6" s="285"/>
      <c r="BL6" s="176"/>
      <c r="BM6" s="184"/>
      <c r="BN6" s="163"/>
      <c r="BO6" s="95"/>
      <c r="BP6" s="543"/>
      <c r="BQ6" s="519"/>
      <c r="BR6" s="184"/>
      <c r="BS6" s="163"/>
      <c r="BT6" s="95"/>
      <c r="BU6" s="491"/>
      <c r="BV6" s="599"/>
      <c r="BW6" s="184"/>
      <c r="BX6" s="163"/>
      <c r="BY6" s="95"/>
      <c r="BZ6" s="491"/>
      <c r="CA6" s="599"/>
      <c r="CB6" s="184"/>
      <c r="CC6" s="163"/>
      <c r="CD6" s="95"/>
      <c r="CE6" s="491"/>
      <c r="CF6" s="599"/>
      <c r="CG6" s="184"/>
      <c r="CH6" s="168"/>
      <c r="CI6" s="95"/>
      <c r="CJ6" s="491"/>
      <c r="CK6" s="599"/>
      <c r="CL6" s="184"/>
      <c r="CM6" s="163"/>
      <c r="CN6" s="124"/>
      <c r="CO6" s="491"/>
      <c r="CP6" s="599"/>
      <c r="CQ6" s="184"/>
      <c r="CR6" s="341"/>
      <c r="CS6" s="95"/>
      <c r="CT6" s="491"/>
      <c r="CU6" s="599"/>
      <c r="CV6" s="184"/>
      <c r="CW6" s="341"/>
      <c r="CX6" s="95"/>
      <c r="CY6" s="491"/>
      <c r="CZ6" s="599"/>
      <c r="DA6" s="184"/>
      <c r="DB6" s="341"/>
      <c r="DC6" s="95"/>
      <c r="DD6" s="434"/>
      <c r="DE6" s="519"/>
      <c r="DF6" s="533"/>
      <c r="DG6" s="341"/>
      <c r="DH6" s="95"/>
      <c r="DI6" s="991"/>
      <c r="DJ6" s="992"/>
      <c r="DK6" s="993"/>
      <c r="DL6" s="341"/>
      <c r="DM6" s="95"/>
      <c r="DN6" s="434"/>
      <c r="DO6" s="519"/>
      <c r="DP6" s="431"/>
      <c r="DQ6" s="771"/>
      <c r="DR6" s="772"/>
      <c r="DS6" s="1010"/>
      <c r="DT6" s="1011"/>
      <c r="DU6" s="1012"/>
      <c r="DV6" s="771"/>
      <c r="DW6" s="772"/>
      <c r="DX6" s="773"/>
      <c r="DY6" s="774"/>
      <c r="DZ6" s="775"/>
      <c r="EA6" s="771"/>
      <c r="EB6" s="776"/>
      <c r="EC6" s="773" t="s">
        <v>1094</v>
      </c>
      <c r="ED6" s="774"/>
      <c r="EE6" s="1034"/>
      <c r="EF6" s="777"/>
      <c r="EG6" s="772"/>
      <c r="EH6" s="773" t="s">
        <v>1100</v>
      </c>
      <c r="EI6" s="774"/>
      <c r="EJ6" s="775"/>
      <c r="EK6" s="837"/>
      <c r="EL6" s="838"/>
      <c r="EM6" s="839"/>
      <c r="EN6" s="840"/>
      <c r="EO6" s="841"/>
      <c r="EP6" s="168"/>
      <c r="EQ6" s="95"/>
      <c r="ER6" s="623"/>
      <c r="ES6" s="624"/>
      <c r="ET6" s="184"/>
      <c r="EU6" s="168"/>
      <c r="EV6" s="95"/>
      <c r="EW6" s="623"/>
      <c r="EX6" s="624"/>
      <c r="EY6" s="184"/>
      <c r="EZ6" s="168"/>
      <c r="FA6" s="95"/>
      <c r="FB6" s="623"/>
      <c r="FC6" s="624"/>
      <c r="FD6" s="184"/>
      <c r="FE6" s="163"/>
      <c r="FF6" s="95"/>
      <c r="FG6" s="623"/>
      <c r="FH6" s="624"/>
      <c r="FI6" s="184"/>
      <c r="FJ6" s="168"/>
      <c r="FK6" s="95"/>
      <c r="FL6" s="623"/>
      <c r="FM6" s="624"/>
      <c r="FN6" s="184"/>
      <c r="FO6" s="168"/>
      <c r="FP6" s="95"/>
      <c r="FQ6" s="623"/>
      <c r="FR6" s="624"/>
      <c r="FS6" s="184"/>
      <c r="FT6" s="969"/>
      <c r="FU6" s="81"/>
      <c r="FV6" s="1163">
        <f>COUNTIF($A6:$FS9,"=CSB")</f>
        <v>1</v>
      </c>
      <c r="FW6" s="1163">
        <f>COUNTIF($A6:$FS9,"41")</f>
        <v>0</v>
      </c>
      <c r="FX6" s="1163">
        <f>COUNTIF($A6:$FS9,"42")</f>
        <v>1</v>
      </c>
      <c r="FY6" s="1156">
        <f>COUNTIF($A6:$FS9,"40")</f>
        <v>1</v>
      </c>
      <c r="FZ6" s="1156">
        <f>COUNTIF($A6:$FS9,"11")</f>
        <v>0</v>
      </c>
      <c r="GA6" s="1156">
        <f>COUNTIF($A6:$FS9,"13")</f>
        <v>1</v>
      </c>
      <c r="GB6" s="1156">
        <f>COUNTIF($A6:$FS9,"=19")</f>
        <v>1</v>
      </c>
      <c r="GC6" s="1156">
        <f>COUNTIF($A6:$FS9,"=14")</f>
        <v>1</v>
      </c>
      <c r="GD6" s="1156">
        <f>COUNTIF($A6:$FS9,"=24")</f>
        <v>1</v>
      </c>
      <c r="GE6" s="1156">
        <f>COUNTIF($A6:$FS9,"=25")</f>
        <v>0</v>
      </c>
      <c r="GF6" s="1156">
        <f>COUNTIF($A6:$FS9,"=26")</f>
        <v>1</v>
      </c>
      <c r="GG6" s="1156">
        <f>COUNTIF($A6:$FS9,"=29")</f>
        <v>1</v>
      </c>
      <c r="GH6" s="1156">
        <f>COUNTIF($A6:$FS9,"=30")</f>
        <v>0</v>
      </c>
      <c r="GI6" s="1156">
        <f>COUNTIF($A6:$FS9,"=31")</f>
        <v>0</v>
      </c>
      <c r="GJ6" s="1156">
        <f>COUNTIF($A6:$FS9,"=32")</f>
        <v>1</v>
      </c>
      <c r="GK6" s="1156">
        <f>COUNTIF($A6:$FS9,"=33")</f>
        <v>1</v>
      </c>
      <c r="GL6" s="1156">
        <f>COUNTIF($A6:$FS9,"=34")</f>
        <v>1</v>
      </c>
      <c r="GM6" s="1166">
        <f>COUNTIF($A6:$GE9,"=34")</f>
        <v>1</v>
      </c>
      <c r="GN6" s="142"/>
      <c r="GO6" s="1167" t="str">
        <f>IF(COUNTIF($A6:$FS9,"=41")&gt;0,"X"," ")</f>
        <v xml:space="preserve"> </v>
      </c>
      <c r="GP6" s="1170" t="str">
        <f>IF(COUNTIF($A6:$FS9,"=42")&gt;0,"X"," ")</f>
        <v>X</v>
      </c>
      <c r="GQ6" s="1173" t="str">
        <f>IF(COUNTIF($A6:$FS9,"=40")&gt;0,"X"," ")</f>
        <v>X</v>
      </c>
      <c r="GR6" s="1173" t="str">
        <f>IF(COUNTIF($A6:$FS9,"=11")&gt;0,"X"," ")</f>
        <v xml:space="preserve"> </v>
      </c>
      <c r="GS6" s="1173" t="str">
        <f>IF(COUNTIF($A6:$FS9,"=13")&gt;0,"X"," ")</f>
        <v>X</v>
      </c>
      <c r="GT6" s="1173" t="str">
        <f>IF(COUNTIF($A6:$FS9,"=19")&gt;0,"X"," ")</f>
        <v>X</v>
      </c>
      <c r="GU6" s="1173" t="str">
        <f>IF(COUNTIF($A6:$FS9,"=14")&gt;0,"X"," ")</f>
        <v>X</v>
      </c>
      <c r="GV6" s="1173" t="str">
        <f>IF(COUNTIF($A6:$FS9,"=24")&gt;0,"X"," ")</f>
        <v>X</v>
      </c>
      <c r="GW6" s="1167" t="str">
        <f>IF(COUNTIF($A6:$FS9,"=25")&gt;0,"X"," ")</f>
        <v xml:space="preserve"> </v>
      </c>
      <c r="GX6" s="1173" t="str">
        <f>IF(COUNTIF($A6:$FS9,"=26")&gt;0,"X"," ")</f>
        <v>X</v>
      </c>
      <c r="GY6" s="1173" t="str">
        <f>IF(COUNTIF($A6:$FS9,"=29")&gt;0,"X"," ")</f>
        <v>X</v>
      </c>
      <c r="GZ6" s="1173" t="str">
        <f>IF(COUNTIF($A6:$FS9,"=30")&gt;0,"X"," ")</f>
        <v xml:space="preserve"> </v>
      </c>
      <c r="HA6" s="1173" t="str">
        <f>IF(COUNTIF($A6:$FS9,"=31")&gt;0,"X"," ")</f>
        <v xml:space="preserve"> </v>
      </c>
      <c r="HB6" s="1173" t="str">
        <f>IF(COUNTIF($A6:$FS9,"=32")&gt;0,"X"," ")</f>
        <v>X</v>
      </c>
      <c r="HC6" s="1173" t="str">
        <f>IF(COUNTIF($A6:$FS9,"=33")&gt;0,"X"," ")</f>
        <v>X</v>
      </c>
      <c r="HD6" s="1159" t="str">
        <f>IF(COUNTIF($A6:$FS9,"=34")&gt;0,"X"," ")</f>
        <v>X</v>
      </c>
      <c r="HE6" s="129"/>
      <c r="HF6" s="118"/>
      <c r="HG6" s="1149" t="str">
        <f>IF(COUNTIF($A6:$FS9,"=H.Prus")&gt;0,"Z"," ")</f>
        <v>Z</v>
      </c>
      <c r="HH6" s="1162" t="str">
        <f>IF(COUNTIF($A6:$FS9,"=M.Przybyś")&gt;0,"Z"," ")</f>
        <v xml:space="preserve"> </v>
      </c>
      <c r="HI6" s="1149" t="str">
        <f>IF(COUNTIF($A6:$FS9,"=M.Marcinkiewicz")&gt;0,"Z"," ")</f>
        <v xml:space="preserve"> </v>
      </c>
      <c r="HJ6" s="1149" t="str">
        <f>IF(COUNTIF($A6:$FS9,"=K.Cis")&gt;0,"Z"," ")</f>
        <v>Z</v>
      </c>
      <c r="HK6" s="1149" t="str">
        <f>IF(COUNTIF($A6:$FS9,"=Z.Tomczykowski")&gt;0,"Z"," ")</f>
        <v xml:space="preserve"> </v>
      </c>
      <c r="HL6" s="1149" t="str">
        <f>IF(COUNTIF($A6:$FS9,"=P.Antoszkiewicz")&gt;0,"Z"," ")</f>
        <v xml:space="preserve"> </v>
      </c>
      <c r="HM6" s="1149" t="str">
        <f>IF(COUNTIF($A6:$FS9,"=Z.Niewiadomski")&gt;0,"Z"," ")</f>
        <v xml:space="preserve"> </v>
      </c>
      <c r="HN6" s="1149" t="str">
        <f>IF(COUNTIF($A6:$FS9,"=A.Miściur-Kaszyńska")&gt;0,"Z"," ")</f>
        <v>Z</v>
      </c>
      <c r="HO6" s="1149" t="str">
        <f>IF(COUNTIF($A6:$FS9,"=L.Demczuk")&gt;0,"Z"," ")</f>
        <v xml:space="preserve"> </v>
      </c>
      <c r="HP6" s="1149" t="str">
        <f>IF(COUNTIF($A6:$FS9,"=K.Kiejdo")&gt;0,"Z"," ")</f>
        <v xml:space="preserve"> </v>
      </c>
      <c r="HQ6" s="1149" t="str">
        <f>IF(COUNTIF($A6:$FS9,"=M.Kieżun")&gt;0,"Z"," ")</f>
        <v xml:space="preserve"> </v>
      </c>
      <c r="HR6" s="1149" t="str">
        <f>IF(COUNTIF($A6:$FS9,"=I.Kasprzyk")&gt;0,"Z"," ")</f>
        <v xml:space="preserve"> </v>
      </c>
      <c r="HS6" s="1162" t="str">
        <f>IF(COUNTIF($A6:$FS9,"=M.Choroszko")&gt;0,"Z"," ")</f>
        <v xml:space="preserve"> </v>
      </c>
      <c r="HT6" s="1162" t="str">
        <f>IF(COUNTIF($A6:$FS9,"=M.Grzyb")&gt;0,"Z"," ")</f>
        <v>Z</v>
      </c>
      <c r="HU6" s="1162" t="str">
        <f>IF(COUNTIF($A6:$FS9,"=A.Muż")&gt;0,"Z"," ")</f>
        <v xml:space="preserve"> </v>
      </c>
      <c r="HV6" s="1162" t="str">
        <f>IF(COUNTIF($A6:$FS9,"=E.Kicka")&gt;0,"Z"," ")</f>
        <v xml:space="preserve"> </v>
      </c>
      <c r="HW6" s="1149" t="str">
        <f>IF(COUNTIF($A6:$FS9,"=M.Palmowska")&gt;0,"Z"," ")</f>
        <v xml:space="preserve"> </v>
      </c>
      <c r="HX6" s="1149" t="str">
        <f>IF(COUNTIF($A6:$FS9,"=M.Szonert")&gt;0,"Z"," ")</f>
        <v>Z</v>
      </c>
      <c r="HY6" s="1162" t="str">
        <f>IF(COUNTIF($A6:$FS9,"=E.Ciarciński")&gt;0,"Z"," ")</f>
        <v xml:space="preserve"> </v>
      </c>
      <c r="HZ6" s="1162" t="str">
        <f>IF(COUNTIF($A6:$FS9,"=M.Czajka")&gt;0,"Z"," ")</f>
        <v xml:space="preserve"> </v>
      </c>
      <c r="IA6" s="1162" t="str">
        <f>IF(COUNTIF($A6:$FS9,"=E.Hepner")&gt;0,"Z"," ")</f>
        <v xml:space="preserve"> </v>
      </c>
      <c r="IB6" s="1162" t="str">
        <f>IF(COUNTIF($A6:$FS9,"=A.Naszlin")&gt;0,"Z"," ")</f>
        <v>Z</v>
      </c>
      <c r="IC6" s="1162" t="str">
        <f>IF(COUNTIF($A6:$FS9,"=A.Tychek")&gt;0,"Z"," ")</f>
        <v xml:space="preserve"> </v>
      </c>
      <c r="ID6" s="1162" t="str">
        <f>IF(COUNTIF($A6:$FS9,"=R.Sokulski")&gt;0,"Z"," ")</f>
        <v xml:space="preserve"> </v>
      </c>
      <c r="IE6" s="1162" t="str">
        <f>IF(COUNTIF($A6:$FS9,"=S.Piotrowska")&gt;0,"Z"," ")</f>
        <v>Z</v>
      </c>
      <c r="IF6" s="1162" t="str">
        <f>IF(COUNTIF($A6:$FS9,"=J.Gregorczuk")&gt;0,"Z"," ")</f>
        <v xml:space="preserve"> </v>
      </c>
      <c r="IG6" s="1162" t="str">
        <f>IF(COUNTIF($A6:$FS9,"=A.Marciniak")&gt;0,"Z"," ")</f>
        <v>Z</v>
      </c>
      <c r="IH6" s="1162" t="str">
        <f>IF(COUNTIF($A6:$FS9,"=I.Ogulewicz")&gt;0,"Z"," ")</f>
        <v xml:space="preserve"> </v>
      </c>
      <c r="II6" s="1162" t="str">
        <f>IF(COUNTIF($A6:$FS9,"=R.Przęczek")&gt;0,"Z"," ")</f>
        <v>Z</v>
      </c>
      <c r="IJ6" s="1162" t="str">
        <f>IF(COUNTIF($A6:$FS9,"=D.Ławecka-Bednarska")&gt;0,"Z"," ")</f>
        <v xml:space="preserve"> </v>
      </c>
      <c r="IK6" s="1162" t="str">
        <f>IF(COUNTIF($A6:$FS9,"=M.Ciszek")&gt;0,"Z"," ")</f>
        <v>Z</v>
      </c>
      <c r="IL6" s="1162" t="str">
        <f>IF(COUNTIF($A6:$FS9,"=M.Lipiński")&gt;0,"Z"," ")</f>
        <v xml:space="preserve"> </v>
      </c>
      <c r="IM6" s="1149" t="str">
        <f>IF(COUNTIF($A6:$FS9,"=M.Kluz")&gt;0,"Z"," ")</f>
        <v>Z</v>
      </c>
      <c r="IN6" s="1149" t="str">
        <f>IF(COUNTIF($A6:$FS9,"=N.Liakh")&gt;0,"Z"," ")</f>
        <v>Z</v>
      </c>
      <c r="IO6" s="1162" t="str">
        <f>IF(COUNTIF($A6:$FS9,"=J.Lubkiewicz")&gt;0,"Z"," ")</f>
        <v xml:space="preserve"> </v>
      </c>
      <c r="IP6" s="1162" t="str">
        <f>IF(COUNTIF($A6:$FS9,"=J.Fukowska")&gt;0,"Z"," ")</f>
        <v xml:space="preserve"> </v>
      </c>
      <c r="IQ6" s="1162" t="str">
        <f>IF(COUNTIF($A6:$FS9,"=H.Libuda")&gt;0,"Z"," ")</f>
        <v xml:space="preserve"> </v>
      </c>
      <c r="IR6" s="1162" t="str">
        <f>IF(COUNTIF($A6:$FS9,"=A.Jastrzębska")&gt;0,"Z"," ")</f>
        <v xml:space="preserve"> </v>
      </c>
    </row>
    <row r="7" spans="1:252" s="8" customFormat="1" ht="7.9" customHeight="1" thickBot="1">
      <c r="A7" s="164" t="s">
        <v>5</v>
      </c>
      <c r="B7" s="96" t="s">
        <v>6</v>
      </c>
      <c r="C7" s="224" t="s">
        <v>1073</v>
      </c>
      <c r="D7" s="202" t="s">
        <v>1121</v>
      </c>
      <c r="E7" s="185">
        <v>26</v>
      </c>
      <c r="F7" s="164" t="s">
        <v>5</v>
      </c>
      <c r="G7" s="96" t="s">
        <v>6</v>
      </c>
      <c r="H7" s="318"/>
      <c r="I7" s="182"/>
      <c r="J7" s="185"/>
      <c r="K7" s="164" t="s">
        <v>5</v>
      </c>
      <c r="L7" s="96" t="s">
        <v>6</v>
      </c>
      <c r="M7" s="286" t="s">
        <v>1076</v>
      </c>
      <c r="N7" s="730" t="s">
        <v>84</v>
      </c>
      <c r="O7" s="185">
        <v>40</v>
      </c>
      <c r="P7" s="164" t="s">
        <v>5</v>
      </c>
      <c r="Q7" s="96" t="s">
        <v>6</v>
      </c>
      <c r="R7" s="286"/>
      <c r="S7" s="730"/>
      <c r="T7" s="185"/>
      <c r="U7" s="164" t="s">
        <v>5</v>
      </c>
      <c r="V7" s="96" t="s">
        <v>6</v>
      </c>
      <c r="W7" s="286" t="s">
        <v>1093</v>
      </c>
      <c r="X7" s="182" t="s">
        <v>1134</v>
      </c>
      <c r="Y7" s="185">
        <v>13</v>
      </c>
      <c r="Z7" s="342" t="s">
        <v>5</v>
      </c>
      <c r="AA7" s="96" t="s">
        <v>6</v>
      </c>
      <c r="AB7" s="224" t="s">
        <v>1137</v>
      </c>
      <c r="AC7" s="177" t="s">
        <v>38</v>
      </c>
      <c r="AD7" s="185">
        <v>19</v>
      </c>
      <c r="AE7" s="164" t="s">
        <v>5</v>
      </c>
      <c r="AF7" s="96" t="s">
        <v>6</v>
      </c>
      <c r="AG7" s="318"/>
      <c r="AH7" s="182"/>
      <c r="AI7" s="185"/>
      <c r="AJ7" s="164" t="s">
        <v>5</v>
      </c>
      <c r="AK7" s="96" t="s">
        <v>6</v>
      </c>
      <c r="AL7" s="173" t="s">
        <v>1139</v>
      </c>
      <c r="AM7" s="177" t="s">
        <v>87</v>
      </c>
      <c r="AN7" s="185">
        <v>29</v>
      </c>
      <c r="AO7" s="164" t="s">
        <v>5</v>
      </c>
      <c r="AP7" s="96" t="s">
        <v>6</v>
      </c>
      <c r="AQ7" s="173"/>
      <c r="AR7" s="726"/>
      <c r="AS7" s="185"/>
      <c r="AT7" s="496" t="s">
        <v>5</v>
      </c>
      <c r="AU7" s="497" t="s">
        <v>6</v>
      </c>
      <c r="AV7" s="704" t="s">
        <v>403</v>
      </c>
      <c r="AW7" s="594" t="s">
        <v>43</v>
      </c>
      <c r="AX7" s="495">
        <v>14</v>
      </c>
      <c r="AY7" s="164" t="s">
        <v>5</v>
      </c>
      <c r="AZ7" s="96" t="s">
        <v>6</v>
      </c>
      <c r="BA7" s="704"/>
      <c r="BB7" s="182"/>
      <c r="BC7" s="495"/>
      <c r="BD7" s="164" t="s">
        <v>5</v>
      </c>
      <c r="BE7" s="96" t="s">
        <v>6</v>
      </c>
      <c r="BF7" s="704"/>
      <c r="BG7" s="182"/>
      <c r="BH7" s="185"/>
      <c r="BI7" s="164" t="s">
        <v>5</v>
      </c>
      <c r="BJ7" s="96" t="s">
        <v>6</v>
      </c>
      <c r="BK7" s="286"/>
      <c r="BL7" s="182"/>
      <c r="BM7" s="185"/>
      <c r="BN7" s="164" t="s">
        <v>5</v>
      </c>
      <c r="BO7" s="96" t="s">
        <v>6</v>
      </c>
      <c r="BP7" s="318" t="s">
        <v>403</v>
      </c>
      <c r="BQ7" s="182" t="s">
        <v>1153</v>
      </c>
      <c r="BR7" s="185">
        <v>42</v>
      </c>
      <c r="BS7" s="164" t="s">
        <v>5</v>
      </c>
      <c r="BT7" s="96" t="s">
        <v>6</v>
      </c>
      <c r="BU7" s="704" t="s">
        <v>403</v>
      </c>
      <c r="BV7" s="600" t="s">
        <v>890</v>
      </c>
      <c r="BW7" s="185"/>
      <c r="BX7" s="164" t="s">
        <v>5</v>
      </c>
      <c r="BY7" s="96" t="s">
        <v>6</v>
      </c>
      <c r="BZ7" s="704"/>
      <c r="CA7" s="600"/>
      <c r="CB7" s="185"/>
      <c r="CC7" s="164" t="s">
        <v>5</v>
      </c>
      <c r="CD7" s="96" t="s">
        <v>6</v>
      </c>
      <c r="CE7" s="704"/>
      <c r="CF7" s="600"/>
      <c r="CG7" s="185"/>
      <c r="CH7" s="169" t="s">
        <v>5</v>
      </c>
      <c r="CI7" s="96" t="s">
        <v>6</v>
      </c>
      <c r="CJ7" s="704" t="s">
        <v>403</v>
      </c>
      <c r="CK7" s="594" t="s">
        <v>1145</v>
      </c>
      <c r="CL7" s="185">
        <v>34</v>
      </c>
      <c r="CM7" s="164" t="s">
        <v>5</v>
      </c>
      <c r="CN7" s="480" t="s">
        <v>6</v>
      </c>
      <c r="CO7" s="704"/>
      <c r="CP7" s="594"/>
      <c r="CQ7" s="185"/>
      <c r="CR7" s="342" t="s">
        <v>5</v>
      </c>
      <c r="CS7" s="96" t="s">
        <v>6</v>
      </c>
      <c r="CT7" s="704"/>
      <c r="CU7" s="600"/>
      <c r="CV7" s="185"/>
      <c r="CW7" s="342" t="s">
        <v>5</v>
      </c>
      <c r="CX7" s="96" t="s">
        <v>6</v>
      </c>
      <c r="CY7" s="704"/>
      <c r="CZ7" s="600"/>
      <c r="DA7" s="185"/>
      <c r="DB7" s="342" t="s">
        <v>5</v>
      </c>
      <c r="DC7" s="96" t="s">
        <v>6</v>
      </c>
      <c r="DD7" s="426"/>
      <c r="DE7" s="182"/>
      <c r="DF7" s="534"/>
      <c r="DG7" s="342" t="s">
        <v>5</v>
      </c>
      <c r="DH7" s="96" t="s">
        <v>6</v>
      </c>
      <c r="DI7" s="994" t="s">
        <v>403</v>
      </c>
      <c r="DJ7" s="995" t="s">
        <v>41</v>
      </c>
      <c r="DK7" s="996" t="s">
        <v>1072</v>
      </c>
      <c r="DL7" s="342" t="s">
        <v>5</v>
      </c>
      <c r="DM7" s="96" t="s">
        <v>6</v>
      </c>
      <c r="DN7" s="426" t="s">
        <v>403</v>
      </c>
      <c r="DO7" s="182" t="s">
        <v>41</v>
      </c>
      <c r="DP7" s="432" t="s">
        <v>1157</v>
      </c>
      <c r="DQ7" s="778" t="s">
        <v>5</v>
      </c>
      <c r="DR7" s="779" t="s">
        <v>6</v>
      </c>
      <c r="DS7" s="1013" t="s">
        <v>1073</v>
      </c>
      <c r="DT7" s="1014" t="s">
        <v>402</v>
      </c>
      <c r="DU7" s="1015">
        <v>32</v>
      </c>
      <c r="DV7" s="778" t="s">
        <v>5</v>
      </c>
      <c r="DW7" s="779" t="s">
        <v>6</v>
      </c>
      <c r="DX7" s="780"/>
      <c r="DY7" s="781"/>
      <c r="DZ7" s="782"/>
      <c r="EA7" s="778" t="s">
        <v>5</v>
      </c>
      <c r="EB7" s="783" t="s">
        <v>6</v>
      </c>
      <c r="EC7" s="780" t="s">
        <v>1095</v>
      </c>
      <c r="ED7" s="781" t="s">
        <v>1035</v>
      </c>
      <c r="EE7" s="1035">
        <v>33</v>
      </c>
      <c r="EF7" s="784" t="s">
        <v>5</v>
      </c>
      <c r="EG7" s="779" t="s">
        <v>6</v>
      </c>
      <c r="EH7" s="780" t="s">
        <v>1101</v>
      </c>
      <c r="EI7" s="781" t="s">
        <v>892</v>
      </c>
      <c r="EJ7" s="782" t="s">
        <v>458</v>
      </c>
      <c r="EK7" s="842" t="s">
        <v>5</v>
      </c>
      <c r="EL7" s="843" t="s">
        <v>6</v>
      </c>
      <c r="EM7" s="844"/>
      <c r="EN7" s="845"/>
      <c r="EO7" s="846"/>
      <c r="EP7" s="169" t="s">
        <v>5</v>
      </c>
      <c r="EQ7" s="96" t="s">
        <v>6</v>
      </c>
      <c r="ER7" s="625"/>
      <c r="ES7" s="622"/>
      <c r="ET7" s="185"/>
      <c r="EU7" s="169" t="s">
        <v>5</v>
      </c>
      <c r="EV7" s="96" t="s">
        <v>6</v>
      </c>
      <c r="EW7" s="625"/>
      <c r="EX7" s="622"/>
      <c r="EY7" s="185"/>
      <c r="EZ7" s="169" t="s">
        <v>5</v>
      </c>
      <c r="FA7" s="96" t="s">
        <v>6</v>
      </c>
      <c r="FB7" s="625"/>
      <c r="FC7" s="622"/>
      <c r="FD7" s="185"/>
      <c r="FE7" s="164" t="s">
        <v>5</v>
      </c>
      <c r="FF7" s="96" t="s">
        <v>6</v>
      </c>
      <c r="FG7" s="625"/>
      <c r="FH7" s="622"/>
      <c r="FI7" s="185"/>
      <c r="FJ7" s="169" t="s">
        <v>5</v>
      </c>
      <c r="FK7" s="96" t="s">
        <v>6</v>
      </c>
      <c r="FL7" s="625"/>
      <c r="FM7" s="622"/>
      <c r="FN7" s="185"/>
      <c r="FO7" s="169" t="s">
        <v>5</v>
      </c>
      <c r="FP7" s="96" t="s">
        <v>6</v>
      </c>
      <c r="FQ7" s="625" t="s">
        <v>1149</v>
      </c>
      <c r="FR7" s="622" t="s">
        <v>29</v>
      </c>
      <c r="FS7" s="185">
        <v>24</v>
      </c>
      <c r="FT7" s="969"/>
      <c r="FU7" s="82" t="s">
        <v>5</v>
      </c>
      <c r="FV7" s="1164"/>
      <c r="FW7" s="1164"/>
      <c r="FX7" s="1164"/>
      <c r="FY7" s="1157"/>
      <c r="FZ7" s="1157"/>
      <c r="GA7" s="1157"/>
      <c r="GB7" s="1157"/>
      <c r="GC7" s="1157"/>
      <c r="GD7" s="1157"/>
      <c r="GE7" s="1157"/>
      <c r="GF7" s="1157"/>
      <c r="GG7" s="1157"/>
      <c r="GH7" s="1157"/>
      <c r="GI7" s="1157"/>
      <c r="GJ7" s="1157"/>
      <c r="GK7" s="1157"/>
      <c r="GL7" s="1157"/>
      <c r="GM7" s="1166"/>
      <c r="GN7" s="143" t="s">
        <v>5</v>
      </c>
      <c r="GO7" s="1168"/>
      <c r="GP7" s="1171"/>
      <c r="GQ7" s="1174"/>
      <c r="GR7" s="1174"/>
      <c r="GS7" s="1174"/>
      <c r="GT7" s="1174"/>
      <c r="GU7" s="1174"/>
      <c r="GV7" s="1174"/>
      <c r="GW7" s="1168"/>
      <c r="GX7" s="1174"/>
      <c r="GY7" s="1174"/>
      <c r="GZ7" s="1174"/>
      <c r="HA7" s="1174"/>
      <c r="HB7" s="1174"/>
      <c r="HC7" s="1174"/>
      <c r="HD7" s="1160"/>
      <c r="HE7" s="130"/>
      <c r="HF7" s="119" t="s">
        <v>5</v>
      </c>
      <c r="HG7" s="1150"/>
      <c r="HH7" s="1162"/>
      <c r="HI7" s="1150"/>
      <c r="HJ7" s="1150"/>
      <c r="HK7" s="1150"/>
      <c r="HL7" s="1150"/>
      <c r="HM7" s="1150"/>
      <c r="HN7" s="1150"/>
      <c r="HO7" s="1150"/>
      <c r="HP7" s="1150"/>
      <c r="HQ7" s="1150"/>
      <c r="HR7" s="1150"/>
      <c r="HS7" s="1162"/>
      <c r="HT7" s="1162"/>
      <c r="HU7" s="1162"/>
      <c r="HV7" s="1162"/>
      <c r="HW7" s="1150"/>
      <c r="HX7" s="1150"/>
      <c r="HY7" s="1162"/>
      <c r="HZ7" s="1162"/>
      <c r="IA7" s="1162"/>
      <c r="IB7" s="1162"/>
      <c r="IC7" s="1162"/>
      <c r="ID7" s="1162"/>
      <c r="IE7" s="1162"/>
      <c r="IF7" s="1162"/>
      <c r="IG7" s="1162"/>
      <c r="IH7" s="1162"/>
      <c r="II7" s="1162"/>
      <c r="IJ7" s="1162"/>
      <c r="IK7" s="1162"/>
      <c r="IL7" s="1162"/>
      <c r="IM7" s="1150"/>
      <c r="IN7" s="1150"/>
      <c r="IO7" s="1162"/>
      <c r="IP7" s="1162"/>
      <c r="IQ7" s="1162"/>
      <c r="IR7" s="1162"/>
    </row>
    <row r="8" spans="1:252" s="8" customFormat="1" ht="7.9" customHeight="1" thickBot="1">
      <c r="A8" s="164"/>
      <c r="B8" s="96"/>
      <c r="C8" s="224" t="s">
        <v>1125</v>
      </c>
      <c r="D8" s="202"/>
      <c r="E8" s="185"/>
      <c r="F8" s="164"/>
      <c r="G8" s="96"/>
      <c r="H8" s="318"/>
      <c r="I8" s="182"/>
      <c r="J8" s="185"/>
      <c r="K8" s="164"/>
      <c r="L8" s="96"/>
      <c r="M8" s="287" t="s">
        <v>1064</v>
      </c>
      <c r="N8" s="177"/>
      <c r="O8" s="185"/>
      <c r="P8" s="164"/>
      <c r="Q8" s="96"/>
      <c r="R8" s="595"/>
      <c r="S8" s="177"/>
      <c r="T8" s="185"/>
      <c r="U8" s="164"/>
      <c r="V8" s="96"/>
      <c r="W8" s="287" t="s">
        <v>1077</v>
      </c>
      <c r="X8" s="177" t="s">
        <v>26</v>
      </c>
      <c r="Y8" s="185"/>
      <c r="Z8" s="342"/>
      <c r="AA8" s="96"/>
      <c r="AB8" s="224" t="s">
        <v>1077</v>
      </c>
      <c r="AC8" s="177"/>
      <c r="AD8" s="185"/>
      <c r="AE8" s="164"/>
      <c r="AF8" s="96"/>
      <c r="AG8" s="318"/>
      <c r="AH8" s="182"/>
      <c r="AI8" s="185"/>
      <c r="AJ8" s="164"/>
      <c r="AK8" s="96"/>
      <c r="AL8" s="174" t="s">
        <v>1140</v>
      </c>
      <c r="AM8" s="726"/>
      <c r="AN8" s="185"/>
      <c r="AO8" s="164"/>
      <c r="AP8" s="96"/>
      <c r="AQ8" s="174"/>
      <c r="AR8" s="726"/>
      <c r="AS8" s="185"/>
      <c r="AT8" s="496"/>
      <c r="AU8" s="497"/>
      <c r="AV8" s="595" t="s">
        <v>605</v>
      </c>
      <c r="AW8" s="596"/>
      <c r="AX8" s="495"/>
      <c r="AY8" s="164"/>
      <c r="AZ8" s="96"/>
      <c r="BA8" s="595"/>
      <c r="BB8" s="177"/>
      <c r="BC8" s="495"/>
      <c r="BD8" s="164"/>
      <c r="BE8" s="96"/>
      <c r="BF8" s="595"/>
      <c r="BG8" s="177"/>
      <c r="BH8" s="185"/>
      <c r="BI8" s="164"/>
      <c r="BJ8" s="96"/>
      <c r="BK8" s="287"/>
      <c r="BL8" s="177"/>
      <c r="BM8" s="185"/>
      <c r="BN8" s="164"/>
      <c r="BO8" s="96"/>
      <c r="BP8" s="318" t="s">
        <v>1038</v>
      </c>
      <c r="BQ8" s="520"/>
      <c r="BR8" s="185"/>
      <c r="BS8" s="164"/>
      <c r="BT8" s="96"/>
      <c r="BU8" s="595" t="s">
        <v>409</v>
      </c>
      <c r="BV8" s="601" t="s">
        <v>1154</v>
      </c>
      <c r="BW8" s="185"/>
      <c r="BX8" s="164"/>
      <c r="BY8" s="96"/>
      <c r="BZ8" s="595"/>
      <c r="CA8" s="601"/>
      <c r="CB8" s="185"/>
      <c r="CC8" s="164"/>
      <c r="CD8" s="96"/>
      <c r="CE8" s="595"/>
      <c r="CF8" s="601"/>
      <c r="CG8" s="185"/>
      <c r="CH8" s="169"/>
      <c r="CI8" s="96"/>
      <c r="CJ8" s="595" t="s">
        <v>879</v>
      </c>
      <c r="CK8" s="601"/>
      <c r="CL8" s="185"/>
      <c r="CM8" s="164"/>
      <c r="CN8" s="480"/>
      <c r="CO8" s="595"/>
      <c r="CP8" s="601"/>
      <c r="CQ8" s="185"/>
      <c r="CR8" s="342"/>
      <c r="CS8" s="96"/>
      <c r="CT8" s="595"/>
      <c r="CU8" s="601"/>
      <c r="CV8" s="185"/>
      <c r="CW8" s="342"/>
      <c r="CX8" s="96"/>
      <c r="CY8" s="595"/>
      <c r="CZ8" s="601"/>
      <c r="DA8" s="185"/>
      <c r="DB8" s="342"/>
      <c r="DC8" s="96"/>
      <c r="DD8" s="318"/>
      <c r="DE8" s="520"/>
      <c r="DF8" s="534"/>
      <c r="DG8" s="342"/>
      <c r="DH8" s="96"/>
      <c r="DI8" s="997" t="s">
        <v>1002</v>
      </c>
      <c r="DJ8" s="998"/>
      <c r="DK8" s="996"/>
      <c r="DL8" s="342"/>
      <c r="DM8" s="96"/>
      <c r="DN8" s="318" t="s">
        <v>929</v>
      </c>
      <c r="DO8" s="520"/>
      <c r="DP8" s="432"/>
      <c r="DQ8" s="778"/>
      <c r="DR8" s="779"/>
      <c r="DS8" s="1013" t="s">
        <v>1081</v>
      </c>
      <c r="DT8" s="1182" t="s">
        <v>1158</v>
      </c>
      <c r="DU8" s="1183"/>
      <c r="DV8" s="778"/>
      <c r="DW8" s="779"/>
      <c r="DX8" s="1041"/>
      <c r="DY8" s="786"/>
      <c r="DZ8" s="782"/>
      <c r="EA8" s="778"/>
      <c r="EB8" s="783"/>
      <c r="EC8" s="1041" t="s">
        <v>1096</v>
      </c>
      <c r="ED8" s="786"/>
      <c r="EE8" s="1035"/>
      <c r="EF8" s="784"/>
      <c r="EG8" s="779"/>
      <c r="EH8" s="785" t="s">
        <v>1102</v>
      </c>
      <c r="EI8" s="786"/>
      <c r="EJ8" s="782">
        <v>16</v>
      </c>
      <c r="EK8" s="842"/>
      <c r="EL8" s="843"/>
      <c r="EM8" s="844"/>
      <c r="EN8" s="845"/>
      <c r="EO8" s="846"/>
      <c r="EP8" s="169"/>
      <c r="EQ8" s="96"/>
      <c r="ER8" s="625"/>
      <c r="ES8" s="622"/>
      <c r="ET8" s="185"/>
      <c r="EU8" s="169"/>
      <c r="EV8" s="96"/>
      <c r="EW8" s="625"/>
      <c r="EX8" s="622"/>
      <c r="EY8" s="185"/>
      <c r="EZ8" s="169"/>
      <c r="FA8" s="96"/>
      <c r="FB8" s="625"/>
      <c r="FC8" s="622"/>
      <c r="FD8" s="185"/>
      <c r="FE8" s="164"/>
      <c r="FF8" s="96"/>
      <c r="FG8" s="625"/>
      <c r="FH8" s="622"/>
      <c r="FI8" s="185"/>
      <c r="FJ8" s="169"/>
      <c r="FK8" s="96"/>
      <c r="FL8" s="625"/>
      <c r="FM8" s="622"/>
      <c r="FN8" s="185"/>
      <c r="FO8" s="169"/>
      <c r="FP8" s="96"/>
      <c r="FQ8" s="625"/>
      <c r="FR8" s="622"/>
      <c r="FS8" s="185"/>
      <c r="FT8" s="969"/>
      <c r="FU8" s="82"/>
      <c r="FV8" s="1164"/>
      <c r="FW8" s="1164"/>
      <c r="FX8" s="1164"/>
      <c r="FY8" s="1157"/>
      <c r="FZ8" s="1157"/>
      <c r="GA8" s="1157"/>
      <c r="GB8" s="1157"/>
      <c r="GC8" s="1157"/>
      <c r="GD8" s="1157"/>
      <c r="GE8" s="1157"/>
      <c r="GF8" s="1157"/>
      <c r="GG8" s="1157"/>
      <c r="GH8" s="1157"/>
      <c r="GI8" s="1157"/>
      <c r="GJ8" s="1157"/>
      <c r="GK8" s="1157"/>
      <c r="GL8" s="1157"/>
      <c r="GM8" s="1166"/>
      <c r="GN8" s="143"/>
      <c r="GO8" s="1168"/>
      <c r="GP8" s="1171"/>
      <c r="GQ8" s="1174"/>
      <c r="GR8" s="1174"/>
      <c r="GS8" s="1174"/>
      <c r="GT8" s="1174"/>
      <c r="GU8" s="1174"/>
      <c r="GV8" s="1174"/>
      <c r="GW8" s="1168"/>
      <c r="GX8" s="1174"/>
      <c r="GY8" s="1174"/>
      <c r="GZ8" s="1174"/>
      <c r="HA8" s="1174"/>
      <c r="HB8" s="1174"/>
      <c r="HC8" s="1174"/>
      <c r="HD8" s="1160"/>
      <c r="HE8" s="130"/>
      <c r="HF8" s="119"/>
      <c r="HG8" s="1150"/>
      <c r="HH8" s="1162"/>
      <c r="HI8" s="1150"/>
      <c r="HJ8" s="1150"/>
      <c r="HK8" s="1150"/>
      <c r="HL8" s="1150"/>
      <c r="HM8" s="1150"/>
      <c r="HN8" s="1150"/>
      <c r="HO8" s="1150"/>
      <c r="HP8" s="1150"/>
      <c r="HQ8" s="1150"/>
      <c r="HR8" s="1150"/>
      <c r="HS8" s="1162"/>
      <c r="HT8" s="1162"/>
      <c r="HU8" s="1162"/>
      <c r="HV8" s="1162"/>
      <c r="HW8" s="1150"/>
      <c r="HX8" s="1150"/>
      <c r="HY8" s="1162"/>
      <c r="HZ8" s="1162"/>
      <c r="IA8" s="1162"/>
      <c r="IB8" s="1162"/>
      <c r="IC8" s="1162"/>
      <c r="ID8" s="1162"/>
      <c r="IE8" s="1162"/>
      <c r="IF8" s="1162"/>
      <c r="IG8" s="1162"/>
      <c r="IH8" s="1162"/>
      <c r="II8" s="1162"/>
      <c r="IJ8" s="1162"/>
      <c r="IK8" s="1162"/>
      <c r="IL8" s="1162"/>
      <c r="IM8" s="1150"/>
      <c r="IN8" s="1150"/>
      <c r="IO8" s="1162"/>
      <c r="IP8" s="1162"/>
      <c r="IQ8" s="1162"/>
      <c r="IR8" s="1162"/>
    </row>
    <row r="9" spans="1:252" s="8" customFormat="1" ht="7.9" customHeight="1" thickBot="1">
      <c r="A9" s="165"/>
      <c r="B9" s="123"/>
      <c r="C9" s="226" t="s">
        <v>1126</v>
      </c>
      <c r="D9" s="201"/>
      <c r="E9" s="186"/>
      <c r="F9" s="165"/>
      <c r="G9" s="123"/>
      <c r="H9" s="544"/>
      <c r="I9" s="291"/>
      <c r="J9" s="186"/>
      <c r="K9" s="165"/>
      <c r="L9" s="123"/>
      <c r="M9" s="288"/>
      <c r="N9" s="178"/>
      <c r="O9" s="186"/>
      <c r="P9" s="165"/>
      <c r="Q9" s="123"/>
      <c r="R9" s="1008"/>
      <c r="S9" s="178"/>
      <c r="T9" s="186"/>
      <c r="U9" s="165"/>
      <c r="V9" s="123"/>
      <c r="W9" s="288" t="s">
        <v>1135</v>
      </c>
      <c r="X9" s="178"/>
      <c r="Y9" s="186"/>
      <c r="Z9" s="343"/>
      <c r="AA9" s="123"/>
      <c r="AB9" s="226"/>
      <c r="AC9" s="178"/>
      <c r="AD9" s="186"/>
      <c r="AE9" s="165"/>
      <c r="AF9" s="123"/>
      <c r="AG9" s="544"/>
      <c r="AH9" s="291"/>
      <c r="AI9" s="186"/>
      <c r="AJ9" s="165"/>
      <c r="AK9" s="123"/>
      <c r="AL9" s="175"/>
      <c r="AM9" s="727"/>
      <c r="AN9" s="186"/>
      <c r="AO9" s="165"/>
      <c r="AP9" s="123"/>
      <c r="AQ9" s="175"/>
      <c r="AR9" s="727"/>
      <c r="AS9" s="186"/>
      <c r="AT9" s="499"/>
      <c r="AU9" s="500"/>
      <c r="AV9" s="597"/>
      <c r="AW9" s="598"/>
      <c r="AX9" s="498"/>
      <c r="AY9" s="165"/>
      <c r="AZ9" s="123"/>
      <c r="BA9" s="597"/>
      <c r="BB9" s="178"/>
      <c r="BC9" s="498"/>
      <c r="BD9" s="165"/>
      <c r="BE9" s="123"/>
      <c r="BF9" s="597"/>
      <c r="BG9" s="178"/>
      <c r="BH9" s="186"/>
      <c r="BI9" s="165"/>
      <c r="BJ9" s="123"/>
      <c r="BK9" s="288"/>
      <c r="BL9" s="178"/>
      <c r="BM9" s="186"/>
      <c r="BN9" s="165"/>
      <c r="BO9" s="123"/>
      <c r="BP9" s="288"/>
      <c r="BQ9" s="521"/>
      <c r="BR9" s="186"/>
      <c r="BS9" s="165"/>
      <c r="BT9" s="123"/>
      <c r="BU9" s="597" t="s">
        <v>1155</v>
      </c>
      <c r="BV9" s="598"/>
      <c r="BW9" s="186"/>
      <c r="BX9" s="165"/>
      <c r="BY9" s="123"/>
      <c r="BZ9" s="597"/>
      <c r="CA9" s="598"/>
      <c r="CB9" s="186"/>
      <c r="CC9" s="165"/>
      <c r="CD9" s="123"/>
      <c r="CE9" s="597"/>
      <c r="CF9" s="598"/>
      <c r="CG9" s="186"/>
      <c r="CH9" s="167"/>
      <c r="CI9" s="123"/>
      <c r="CJ9" s="597"/>
      <c r="CK9" s="598"/>
      <c r="CL9" s="186"/>
      <c r="CM9" s="165"/>
      <c r="CN9" s="123"/>
      <c r="CO9" s="597"/>
      <c r="CP9" s="598"/>
      <c r="CQ9" s="186"/>
      <c r="CR9" s="343"/>
      <c r="CS9" s="123"/>
      <c r="CT9" s="597"/>
      <c r="CU9" s="598"/>
      <c r="CV9" s="186"/>
      <c r="CW9" s="343"/>
      <c r="CX9" s="123"/>
      <c r="CY9" s="597"/>
      <c r="CZ9" s="598"/>
      <c r="DA9" s="186"/>
      <c r="DB9" s="343"/>
      <c r="DC9" s="123"/>
      <c r="DD9" s="429"/>
      <c r="DE9" s="521"/>
      <c r="DF9" s="729"/>
      <c r="DG9" s="343"/>
      <c r="DH9" s="123"/>
      <c r="DI9" s="999"/>
      <c r="DJ9" s="1000"/>
      <c r="DK9" s="1001"/>
      <c r="DL9" s="343"/>
      <c r="DM9" s="123"/>
      <c r="DN9" s="429" t="s">
        <v>894</v>
      </c>
      <c r="DO9" s="521"/>
      <c r="DP9" s="729"/>
      <c r="DQ9" s="787"/>
      <c r="DR9" s="788"/>
      <c r="DS9" s="1016" t="s">
        <v>422</v>
      </c>
      <c r="DT9" s="1017"/>
      <c r="DU9" s="1018"/>
      <c r="DV9" s="787"/>
      <c r="DW9" s="788"/>
      <c r="DX9" s="1042"/>
      <c r="DY9" s="1043"/>
      <c r="DZ9" s="791"/>
      <c r="EA9" s="787"/>
      <c r="EB9" s="788"/>
      <c r="EC9" s="1041" t="s">
        <v>422</v>
      </c>
      <c r="ED9" s="790"/>
      <c r="EE9" s="1036"/>
      <c r="EF9" s="792"/>
      <c r="EG9" s="788"/>
      <c r="EH9" s="1042" t="s">
        <v>422</v>
      </c>
      <c r="EI9" s="790"/>
      <c r="EJ9" s="791"/>
      <c r="EK9" s="847"/>
      <c r="EL9" s="848"/>
      <c r="EM9" s="849"/>
      <c r="EN9" s="849"/>
      <c r="EO9" s="850"/>
      <c r="EP9" s="167"/>
      <c r="EQ9" s="123"/>
      <c r="ER9" s="626"/>
      <c r="ES9" s="626"/>
      <c r="ET9" s="186"/>
      <c r="EU9" s="167"/>
      <c r="EV9" s="123"/>
      <c r="EW9" s="626"/>
      <c r="EX9" s="626"/>
      <c r="EY9" s="186"/>
      <c r="EZ9" s="167"/>
      <c r="FA9" s="123"/>
      <c r="FB9" s="626"/>
      <c r="FC9" s="626"/>
      <c r="FD9" s="186"/>
      <c r="FE9" s="165"/>
      <c r="FF9" s="123"/>
      <c r="FG9" s="626"/>
      <c r="FH9" s="626"/>
      <c r="FI9" s="186"/>
      <c r="FJ9" s="167"/>
      <c r="FK9" s="123"/>
      <c r="FL9" s="626"/>
      <c r="FM9" s="626"/>
      <c r="FN9" s="186"/>
      <c r="FO9" s="167"/>
      <c r="FP9" s="123"/>
      <c r="FQ9" s="626"/>
      <c r="FR9" s="626"/>
      <c r="FS9" s="186"/>
      <c r="FT9" s="969"/>
      <c r="FU9" s="83"/>
      <c r="FV9" s="1165"/>
      <c r="FW9" s="1165"/>
      <c r="FX9" s="1165"/>
      <c r="FY9" s="1158"/>
      <c r="FZ9" s="1158"/>
      <c r="GA9" s="1158"/>
      <c r="GB9" s="1158"/>
      <c r="GC9" s="1158"/>
      <c r="GD9" s="1158"/>
      <c r="GE9" s="1158"/>
      <c r="GF9" s="1158"/>
      <c r="GG9" s="1158"/>
      <c r="GH9" s="1158"/>
      <c r="GI9" s="1158"/>
      <c r="GJ9" s="1158"/>
      <c r="GK9" s="1158"/>
      <c r="GL9" s="1158"/>
      <c r="GM9" s="1166"/>
      <c r="GN9" s="144"/>
      <c r="GO9" s="1169"/>
      <c r="GP9" s="1172"/>
      <c r="GQ9" s="1175"/>
      <c r="GR9" s="1175"/>
      <c r="GS9" s="1175"/>
      <c r="GT9" s="1175"/>
      <c r="GU9" s="1175"/>
      <c r="GV9" s="1175"/>
      <c r="GW9" s="1169"/>
      <c r="GX9" s="1175"/>
      <c r="GY9" s="1175"/>
      <c r="GZ9" s="1175"/>
      <c r="HA9" s="1175"/>
      <c r="HB9" s="1175"/>
      <c r="HC9" s="1175"/>
      <c r="HD9" s="1161"/>
      <c r="HE9" s="131"/>
      <c r="HF9" s="120"/>
      <c r="HG9" s="1151"/>
      <c r="HH9" s="1162"/>
      <c r="HI9" s="1151"/>
      <c r="HJ9" s="1151"/>
      <c r="HK9" s="1151"/>
      <c r="HL9" s="1151"/>
      <c r="HM9" s="1151"/>
      <c r="HN9" s="1151"/>
      <c r="HO9" s="1151"/>
      <c r="HP9" s="1151"/>
      <c r="HQ9" s="1151"/>
      <c r="HR9" s="1151"/>
      <c r="HS9" s="1162"/>
      <c r="HT9" s="1162"/>
      <c r="HU9" s="1162"/>
      <c r="HV9" s="1162"/>
      <c r="HW9" s="1151"/>
      <c r="HX9" s="1151"/>
      <c r="HY9" s="1162"/>
      <c r="HZ9" s="1162"/>
      <c r="IA9" s="1162"/>
      <c r="IB9" s="1162"/>
      <c r="IC9" s="1162"/>
      <c r="ID9" s="1162"/>
      <c r="IE9" s="1162"/>
      <c r="IF9" s="1162"/>
      <c r="IG9" s="1162"/>
      <c r="IH9" s="1162"/>
      <c r="II9" s="1162"/>
      <c r="IJ9" s="1162"/>
      <c r="IK9" s="1162"/>
      <c r="IL9" s="1162"/>
      <c r="IM9" s="1151"/>
      <c r="IN9" s="1151"/>
      <c r="IO9" s="1162"/>
      <c r="IP9" s="1162"/>
      <c r="IQ9" s="1162"/>
      <c r="IR9" s="1162"/>
    </row>
    <row r="10" spans="1:252" s="8" customFormat="1" ht="7.9" customHeight="1" thickBot="1">
      <c r="A10" s="163"/>
      <c r="B10" s="124"/>
      <c r="C10" s="225"/>
      <c r="D10" s="200"/>
      <c r="E10" s="184"/>
      <c r="F10" s="163"/>
      <c r="G10" s="124"/>
      <c r="H10" s="543"/>
      <c r="I10" s="289"/>
      <c r="J10" s="184"/>
      <c r="K10" s="163"/>
      <c r="L10" s="124"/>
      <c r="M10" s="285"/>
      <c r="N10" s="176"/>
      <c r="O10" s="184"/>
      <c r="P10" s="163"/>
      <c r="Q10" s="124"/>
      <c r="R10" s="285"/>
      <c r="S10" s="176"/>
      <c r="T10" s="184"/>
      <c r="U10" s="163"/>
      <c r="V10" s="124"/>
      <c r="W10" s="285"/>
      <c r="X10" s="176"/>
      <c r="Y10" s="184"/>
      <c r="Z10" s="341"/>
      <c r="AA10" s="124"/>
      <c r="AB10" s="225" t="s">
        <v>1136</v>
      </c>
      <c r="AC10" s="176"/>
      <c r="AD10" s="184"/>
      <c r="AE10" s="163"/>
      <c r="AF10" s="124"/>
      <c r="AG10" s="543"/>
      <c r="AH10" s="289"/>
      <c r="AI10" s="184"/>
      <c r="AJ10" s="163"/>
      <c r="AK10" s="124"/>
      <c r="AL10" s="172" t="s">
        <v>1138</v>
      </c>
      <c r="AM10" s="725"/>
      <c r="AN10" s="184"/>
      <c r="AO10" s="163"/>
      <c r="AP10" s="124"/>
      <c r="AQ10" s="172"/>
      <c r="AR10" s="725"/>
      <c r="AS10" s="184"/>
      <c r="AT10" s="493"/>
      <c r="AU10" s="501"/>
      <c r="AV10" s="491"/>
      <c r="AW10" s="599"/>
      <c r="AX10" s="492"/>
      <c r="AY10" s="163"/>
      <c r="AZ10" s="124"/>
      <c r="BA10" s="491"/>
      <c r="BB10" s="176"/>
      <c r="BC10" s="492"/>
      <c r="BD10" s="163"/>
      <c r="BE10" s="124"/>
      <c r="BF10" s="491"/>
      <c r="BG10" s="176"/>
      <c r="BH10" s="184"/>
      <c r="BI10" s="163"/>
      <c r="BJ10" s="124"/>
      <c r="BK10" s="285"/>
      <c r="BL10" s="176"/>
      <c r="BM10" s="184"/>
      <c r="BN10" s="163"/>
      <c r="BO10" s="124"/>
      <c r="BP10" s="543"/>
      <c r="BQ10" s="519"/>
      <c r="BR10" s="184"/>
      <c r="BS10" s="163"/>
      <c r="BT10" s="124"/>
      <c r="BU10" s="491"/>
      <c r="BV10" s="599"/>
      <c r="BW10" s="184"/>
      <c r="BX10" s="163"/>
      <c r="BY10" s="124"/>
      <c r="BZ10" s="491"/>
      <c r="CA10" s="599"/>
      <c r="CB10" s="184"/>
      <c r="CC10" s="163"/>
      <c r="CD10" s="124"/>
      <c r="CE10" s="491"/>
      <c r="CF10" s="599"/>
      <c r="CG10" s="184"/>
      <c r="CH10" s="168"/>
      <c r="CI10" s="124"/>
      <c r="CJ10" s="491"/>
      <c r="CK10" s="599"/>
      <c r="CL10" s="184"/>
      <c r="CM10" s="163"/>
      <c r="CN10" s="124"/>
      <c r="CO10" s="491"/>
      <c r="CP10" s="599"/>
      <c r="CQ10" s="184"/>
      <c r="CR10" s="341"/>
      <c r="CS10" s="124"/>
      <c r="CT10" s="491"/>
      <c r="CU10" s="599"/>
      <c r="CV10" s="184"/>
      <c r="CW10" s="341"/>
      <c r="CX10" s="124"/>
      <c r="CY10" s="491"/>
      <c r="CZ10" s="599"/>
      <c r="DA10" s="184"/>
      <c r="DB10" s="341"/>
      <c r="DC10" s="124"/>
      <c r="DD10" s="434"/>
      <c r="DE10" s="519"/>
      <c r="DF10" s="533"/>
      <c r="DG10" s="341"/>
      <c r="DH10" s="124"/>
      <c r="DI10" s="991"/>
      <c r="DJ10" s="992"/>
      <c r="DK10" s="993"/>
      <c r="DL10" s="341"/>
      <c r="DM10" s="124"/>
      <c r="DN10" s="434"/>
      <c r="DO10" s="519"/>
      <c r="DP10" s="431"/>
      <c r="DQ10" s="771"/>
      <c r="DR10" s="776"/>
      <c r="DS10" s="1010"/>
      <c r="DT10" s="1011"/>
      <c r="DU10" s="1012"/>
      <c r="DV10" s="771"/>
      <c r="DW10" s="776"/>
      <c r="DX10" s="773"/>
      <c r="DY10" s="774"/>
      <c r="DZ10" s="775"/>
      <c r="EA10" s="771"/>
      <c r="EB10" s="776"/>
      <c r="EC10" s="773" t="s">
        <v>1094</v>
      </c>
      <c r="ED10" s="774"/>
      <c r="EE10" s="1034"/>
      <c r="EF10" s="777"/>
      <c r="EG10" s="776"/>
      <c r="EH10" s="773" t="s">
        <v>1100</v>
      </c>
      <c r="EI10" s="774"/>
      <c r="EJ10" s="775"/>
      <c r="EK10" s="837"/>
      <c r="EL10" s="851"/>
      <c r="EM10" s="839"/>
      <c r="EN10" s="840"/>
      <c r="EO10" s="841"/>
      <c r="EP10" s="168"/>
      <c r="EQ10" s="124"/>
      <c r="ER10" s="623"/>
      <c r="ES10" s="624"/>
      <c r="ET10" s="184"/>
      <c r="EU10" s="168"/>
      <c r="EV10" s="124"/>
      <c r="EW10" s="623"/>
      <c r="EX10" s="624"/>
      <c r="EY10" s="184"/>
      <c r="EZ10" s="168"/>
      <c r="FA10" s="124"/>
      <c r="FB10" s="623"/>
      <c r="FC10" s="624"/>
      <c r="FD10" s="184"/>
      <c r="FE10" s="163"/>
      <c r="FF10" s="124"/>
      <c r="FG10" s="623"/>
      <c r="FH10" s="624"/>
      <c r="FI10" s="184"/>
      <c r="FJ10" s="168"/>
      <c r="FK10" s="124"/>
      <c r="FL10" s="623"/>
      <c r="FM10" s="624"/>
      <c r="FN10" s="184"/>
      <c r="FO10" s="168"/>
      <c r="FP10" s="124"/>
      <c r="FQ10" s="623"/>
      <c r="FR10" s="624"/>
      <c r="FS10" s="184"/>
      <c r="FT10" s="969"/>
      <c r="FU10" s="82"/>
      <c r="FV10" s="1163">
        <f>COUNTIF($A10:$FS13,"=CSB")</f>
        <v>1</v>
      </c>
      <c r="FW10" s="1163">
        <f>COUNTIF($A10:$FS13,"41")</f>
        <v>0</v>
      </c>
      <c r="FX10" s="1163">
        <f>COUNTIF($A10:$FS13,"42")</f>
        <v>1</v>
      </c>
      <c r="FY10" s="1156">
        <f>COUNTIF($A10:$FS13,"40")</f>
        <v>1</v>
      </c>
      <c r="FZ10" s="1156">
        <f>COUNTIF($A10:$FS13,"11")</f>
        <v>0</v>
      </c>
      <c r="GA10" s="1156">
        <f>COUNTIF($A10:$FS13,"13")</f>
        <v>1</v>
      </c>
      <c r="GB10" s="1156">
        <f>COUNTIF($A10:$FS13,"=19")</f>
        <v>1</v>
      </c>
      <c r="GC10" s="1156">
        <f>COUNTIF($A10:$FS13,"=14")</f>
        <v>1</v>
      </c>
      <c r="GD10" s="1156">
        <f>COUNTIF($A10:$FS13,"=24")</f>
        <v>1</v>
      </c>
      <c r="GE10" s="1156">
        <f>COUNTIF($A10:$FS13,"=25")</f>
        <v>0</v>
      </c>
      <c r="GF10" s="1156">
        <f>COUNTIF($A10:$FS13,"=26")</f>
        <v>1</v>
      </c>
      <c r="GG10" s="1156">
        <f>COUNTIF($A10:$FS13,"=29")</f>
        <v>1</v>
      </c>
      <c r="GH10" s="1156">
        <f>COUNTIF($A10:$FS13,"=30")</f>
        <v>0</v>
      </c>
      <c r="GI10" s="1156">
        <f>COUNTIF($A10:$FS13,"=31")</f>
        <v>0</v>
      </c>
      <c r="GJ10" s="1156">
        <f>COUNTIF($A10:$FS13,"=32")</f>
        <v>1</v>
      </c>
      <c r="GK10" s="1156">
        <f>COUNTIF($A10:$FS13,"=33")</f>
        <v>1</v>
      </c>
      <c r="GL10" s="1156">
        <f>COUNTIF($A10:$FS13,"=34")</f>
        <v>1</v>
      </c>
      <c r="GM10" s="1166">
        <f>COUNTIF($A10:$GE13,"=34")</f>
        <v>1</v>
      </c>
      <c r="GN10" s="143"/>
      <c r="GO10" s="1167" t="str">
        <f>IF(COUNTIF($A10:$FS13,"=41")&gt;0,"X"," ")</f>
        <v xml:space="preserve"> </v>
      </c>
      <c r="GP10" s="1170" t="str">
        <f>IF(COUNTIF($A10:$FS13,"=42")&gt;0,"X"," ")</f>
        <v>X</v>
      </c>
      <c r="GQ10" s="1173" t="str">
        <f>IF(COUNTIF($A10:$FS13,"=40")&gt;0,"X"," ")</f>
        <v>X</v>
      </c>
      <c r="GR10" s="1173" t="str">
        <f>IF(COUNTIF($A10:$FS13,"=11")&gt;0,"X"," ")</f>
        <v xml:space="preserve"> </v>
      </c>
      <c r="GS10" s="1173" t="str">
        <f>IF(COUNTIF($A10:$FS13,"=13")&gt;0,"X"," ")</f>
        <v>X</v>
      </c>
      <c r="GT10" s="1173" t="str">
        <f>IF(COUNTIF($A10:$FS13,"=19")&gt;0,"X"," ")</f>
        <v>X</v>
      </c>
      <c r="GU10" s="1173" t="str">
        <f>IF(COUNTIF($A10:$FS13,"=14")&gt;0,"X"," ")</f>
        <v>X</v>
      </c>
      <c r="GV10" s="1173" t="str">
        <f>IF(COUNTIF($A10:$FS13,"=24")&gt;0,"X"," ")</f>
        <v>X</v>
      </c>
      <c r="GW10" s="1167" t="str">
        <f>IF(COUNTIF($A10:$FS13,"=25")&gt;0,"X"," ")</f>
        <v xml:space="preserve"> </v>
      </c>
      <c r="GX10" s="1173" t="str">
        <f>IF(COUNTIF($A10:$FS13,"=26")&gt;0,"X"," ")</f>
        <v>X</v>
      </c>
      <c r="GY10" s="1173" t="str">
        <f>IF(COUNTIF($A10:$FS13,"=29")&gt;0,"X"," ")</f>
        <v>X</v>
      </c>
      <c r="GZ10" s="1173" t="str">
        <f>IF(COUNTIF($A10:$FS13,"=30")&gt;0,"X"," ")</f>
        <v xml:space="preserve"> </v>
      </c>
      <c r="HA10" s="1173" t="str">
        <f>IF(COUNTIF($A10:$FS13,"=31")&gt;0,"X"," ")</f>
        <v xml:space="preserve"> </v>
      </c>
      <c r="HB10" s="1173" t="str">
        <f>IF(COUNTIF($A10:$FS13,"=32")&gt;0,"X"," ")</f>
        <v>X</v>
      </c>
      <c r="HC10" s="1173" t="str">
        <f>IF(COUNTIF($A10:$FS13,"=33")&gt;0,"X"," ")</f>
        <v>X</v>
      </c>
      <c r="HD10" s="1159" t="str">
        <f>IF(COUNTIF($A10:$FS13,"=34")&gt;0,"X"," ")</f>
        <v>X</v>
      </c>
      <c r="HE10" s="130"/>
      <c r="HF10" s="119"/>
      <c r="HG10" s="1149" t="str">
        <f>IF(COUNTIF($A10:$FS13,"=H.Prus")&gt;0,"Z"," ")</f>
        <v>Z</v>
      </c>
      <c r="HH10" s="1162" t="str">
        <f>IF(COUNTIF($A10:$FS13,"=M.Przybyś")&gt;0,"Z"," ")</f>
        <v xml:space="preserve"> </v>
      </c>
      <c r="HI10" s="1149" t="str">
        <f>IF(COUNTIF($A10:$FS13,"=M.Marcinkiewicz")&gt;0,"Z"," ")</f>
        <v xml:space="preserve"> </v>
      </c>
      <c r="HJ10" s="1149" t="str">
        <f>IF(COUNTIF($A10:$FS13,"=K.Cis")&gt;0,"Z"," ")</f>
        <v>Z</v>
      </c>
      <c r="HK10" s="1149" t="str">
        <f>IF(COUNTIF($A10:$FS13,"=Z.Tomczykowski")&gt;0,"Z"," ")</f>
        <v xml:space="preserve"> </v>
      </c>
      <c r="HL10" s="1149" t="str">
        <f>IF(COUNTIF($A10:$FS13,"=P.Antoszkiewicz")&gt;0,"Z"," ")</f>
        <v xml:space="preserve"> </v>
      </c>
      <c r="HM10" s="1149" t="str">
        <f>IF(COUNTIF($A10:$FS13,"=Z.Niewiadomski")&gt;0,"Z"," ")</f>
        <v xml:space="preserve"> </v>
      </c>
      <c r="HN10" s="1149" t="str">
        <f>IF(COUNTIF($A10:$FS13,"=A.Miściur-Kaszyńska")&gt;0,"Z"," ")</f>
        <v>Z</v>
      </c>
      <c r="HO10" s="1149" t="str">
        <f>IF(COUNTIF($A10:$FS13,"=L.Demczuk")&gt;0,"Z"," ")</f>
        <v xml:space="preserve"> </v>
      </c>
      <c r="HP10" s="1149" t="str">
        <f>IF(COUNTIF($A10:$FS13,"=K.Kiejdo")&gt;0,"Z"," ")</f>
        <v xml:space="preserve"> </v>
      </c>
      <c r="HQ10" s="1149" t="str">
        <f>IF(COUNTIF($A10:$FS13,"=M.Kieżun")&gt;0,"Z"," ")</f>
        <v xml:space="preserve"> </v>
      </c>
      <c r="HR10" s="1149" t="str">
        <f>IF(COUNTIF($A10:$FS13,"=I.Kasprzyk")&gt;0,"Z"," ")</f>
        <v xml:space="preserve"> </v>
      </c>
      <c r="HS10" s="1162" t="str">
        <f>IF(COUNTIF($A10:$FS13,"=M.Choroszko")&gt;0,"Z"," ")</f>
        <v xml:space="preserve"> </v>
      </c>
      <c r="HT10" s="1162" t="str">
        <f>IF(COUNTIF($A10:$FS13,"=M.Grzyb")&gt;0,"Z"," ")</f>
        <v>Z</v>
      </c>
      <c r="HU10" s="1162" t="str">
        <f>IF(COUNTIF($A10:$FS13,"=A.Muż")&gt;0,"Z"," ")</f>
        <v xml:space="preserve"> </v>
      </c>
      <c r="HV10" s="1162" t="str">
        <f>IF(COUNTIF($A10:$FS13,"=E.Kicka")&gt;0,"Z"," ")</f>
        <v xml:space="preserve"> </v>
      </c>
      <c r="HW10" s="1149" t="str">
        <f>IF(COUNTIF($A10:$FS13,"=M.Palmowska")&gt;0,"Z"," ")</f>
        <v xml:space="preserve"> </v>
      </c>
      <c r="HX10" s="1149" t="str">
        <f>IF(COUNTIF($A10:$FS13,"=M.Szonert")&gt;0,"Z"," ")</f>
        <v>Z</v>
      </c>
      <c r="HY10" s="1162" t="str">
        <f>IF(COUNTIF($A10:$FS13,"=E.Ciarciński")&gt;0,"Z"," ")</f>
        <v xml:space="preserve"> </v>
      </c>
      <c r="HZ10" s="1162" t="str">
        <f>IF(COUNTIF($A10:$FS13,"=M.Czajka")&gt;0,"Z"," ")</f>
        <v xml:space="preserve"> </v>
      </c>
      <c r="IA10" s="1162" t="str">
        <f>IF(COUNTIF($A10:$FS13,"=E.Hepner")&gt;0,"Z"," ")</f>
        <v xml:space="preserve"> </v>
      </c>
      <c r="IB10" s="1162" t="str">
        <f>IF(COUNTIF($A10:$FS13,"=A.Naszlin")&gt;0,"Z"," ")</f>
        <v>Z</v>
      </c>
      <c r="IC10" s="1162" t="str">
        <f>IF(COUNTIF($A10:$FS13,"=A.Tychek")&gt;0,"Z"," ")</f>
        <v xml:space="preserve"> </v>
      </c>
      <c r="ID10" s="1162" t="str">
        <f>IF(COUNTIF($A10:$FS13,"=R.Sokulski")&gt;0,"Z"," ")</f>
        <v xml:space="preserve"> </v>
      </c>
      <c r="IE10" s="1162" t="str">
        <f>IF(COUNTIF($A10:$FS13,"=S.Piotrowska")&gt;0,"Z"," ")</f>
        <v>Z</v>
      </c>
      <c r="IF10" s="1162" t="str">
        <f>IF(COUNTIF($A10:$FS13,"=J.Gregorczuk")&gt;0,"Z"," ")</f>
        <v xml:space="preserve"> </v>
      </c>
      <c r="IG10" s="1162" t="str">
        <f>IF(COUNTIF($A10:$FS13,"=A.Marciniak")&gt;0,"Z"," ")</f>
        <v>Z</v>
      </c>
      <c r="IH10" s="1162" t="str">
        <f>IF(COUNTIF($A10:$FS13,"=I.Ogulewicz")&gt;0,"Z"," ")</f>
        <v xml:space="preserve"> </v>
      </c>
      <c r="II10" s="1162" t="str">
        <f>IF(COUNTIF($A10:$FS13,"=R.Przęczek")&gt;0,"Z"," ")</f>
        <v>Z</v>
      </c>
      <c r="IJ10" s="1162" t="str">
        <f>IF(COUNTIF($A10:$FS13,"=D.Ławecka-Bednarska")&gt;0,"Z"," ")</f>
        <v xml:space="preserve"> </v>
      </c>
      <c r="IK10" s="1162" t="str">
        <f>IF(COUNTIF($A10:$FS13,"=M.Ciszek")&gt;0,"Z"," ")</f>
        <v>Z</v>
      </c>
      <c r="IL10" s="1162" t="str">
        <f>IF(COUNTIF($A10:$FS13,"=M.Lipiński")&gt;0,"Z"," ")</f>
        <v xml:space="preserve"> </v>
      </c>
      <c r="IM10" s="1149" t="str">
        <f>IF(COUNTIF($A10:$FS13,"=M.Kluz")&gt;0,"Z"," ")</f>
        <v>Z</v>
      </c>
      <c r="IN10" s="1149" t="str">
        <f>IF(COUNTIF($A10:$FS13,"=N.Liakh")&gt;0,"Z"," ")</f>
        <v>Z</v>
      </c>
      <c r="IO10" s="1162" t="str">
        <f>IF(COUNTIF($A10:$FS13,"=J.Lubkiewicz")&gt;0,"Z"," ")</f>
        <v xml:space="preserve"> </v>
      </c>
      <c r="IP10" s="1162" t="str">
        <f>IF(COUNTIF($A10:$FS13,"=J.Fukowska")&gt;0,"Z"," ")</f>
        <v xml:space="preserve"> </v>
      </c>
      <c r="IQ10" s="1162" t="str">
        <f>IF(COUNTIF($A10:$FS13,"=H.Libuda")&gt;0,"Z"," ")</f>
        <v xml:space="preserve"> </v>
      </c>
      <c r="IR10" s="1162" t="str">
        <f>IF(COUNTIF($A10:$FS13,"=A.Jastrzębska")&gt;0,"Z"," ")</f>
        <v xml:space="preserve"> </v>
      </c>
    </row>
    <row r="11" spans="1:252" s="8" customFormat="1" ht="7.9" customHeight="1" thickBot="1">
      <c r="A11" s="164" t="s">
        <v>7</v>
      </c>
      <c r="B11" s="96" t="s">
        <v>8</v>
      </c>
      <c r="C11" s="224" t="s">
        <v>1073</v>
      </c>
      <c r="D11" s="202" t="s">
        <v>1121</v>
      </c>
      <c r="E11" s="185">
        <v>26</v>
      </c>
      <c r="F11" s="164" t="s">
        <v>7</v>
      </c>
      <c r="G11" s="96" t="s">
        <v>8</v>
      </c>
      <c r="H11" s="318"/>
      <c r="I11" s="182"/>
      <c r="J11" s="185"/>
      <c r="K11" s="164" t="s">
        <v>7</v>
      </c>
      <c r="L11" s="96" t="s">
        <v>8</v>
      </c>
      <c r="M11" s="286" t="s">
        <v>1076</v>
      </c>
      <c r="N11" s="730" t="s">
        <v>84</v>
      </c>
      <c r="O11" s="185">
        <v>40</v>
      </c>
      <c r="P11" s="164" t="s">
        <v>7</v>
      </c>
      <c r="Q11" s="96" t="s">
        <v>8</v>
      </c>
      <c r="R11" s="286"/>
      <c r="S11" s="730"/>
      <c r="T11" s="185"/>
      <c r="U11" s="164" t="s">
        <v>7</v>
      </c>
      <c r="V11" s="96" t="s">
        <v>8</v>
      </c>
      <c r="W11" s="286" t="s">
        <v>1093</v>
      </c>
      <c r="X11" s="182" t="s">
        <v>1134</v>
      </c>
      <c r="Y11" s="185">
        <v>13</v>
      </c>
      <c r="Z11" s="342" t="s">
        <v>7</v>
      </c>
      <c r="AA11" s="96" t="s">
        <v>8</v>
      </c>
      <c r="AB11" s="224" t="s">
        <v>1137</v>
      </c>
      <c r="AC11" s="177" t="s">
        <v>38</v>
      </c>
      <c r="AD11" s="185">
        <v>19</v>
      </c>
      <c r="AE11" s="164" t="s">
        <v>7</v>
      </c>
      <c r="AF11" s="96" t="s">
        <v>8</v>
      </c>
      <c r="AG11" s="318"/>
      <c r="AH11" s="182"/>
      <c r="AI11" s="185"/>
      <c r="AJ11" s="164" t="s">
        <v>7</v>
      </c>
      <c r="AK11" s="96" t="s">
        <v>8</v>
      </c>
      <c r="AL11" s="173" t="s">
        <v>1139</v>
      </c>
      <c r="AM11" s="177" t="s">
        <v>87</v>
      </c>
      <c r="AN11" s="185">
        <v>29</v>
      </c>
      <c r="AO11" s="164" t="s">
        <v>7</v>
      </c>
      <c r="AP11" s="96" t="s">
        <v>8</v>
      </c>
      <c r="AQ11" s="173"/>
      <c r="AR11" s="726"/>
      <c r="AS11" s="185"/>
      <c r="AT11" s="496" t="s">
        <v>7</v>
      </c>
      <c r="AU11" s="497" t="s">
        <v>8</v>
      </c>
      <c r="AV11" s="704" t="s">
        <v>403</v>
      </c>
      <c r="AW11" s="594" t="s">
        <v>43</v>
      </c>
      <c r="AX11" s="495">
        <v>14</v>
      </c>
      <c r="AY11" s="164" t="s">
        <v>7</v>
      </c>
      <c r="AZ11" s="96" t="s">
        <v>8</v>
      </c>
      <c r="BA11" s="704"/>
      <c r="BB11" s="182"/>
      <c r="BC11" s="495"/>
      <c r="BD11" s="164" t="s">
        <v>7</v>
      </c>
      <c r="BE11" s="96" t="s">
        <v>8</v>
      </c>
      <c r="BF11" s="704"/>
      <c r="BG11" s="182"/>
      <c r="BH11" s="185"/>
      <c r="BI11" s="164" t="s">
        <v>7</v>
      </c>
      <c r="BJ11" s="96" t="s">
        <v>8</v>
      </c>
      <c r="BK11" s="286"/>
      <c r="BL11" s="182"/>
      <c r="BM11" s="185"/>
      <c r="BN11" s="164" t="s">
        <v>7</v>
      </c>
      <c r="BO11" s="96" t="s">
        <v>8</v>
      </c>
      <c r="BP11" s="318" t="s">
        <v>403</v>
      </c>
      <c r="BQ11" s="182" t="s">
        <v>1153</v>
      </c>
      <c r="BR11" s="185">
        <v>42</v>
      </c>
      <c r="BS11" s="164" t="s">
        <v>7</v>
      </c>
      <c r="BT11" s="96" t="s">
        <v>8</v>
      </c>
      <c r="BU11" s="704" t="s">
        <v>403</v>
      </c>
      <c r="BV11" s="600" t="s">
        <v>890</v>
      </c>
      <c r="BW11" s="185"/>
      <c r="BX11" s="164" t="s">
        <v>7</v>
      </c>
      <c r="BY11" s="96" t="s">
        <v>8</v>
      </c>
      <c r="BZ11" s="704"/>
      <c r="CA11" s="600"/>
      <c r="CB11" s="185"/>
      <c r="CC11" s="164" t="s">
        <v>7</v>
      </c>
      <c r="CD11" s="96" t="s">
        <v>8</v>
      </c>
      <c r="CE11" s="704"/>
      <c r="CF11" s="600"/>
      <c r="CG11" s="185"/>
      <c r="CH11" s="169" t="s">
        <v>7</v>
      </c>
      <c r="CI11" s="96" t="s">
        <v>8</v>
      </c>
      <c r="CJ11" s="704" t="s">
        <v>403</v>
      </c>
      <c r="CK11" s="594" t="s">
        <v>1145</v>
      </c>
      <c r="CL11" s="185">
        <v>34</v>
      </c>
      <c r="CM11" s="164" t="s">
        <v>7</v>
      </c>
      <c r="CN11" s="480" t="s">
        <v>8</v>
      </c>
      <c r="CO11" s="704"/>
      <c r="CP11" s="594"/>
      <c r="CQ11" s="185"/>
      <c r="CR11" s="342" t="s">
        <v>7</v>
      </c>
      <c r="CS11" s="96" t="s">
        <v>8</v>
      </c>
      <c r="CT11" s="704"/>
      <c r="CU11" s="600"/>
      <c r="CV11" s="185"/>
      <c r="CW11" s="342" t="s">
        <v>7</v>
      </c>
      <c r="CX11" s="96" t="s">
        <v>8</v>
      </c>
      <c r="CY11" s="704"/>
      <c r="CZ11" s="600"/>
      <c r="DA11" s="185"/>
      <c r="DB11" s="342" t="s">
        <v>7</v>
      </c>
      <c r="DC11" s="96" t="s">
        <v>8</v>
      </c>
      <c r="DD11" s="426"/>
      <c r="DE11" s="182"/>
      <c r="DF11" s="534"/>
      <c r="DG11" s="342" t="s">
        <v>7</v>
      </c>
      <c r="DH11" s="96" t="s">
        <v>8</v>
      </c>
      <c r="DI11" s="994" t="s">
        <v>403</v>
      </c>
      <c r="DJ11" s="995" t="s">
        <v>41</v>
      </c>
      <c r="DK11" s="996" t="s">
        <v>1072</v>
      </c>
      <c r="DL11" s="342" t="s">
        <v>7</v>
      </c>
      <c r="DM11" s="96" t="s">
        <v>8</v>
      </c>
      <c r="DN11" s="426" t="s">
        <v>403</v>
      </c>
      <c r="DO11" s="182" t="s">
        <v>41</v>
      </c>
      <c r="DP11" s="432" t="s">
        <v>1157</v>
      </c>
      <c r="DQ11" s="778" t="s">
        <v>7</v>
      </c>
      <c r="DR11" s="779" t="s">
        <v>8</v>
      </c>
      <c r="DS11" s="1013" t="s">
        <v>1073</v>
      </c>
      <c r="DT11" s="1014" t="s">
        <v>402</v>
      </c>
      <c r="DU11" s="1015">
        <v>32</v>
      </c>
      <c r="DV11" s="778" t="s">
        <v>7</v>
      </c>
      <c r="DW11" s="779" t="s">
        <v>8</v>
      </c>
      <c r="DX11" s="780"/>
      <c r="DY11" s="781"/>
      <c r="DZ11" s="782"/>
      <c r="EA11" s="778" t="s">
        <v>7</v>
      </c>
      <c r="EB11" s="783" t="s">
        <v>8</v>
      </c>
      <c r="EC11" s="780" t="s">
        <v>1095</v>
      </c>
      <c r="ED11" s="781" t="s">
        <v>1035</v>
      </c>
      <c r="EE11" s="1035">
        <v>33</v>
      </c>
      <c r="EF11" s="784" t="s">
        <v>7</v>
      </c>
      <c r="EG11" s="779" t="s">
        <v>8</v>
      </c>
      <c r="EH11" s="780" t="s">
        <v>1101</v>
      </c>
      <c r="EI11" s="781" t="s">
        <v>892</v>
      </c>
      <c r="EJ11" s="782" t="s">
        <v>458</v>
      </c>
      <c r="EK11" s="842" t="s">
        <v>7</v>
      </c>
      <c r="EL11" s="843" t="s">
        <v>8</v>
      </c>
      <c r="EM11" s="844"/>
      <c r="EN11" s="845"/>
      <c r="EO11" s="846"/>
      <c r="EP11" s="169" t="s">
        <v>7</v>
      </c>
      <c r="EQ11" s="96" t="s">
        <v>8</v>
      </c>
      <c r="ER11" s="625"/>
      <c r="ES11" s="622"/>
      <c r="ET11" s="185"/>
      <c r="EU11" s="169" t="s">
        <v>7</v>
      </c>
      <c r="EV11" s="96" t="s">
        <v>8</v>
      </c>
      <c r="EW11" s="625"/>
      <c r="EX11" s="622"/>
      <c r="EY11" s="185"/>
      <c r="EZ11" s="169" t="s">
        <v>7</v>
      </c>
      <c r="FA11" s="96" t="s">
        <v>8</v>
      </c>
      <c r="FB11" s="625"/>
      <c r="FC11" s="622"/>
      <c r="FD11" s="185"/>
      <c r="FE11" s="164" t="s">
        <v>7</v>
      </c>
      <c r="FF11" s="96" t="s">
        <v>8</v>
      </c>
      <c r="FG11" s="625"/>
      <c r="FH11" s="622"/>
      <c r="FI11" s="185"/>
      <c r="FJ11" s="169" t="s">
        <v>7</v>
      </c>
      <c r="FK11" s="96" t="s">
        <v>8</v>
      </c>
      <c r="FL11" s="625"/>
      <c r="FM11" s="622"/>
      <c r="FN11" s="185"/>
      <c r="FO11" s="169" t="s">
        <v>7</v>
      </c>
      <c r="FP11" s="96" t="s">
        <v>8</v>
      </c>
      <c r="FQ11" s="625" t="s">
        <v>1149</v>
      </c>
      <c r="FR11" s="622" t="s">
        <v>29</v>
      </c>
      <c r="FS11" s="185">
        <v>24</v>
      </c>
      <c r="FT11" s="969"/>
      <c r="FU11" s="82" t="s">
        <v>7</v>
      </c>
      <c r="FV11" s="1164"/>
      <c r="FW11" s="1164"/>
      <c r="FX11" s="1164"/>
      <c r="FY11" s="1157"/>
      <c r="FZ11" s="1157"/>
      <c r="GA11" s="1157"/>
      <c r="GB11" s="1157"/>
      <c r="GC11" s="1157"/>
      <c r="GD11" s="1157"/>
      <c r="GE11" s="1157"/>
      <c r="GF11" s="1157"/>
      <c r="GG11" s="1157"/>
      <c r="GH11" s="1157"/>
      <c r="GI11" s="1157"/>
      <c r="GJ11" s="1157"/>
      <c r="GK11" s="1157"/>
      <c r="GL11" s="1157"/>
      <c r="GM11" s="1166"/>
      <c r="GN11" s="143" t="s">
        <v>7</v>
      </c>
      <c r="GO11" s="1168"/>
      <c r="GP11" s="1171"/>
      <c r="GQ11" s="1174"/>
      <c r="GR11" s="1174"/>
      <c r="GS11" s="1174"/>
      <c r="GT11" s="1174"/>
      <c r="GU11" s="1174"/>
      <c r="GV11" s="1174"/>
      <c r="GW11" s="1168"/>
      <c r="GX11" s="1174"/>
      <c r="GY11" s="1174"/>
      <c r="GZ11" s="1174"/>
      <c r="HA11" s="1174"/>
      <c r="HB11" s="1174"/>
      <c r="HC11" s="1174"/>
      <c r="HD11" s="1160"/>
      <c r="HE11" s="130"/>
      <c r="HF11" s="119" t="s">
        <v>7</v>
      </c>
      <c r="HG11" s="1150"/>
      <c r="HH11" s="1162"/>
      <c r="HI11" s="1150"/>
      <c r="HJ11" s="1150"/>
      <c r="HK11" s="1150"/>
      <c r="HL11" s="1150"/>
      <c r="HM11" s="1150"/>
      <c r="HN11" s="1150"/>
      <c r="HO11" s="1150"/>
      <c r="HP11" s="1150"/>
      <c r="HQ11" s="1150"/>
      <c r="HR11" s="1150"/>
      <c r="HS11" s="1162"/>
      <c r="HT11" s="1162"/>
      <c r="HU11" s="1162"/>
      <c r="HV11" s="1162"/>
      <c r="HW11" s="1150"/>
      <c r="HX11" s="1150"/>
      <c r="HY11" s="1162"/>
      <c r="HZ11" s="1162"/>
      <c r="IA11" s="1162"/>
      <c r="IB11" s="1162"/>
      <c r="IC11" s="1162"/>
      <c r="ID11" s="1162"/>
      <c r="IE11" s="1162"/>
      <c r="IF11" s="1162"/>
      <c r="IG11" s="1162"/>
      <c r="IH11" s="1162"/>
      <c r="II11" s="1162"/>
      <c r="IJ11" s="1162"/>
      <c r="IK11" s="1162"/>
      <c r="IL11" s="1162"/>
      <c r="IM11" s="1150"/>
      <c r="IN11" s="1150"/>
      <c r="IO11" s="1162"/>
      <c r="IP11" s="1162"/>
      <c r="IQ11" s="1162"/>
      <c r="IR11" s="1162"/>
    </row>
    <row r="12" spans="1:252" s="8" customFormat="1" ht="7.9" customHeight="1" thickBot="1">
      <c r="A12" s="164"/>
      <c r="B12" s="96"/>
      <c r="C12" s="224" t="s">
        <v>1125</v>
      </c>
      <c r="D12" s="202"/>
      <c r="E12" s="185"/>
      <c r="F12" s="164"/>
      <c r="G12" s="96"/>
      <c r="H12" s="318"/>
      <c r="I12" s="182"/>
      <c r="J12" s="185"/>
      <c r="K12" s="164"/>
      <c r="L12" s="96"/>
      <c r="M12" s="287" t="s">
        <v>1064</v>
      </c>
      <c r="N12" s="177"/>
      <c r="O12" s="185"/>
      <c r="P12" s="164"/>
      <c r="Q12" s="96"/>
      <c r="R12" s="595"/>
      <c r="S12" s="177"/>
      <c r="T12" s="185"/>
      <c r="U12" s="164"/>
      <c r="V12" s="96"/>
      <c r="W12" s="287" t="s">
        <v>1077</v>
      </c>
      <c r="X12" s="177" t="s">
        <v>26</v>
      </c>
      <c r="Y12" s="185"/>
      <c r="Z12" s="342"/>
      <c r="AA12" s="96"/>
      <c r="AB12" s="224" t="s">
        <v>1077</v>
      </c>
      <c r="AC12" s="177"/>
      <c r="AD12" s="185"/>
      <c r="AE12" s="164"/>
      <c r="AF12" s="96"/>
      <c r="AG12" s="318"/>
      <c r="AH12" s="182"/>
      <c r="AI12" s="185"/>
      <c r="AJ12" s="164"/>
      <c r="AK12" s="96"/>
      <c r="AL12" s="174" t="s">
        <v>1140</v>
      </c>
      <c r="AM12" s="726"/>
      <c r="AN12" s="185"/>
      <c r="AO12" s="164"/>
      <c r="AP12" s="96"/>
      <c r="AQ12" s="174"/>
      <c r="AR12" s="726"/>
      <c r="AS12" s="185"/>
      <c r="AT12" s="496"/>
      <c r="AU12" s="497"/>
      <c r="AV12" s="595" t="s">
        <v>605</v>
      </c>
      <c r="AW12" s="596"/>
      <c r="AX12" s="495"/>
      <c r="AY12" s="164"/>
      <c r="AZ12" s="96"/>
      <c r="BA12" s="595"/>
      <c r="BB12" s="177"/>
      <c r="BC12" s="495"/>
      <c r="BD12" s="164"/>
      <c r="BE12" s="96"/>
      <c r="BF12" s="595"/>
      <c r="BG12" s="177"/>
      <c r="BH12" s="185"/>
      <c r="BI12" s="164"/>
      <c r="BJ12" s="96"/>
      <c r="BK12" s="287"/>
      <c r="BL12" s="177"/>
      <c r="BM12" s="185"/>
      <c r="BN12" s="164"/>
      <c r="BO12" s="96"/>
      <c r="BP12" s="318" t="s">
        <v>1038</v>
      </c>
      <c r="BQ12" s="520"/>
      <c r="BR12" s="185"/>
      <c r="BS12" s="164"/>
      <c r="BT12" s="96"/>
      <c r="BU12" s="595" t="s">
        <v>409</v>
      </c>
      <c r="BV12" s="601" t="s">
        <v>1154</v>
      </c>
      <c r="BW12" s="185"/>
      <c r="BX12" s="164"/>
      <c r="BY12" s="96"/>
      <c r="BZ12" s="595"/>
      <c r="CA12" s="601"/>
      <c r="CB12" s="185"/>
      <c r="CC12" s="164"/>
      <c r="CD12" s="96"/>
      <c r="CE12" s="595"/>
      <c r="CF12" s="601"/>
      <c r="CG12" s="185"/>
      <c r="CH12" s="169"/>
      <c r="CI12" s="96"/>
      <c r="CJ12" s="595" t="s">
        <v>879</v>
      </c>
      <c r="CK12" s="601"/>
      <c r="CL12" s="185"/>
      <c r="CM12" s="164"/>
      <c r="CN12" s="480"/>
      <c r="CO12" s="595"/>
      <c r="CP12" s="601"/>
      <c r="CQ12" s="185"/>
      <c r="CR12" s="342"/>
      <c r="CS12" s="96"/>
      <c r="CT12" s="595"/>
      <c r="CU12" s="601"/>
      <c r="CV12" s="185"/>
      <c r="CW12" s="342"/>
      <c r="CX12" s="96"/>
      <c r="CY12" s="595"/>
      <c r="CZ12" s="601"/>
      <c r="DA12" s="185"/>
      <c r="DB12" s="342"/>
      <c r="DC12" s="96"/>
      <c r="DD12" s="318"/>
      <c r="DE12" s="520"/>
      <c r="DF12" s="534"/>
      <c r="DG12" s="342"/>
      <c r="DH12" s="96"/>
      <c r="DI12" s="997" t="s">
        <v>1002</v>
      </c>
      <c r="DJ12" s="998"/>
      <c r="DK12" s="996"/>
      <c r="DL12" s="342"/>
      <c r="DM12" s="96"/>
      <c r="DN12" s="318" t="s">
        <v>929</v>
      </c>
      <c r="DO12" s="520"/>
      <c r="DP12" s="432"/>
      <c r="DQ12" s="778"/>
      <c r="DR12" s="779"/>
      <c r="DS12" s="1013" t="s">
        <v>1081</v>
      </c>
      <c r="DT12" s="1182" t="s">
        <v>1158</v>
      </c>
      <c r="DU12" s="1183"/>
      <c r="DV12" s="778"/>
      <c r="DW12" s="779"/>
      <c r="DX12" s="1041"/>
      <c r="DY12" s="786"/>
      <c r="DZ12" s="782"/>
      <c r="EA12" s="778"/>
      <c r="EB12" s="783"/>
      <c r="EC12" s="1041" t="s">
        <v>1096</v>
      </c>
      <c r="ED12" s="786"/>
      <c r="EE12" s="1035"/>
      <c r="EF12" s="784"/>
      <c r="EG12" s="779"/>
      <c r="EH12" s="785" t="s">
        <v>1102</v>
      </c>
      <c r="EI12" s="786"/>
      <c r="EJ12" s="782">
        <v>16</v>
      </c>
      <c r="EK12" s="842"/>
      <c r="EL12" s="843"/>
      <c r="EM12" s="844"/>
      <c r="EN12" s="845"/>
      <c r="EO12" s="846"/>
      <c r="EP12" s="169"/>
      <c r="EQ12" s="96"/>
      <c r="ER12" s="625"/>
      <c r="ES12" s="622"/>
      <c r="ET12" s="185"/>
      <c r="EU12" s="169"/>
      <c r="EV12" s="96"/>
      <c r="EW12" s="625"/>
      <c r="EX12" s="622"/>
      <c r="EY12" s="185"/>
      <c r="EZ12" s="169"/>
      <c r="FA12" s="96"/>
      <c r="FB12" s="625"/>
      <c r="FC12" s="622"/>
      <c r="FD12" s="185"/>
      <c r="FE12" s="164"/>
      <c r="FF12" s="96"/>
      <c r="FG12" s="625"/>
      <c r="FH12" s="622"/>
      <c r="FI12" s="185"/>
      <c r="FJ12" s="169"/>
      <c r="FK12" s="96"/>
      <c r="FL12" s="625"/>
      <c r="FM12" s="622"/>
      <c r="FN12" s="185"/>
      <c r="FO12" s="169"/>
      <c r="FP12" s="96"/>
      <c r="FQ12" s="625"/>
      <c r="FR12" s="622"/>
      <c r="FS12" s="185"/>
      <c r="FT12" s="969"/>
      <c r="FU12" s="82"/>
      <c r="FV12" s="1164"/>
      <c r="FW12" s="1164"/>
      <c r="FX12" s="1164"/>
      <c r="FY12" s="1157"/>
      <c r="FZ12" s="1157"/>
      <c r="GA12" s="1157"/>
      <c r="GB12" s="1157"/>
      <c r="GC12" s="1157"/>
      <c r="GD12" s="1157"/>
      <c r="GE12" s="1157"/>
      <c r="GF12" s="1157"/>
      <c r="GG12" s="1157"/>
      <c r="GH12" s="1157"/>
      <c r="GI12" s="1157"/>
      <c r="GJ12" s="1157"/>
      <c r="GK12" s="1157"/>
      <c r="GL12" s="1157"/>
      <c r="GM12" s="1166"/>
      <c r="GN12" s="143"/>
      <c r="GO12" s="1168"/>
      <c r="GP12" s="1171"/>
      <c r="GQ12" s="1174"/>
      <c r="GR12" s="1174"/>
      <c r="GS12" s="1174"/>
      <c r="GT12" s="1174"/>
      <c r="GU12" s="1174"/>
      <c r="GV12" s="1174"/>
      <c r="GW12" s="1168"/>
      <c r="GX12" s="1174"/>
      <c r="GY12" s="1174"/>
      <c r="GZ12" s="1174"/>
      <c r="HA12" s="1174"/>
      <c r="HB12" s="1174"/>
      <c r="HC12" s="1174"/>
      <c r="HD12" s="1160"/>
      <c r="HE12" s="130"/>
      <c r="HF12" s="119"/>
      <c r="HG12" s="1150"/>
      <c r="HH12" s="1162"/>
      <c r="HI12" s="1150"/>
      <c r="HJ12" s="1150"/>
      <c r="HK12" s="1150"/>
      <c r="HL12" s="1150"/>
      <c r="HM12" s="1150"/>
      <c r="HN12" s="1150"/>
      <c r="HO12" s="1150"/>
      <c r="HP12" s="1150"/>
      <c r="HQ12" s="1150"/>
      <c r="HR12" s="1150"/>
      <c r="HS12" s="1162"/>
      <c r="HT12" s="1162"/>
      <c r="HU12" s="1162"/>
      <c r="HV12" s="1162"/>
      <c r="HW12" s="1150"/>
      <c r="HX12" s="1150"/>
      <c r="HY12" s="1162"/>
      <c r="HZ12" s="1162"/>
      <c r="IA12" s="1162"/>
      <c r="IB12" s="1162"/>
      <c r="IC12" s="1162"/>
      <c r="ID12" s="1162"/>
      <c r="IE12" s="1162"/>
      <c r="IF12" s="1162"/>
      <c r="IG12" s="1162"/>
      <c r="IH12" s="1162"/>
      <c r="II12" s="1162"/>
      <c r="IJ12" s="1162"/>
      <c r="IK12" s="1162"/>
      <c r="IL12" s="1162"/>
      <c r="IM12" s="1150"/>
      <c r="IN12" s="1150"/>
      <c r="IO12" s="1162"/>
      <c r="IP12" s="1162"/>
      <c r="IQ12" s="1162"/>
      <c r="IR12" s="1162"/>
    </row>
    <row r="13" spans="1:252" s="8" customFormat="1" ht="7.9" customHeight="1" thickBot="1">
      <c r="A13" s="165"/>
      <c r="B13" s="123"/>
      <c r="C13" s="226" t="s">
        <v>1126</v>
      </c>
      <c r="D13" s="201"/>
      <c r="E13" s="186"/>
      <c r="F13" s="165"/>
      <c r="G13" s="123"/>
      <c r="H13" s="544"/>
      <c r="I13" s="291"/>
      <c r="J13" s="186"/>
      <c r="K13" s="165"/>
      <c r="L13" s="123"/>
      <c r="M13" s="288"/>
      <c r="N13" s="178"/>
      <c r="O13" s="186"/>
      <c r="P13" s="165"/>
      <c r="Q13" s="123"/>
      <c r="R13" s="1008"/>
      <c r="S13" s="178"/>
      <c r="T13" s="186"/>
      <c r="U13" s="165"/>
      <c r="V13" s="123"/>
      <c r="W13" s="288" t="s">
        <v>1135</v>
      </c>
      <c r="X13" s="178"/>
      <c r="Y13" s="186"/>
      <c r="Z13" s="343"/>
      <c r="AA13" s="123"/>
      <c r="AB13" s="226"/>
      <c r="AC13" s="178"/>
      <c r="AD13" s="186"/>
      <c r="AE13" s="165"/>
      <c r="AF13" s="123"/>
      <c r="AG13" s="544"/>
      <c r="AH13" s="291"/>
      <c r="AI13" s="186"/>
      <c r="AJ13" s="165"/>
      <c r="AK13" s="123"/>
      <c r="AL13" s="175"/>
      <c r="AM13" s="727"/>
      <c r="AN13" s="186"/>
      <c r="AO13" s="165"/>
      <c r="AP13" s="123"/>
      <c r="AQ13" s="175"/>
      <c r="AR13" s="727"/>
      <c r="AS13" s="186"/>
      <c r="AT13" s="499"/>
      <c r="AU13" s="500"/>
      <c r="AV13" s="597"/>
      <c r="AW13" s="598"/>
      <c r="AX13" s="498"/>
      <c r="AY13" s="165"/>
      <c r="AZ13" s="123"/>
      <c r="BA13" s="597"/>
      <c r="BB13" s="178"/>
      <c r="BC13" s="498"/>
      <c r="BD13" s="165"/>
      <c r="BE13" s="123"/>
      <c r="BF13" s="597"/>
      <c r="BG13" s="178"/>
      <c r="BH13" s="186"/>
      <c r="BI13" s="165"/>
      <c r="BJ13" s="123"/>
      <c r="BK13" s="288"/>
      <c r="BL13" s="178"/>
      <c r="BM13" s="186"/>
      <c r="BN13" s="165"/>
      <c r="BO13" s="123"/>
      <c r="BP13" s="288"/>
      <c r="BQ13" s="521"/>
      <c r="BR13" s="186"/>
      <c r="BS13" s="165"/>
      <c r="BT13" s="123"/>
      <c r="BU13" s="597" t="s">
        <v>1155</v>
      </c>
      <c r="BV13" s="598"/>
      <c r="BW13" s="186"/>
      <c r="BX13" s="165"/>
      <c r="BY13" s="123"/>
      <c r="BZ13" s="597"/>
      <c r="CA13" s="598"/>
      <c r="CB13" s="186"/>
      <c r="CC13" s="165"/>
      <c r="CD13" s="123"/>
      <c r="CE13" s="597"/>
      <c r="CF13" s="598"/>
      <c r="CG13" s="186"/>
      <c r="CH13" s="167"/>
      <c r="CI13" s="123"/>
      <c r="CJ13" s="597"/>
      <c r="CK13" s="598"/>
      <c r="CL13" s="186"/>
      <c r="CM13" s="165"/>
      <c r="CN13" s="123"/>
      <c r="CO13" s="597"/>
      <c r="CP13" s="598"/>
      <c r="CQ13" s="186"/>
      <c r="CR13" s="343"/>
      <c r="CS13" s="123"/>
      <c r="CT13" s="597"/>
      <c r="CU13" s="598"/>
      <c r="CV13" s="186"/>
      <c r="CW13" s="343"/>
      <c r="CX13" s="123"/>
      <c r="CY13" s="597"/>
      <c r="CZ13" s="598"/>
      <c r="DA13" s="186"/>
      <c r="DB13" s="343"/>
      <c r="DC13" s="123"/>
      <c r="DD13" s="429"/>
      <c r="DE13" s="521"/>
      <c r="DF13" s="729"/>
      <c r="DG13" s="343"/>
      <c r="DH13" s="123"/>
      <c r="DI13" s="999"/>
      <c r="DJ13" s="1000"/>
      <c r="DK13" s="1001"/>
      <c r="DL13" s="343"/>
      <c r="DM13" s="123"/>
      <c r="DN13" s="429" t="s">
        <v>894</v>
      </c>
      <c r="DO13" s="521"/>
      <c r="DP13" s="729"/>
      <c r="DQ13" s="787"/>
      <c r="DR13" s="788"/>
      <c r="DS13" s="1016" t="s">
        <v>422</v>
      </c>
      <c r="DT13" s="1017"/>
      <c r="DU13" s="1018"/>
      <c r="DV13" s="787"/>
      <c r="DW13" s="788"/>
      <c r="DX13" s="1042"/>
      <c r="DY13" s="1043"/>
      <c r="DZ13" s="791"/>
      <c r="EA13" s="787"/>
      <c r="EB13" s="788"/>
      <c r="EC13" s="1041" t="s">
        <v>1092</v>
      </c>
      <c r="ED13" s="790"/>
      <c r="EE13" s="1036"/>
      <c r="EF13" s="792"/>
      <c r="EG13" s="788"/>
      <c r="EH13" s="1042" t="s">
        <v>422</v>
      </c>
      <c r="EI13" s="790"/>
      <c r="EJ13" s="791"/>
      <c r="EK13" s="847"/>
      <c r="EL13" s="848"/>
      <c r="EM13" s="849"/>
      <c r="EN13" s="849"/>
      <c r="EO13" s="850"/>
      <c r="EP13" s="167"/>
      <c r="EQ13" s="123"/>
      <c r="ER13" s="626"/>
      <c r="ES13" s="626"/>
      <c r="ET13" s="186"/>
      <c r="EU13" s="167"/>
      <c r="EV13" s="123"/>
      <c r="EW13" s="626"/>
      <c r="EX13" s="626"/>
      <c r="EY13" s="186"/>
      <c r="EZ13" s="167"/>
      <c r="FA13" s="123"/>
      <c r="FB13" s="626"/>
      <c r="FC13" s="626"/>
      <c r="FD13" s="186"/>
      <c r="FE13" s="165"/>
      <c r="FF13" s="123"/>
      <c r="FG13" s="626"/>
      <c r="FH13" s="626"/>
      <c r="FI13" s="186"/>
      <c r="FJ13" s="167"/>
      <c r="FK13" s="123"/>
      <c r="FL13" s="626"/>
      <c r="FM13" s="626"/>
      <c r="FN13" s="186"/>
      <c r="FO13" s="167"/>
      <c r="FP13" s="123"/>
      <c r="FQ13" s="626"/>
      <c r="FR13" s="626"/>
      <c r="FS13" s="186"/>
      <c r="FT13" s="969"/>
      <c r="FU13" s="83"/>
      <c r="FV13" s="1165"/>
      <c r="FW13" s="1165"/>
      <c r="FX13" s="1165"/>
      <c r="FY13" s="1158"/>
      <c r="FZ13" s="1158"/>
      <c r="GA13" s="1158"/>
      <c r="GB13" s="1158"/>
      <c r="GC13" s="1158"/>
      <c r="GD13" s="1158"/>
      <c r="GE13" s="1158"/>
      <c r="GF13" s="1158"/>
      <c r="GG13" s="1158"/>
      <c r="GH13" s="1158"/>
      <c r="GI13" s="1158"/>
      <c r="GJ13" s="1158"/>
      <c r="GK13" s="1158"/>
      <c r="GL13" s="1158"/>
      <c r="GM13" s="1166"/>
      <c r="GN13" s="144"/>
      <c r="GO13" s="1169"/>
      <c r="GP13" s="1172"/>
      <c r="GQ13" s="1175"/>
      <c r="GR13" s="1175"/>
      <c r="GS13" s="1175"/>
      <c r="GT13" s="1175"/>
      <c r="GU13" s="1175"/>
      <c r="GV13" s="1175"/>
      <c r="GW13" s="1169"/>
      <c r="GX13" s="1175"/>
      <c r="GY13" s="1175"/>
      <c r="GZ13" s="1175"/>
      <c r="HA13" s="1175"/>
      <c r="HB13" s="1175"/>
      <c r="HC13" s="1175"/>
      <c r="HD13" s="1161"/>
      <c r="HE13" s="131"/>
      <c r="HF13" s="120"/>
      <c r="HG13" s="1151"/>
      <c r="HH13" s="1162"/>
      <c r="HI13" s="1151"/>
      <c r="HJ13" s="1151"/>
      <c r="HK13" s="1151"/>
      <c r="HL13" s="1151"/>
      <c r="HM13" s="1151"/>
      <c r="HN13" s="1151"/>
      <c r="HO13" s="1151"/>
      <c r="HP13" s="1151"/>
      <c r="HQ13" s="1151"/>
      <c r="HR13" s="1151"/>
      <c r="HS13" s="1162"/>
      <c r="HT13" s="1162"/>
      <c r="HU13" s="1162"/>
      <c r="HV13" s="1162"/>
      <c r="HW13" s="1151"/>
      <c r="HX13" s="1151"/>
      <c r="HY13" s="1162"/>
      <c r="HZ13" s="1162"/>
      <c r="IA13" s="1162"/>
      <c r="IB13" s="1162"/>
      <c r="IC13" s="1162"/>
      <c r="ID13" s="1162"/>
      <c r="IE13" s="1162"/>
      <c r="IF13" s="1162"/>
      <c r="IG13" s="1162"/>
      <c r="IH13" s="1162"/>
      <c r="II13" s="1162"/>
      <c r="IJ13" s="1162"/>
      <c r="IK13" s="1162"/>
      <c r="IL13" s="1162"/>
      <c r="IM13" s="1151"/>
      <c r="IN13" s="1151"/>
      <c r="IO13" s="1162"/>
      <c r="IP13" s="1162"/>
      <c r="IQ13" s="1162"/>
      <c r="IR13" s="1162"/>
    </row>
    <row r="14" spans="1:252" s="8" customFormat="1" ht="7.9" customHeight="1" thickBot="1">
      <c r="A14" s="163"/>
      <c r="B14" s="124"/>
      <c r="C14" s="225"/>
      <c r="D14" s="200"/>
      <c r="E14" s="184"/>
      <c r="F14" s="163"/>
      <c r="G14" s="124"/>
      <c r="H14" s="172"/>
      <c r="I14" s="725"/>
      <c r="J14" s="184"/>
      <c r="K14" s="163"/>
      <c r="L14" s="124"/>
      <c r="M14" s="285"/>
      <c r="N14" s="176"/>
      <c r="O14" s="184"/>
      <c r="P14" s="163"/>
      <c r="Q14" s="124"/>
      <c r="R14" s="285"/>
      <c r="S14" s="176"/>
      <c r="T14" s="184"/>
      <c r="U14" s="163"/>
      <c r="V14" s="124"/>
      <c r="W14" s="285"/>
      <c r="X14" s="176"/>
      <c r="Y14" s="184"/>
      <c r="Z14" s="341"/>
      <c r="AA14" s="124"/>
      <c r="AB14" s="225" t="s">
        <v>1136</v>
      </c>
      <c r="AC14" s="176"/>
      <c r="AD14" s="184"/>
      <c r="AE14" s="163"/>
      <c r="AF14" s="124"/>
      <c r="AG14" s="172"/>
      <c r="AH14" s="725"/>
      <c r="AI14" s="184"/>
      <c r="AJ14" s="163"/>
      <c r="AK14" s="124"/>
      <c r="AL14" s="172" t="s">
        <v>1138</v>
      </c>
      <c r="AM14" s="725"/>
      <c r="AN14" s="184"/>
      <c r="AO14" s="163"/>
      <c r="AP14" s="124"/>
      <c r="AQ14" s="172"/>
      <c r="AR14" s="725"/>
      <c r="AS14" s="184"/>
      <c r="AT14" s="493"/>
      <c r="AU14" s="501"/>
      <c r="AV14" s="491"/>
      <c r="AW14" s="599"/>
      <c r="AX14" s="492"/>
      <c r="AY14" s="163"/>
      <c r="AZ14" s="124"/>
      <c r="BA14" s="491"/>
      <c r="BB14" s="176"/>
      <c r="BC14" s="492"/>
      <c r="BD14" s="163"/>
      <c r="BE14" s="124"/>
      <c r="BF14" s="491"/>
      <c r="BG14" s="176"/>
      <c r="BH14" s="184"/>
      <c r="BI14" s="163"/>
      <c r="BJ14" s="124"/>
      <c r="BK14" s="285"/>
      <c r="BL14" s="176"/>
      <c r="BM14" s="184"/>
      <c r="BN14" s="163"/>
      <c r="BO14" s="124"/>
      <c r="BP14" s="543"/>
      <c r="BQ14" s="519"/>
      <c r="BR14" s="184"/>
      <c r="BS14" s="163"/>
      <c r="BT14" s="124"/>
      <c r="BU14" s="491"/>
      <c r="BV14" s="599"/>
      <c r="BW14" s="184"/>
      <c r="BX14" s="163"/>
      <c r="BY14" s="124"/>
      <c r="BZ14" s="491"/>
      <c r="CA14" s="599"/>
      <c r="CB14" s="184"/>
      <c r="CC14" s="163"/>
      <c r="CD14" s="124"/>
      <c r="CE14" s="491"/>
      <c r="CF14" s="599"/>
      <c r="CG14" s="184"/>
      <c r="CH14" s="168"/>
      <c r="CI14" s="124"/>
      <c r="CJ14" s="491"/>
      <c r="CK14" s="599"/>
      <c r="CL14" s="184"/>
      <c r="CM14" s="163"/>
      <c r="CN14" s="124"/>
      <c r="CO14" s="491"/>
      <c r="CP14" s="599"/>
      <c r="CQ14" s="184"/>
      <c r="CR14" s="341"/>
      <c r="CS14" s="124"/>
      <c r="CT14" s="491"/>
      <c r="CU14" s="599"/>
      <c r="CV14" s="184"/>
      <c r="CW14" s="341"/>
      <c r="CX14" s="124"/>
      <c r="CY14" s="491"/>
      <c r="CZ14" s="599"/>
      <c r="DA14" s="184"/>
      <c r="DB14" s="341"/>
      <c r="DC14" s="124"/>
      <c r="DD14" s="434"/>
      <c r="DE14" s="519"/>
      <c r="DF14" s="533"/>
      <c r="DG14" s="341"/>
      <c r="DH14" s="124"/>
      <c r="DI14" s="991"/>
      <c r="DJ14" s="992"/>
      <c r="DK14" s="993"/>
      <c r="DL14" s="341"/>
      <c r="DM14" s="124"/>
      <c r="DN14" s="434"/>
      <c r="DO14" s="519"/>
      <c r="DP14" s="431"/>
      <c r="DQ14" s="771"/>
      <c r="DR14" s="776"/>
      <c r="DS14" s="1010"/>
      <c r="DT14" s="1011"/>
      <c r="DU14" s="1012"/>
      <c r="DV14" s="771"/>
      <c r="DW14" s="776"/>
      <c r="DX14" s="773"/>
      <c r="DY14" s="1044"/>
      <c r="DZ14" s="775"/>
      <c r="EA14" s="771"/>
      <c r="EB14" s="776"/>
      <c r="EC14" s="773" t="s">
        <v>1094</v>
      </c>
      <c r="ED14" s="774"/>
      <c r="EE14" s="1034"/>
      <c r="EF14" s="777"/>
      <c r="EG14" s="776"/>
      <c r="EH14" s="773" t="s">
        <v>1100</v>
      </c>
      <c r="EI14" s="774"/>
      <c r="EJ14" s="775"/>
      <c r="EK14" s="837"/>
      <c r="EL14" s="851"/>
      <c r="EM14" s="839"/>
      <c r="EN14" s="840"/>
      <c r="EO14" s="841"/>
      <c r="EP14" s="168"/>
      <c r="EQ14" s="124"/>
      <c r="ER14" s="623"/>
      <c r="ES14" s="624"/>
      <c r="ET14" s="184"/>
      <c r="EU14" s="168"/>
      <c r="EV14" s="124"/>
      <c r="EW14" s="623"/>
      <c r="EX14" s="624"/>
      <c r="EY14" s="184"/>
      <c r="EZ14" s="168"/>
      <c r="FA14" s="124"/>
      <c r="FB14" s="623"/>
      <c r="FC14" s="624"/>
      <c r="FD14" s="184"/>
      <c r="FE14" s="163"/>
      <c r="FF14" s="124"/>
      <c r="FG14" s="623"/>
      <c r="FH14" s="624"/>
      <c r="FI14" s="184"/>
      <c r="FJ14" s="168"/>
      <c r="FK14" s="124"/>
      <c r="FL14" s="623"/>
      <c r="FM14" s="624"/>
      <c r="FN14" s="184"/>
      <c r="FO14" s="168"/>
      <c r="FP14" s="124"/>
      <c r="FQ14" s="623"/>
      <c r="FR14" s="624"/>
      <c r="FS14" s="184"/>
      <c r="FT14" s="969"/>
      <c r="FU14" s="81"/>
      <c r="FV14" s="1163">
        <f>COUNTIF($A14:$FS17,"=CSB")</f>
        <v>1</v>
      </c>
      <c r="FW14" s="1163">
        <f>COUNTIF($A14:$FS17,"41")</f>
        <v>0</v>
      </c>
      <c r="FX14" s="1163">
        <f>COUNTIF($A14:$FS17,"42")</f>
        <v>1</v>
      </c>
      <c r="FY14" s="1156">
        <f>COUNTIF($A14:$FS17,"40")</f>
        <v>1</v>
      </c>
      <c r="FZ14" s="1156">
        <f>COUNTIF($A14:$FS17,"11")</f>
        <v>0</v>
      </c>
      <c r="GA14" s="1156">
        <f>COUNTIF($A14:$FS17,"13")</f>
        <v>1</v>
      </c>
      <c r="GB14" s="1156">
        <f>COUNTIF($A14:$FS17,"=19")</f>
        <v>1</v>
      </c>
      <c r="GC14" s="1156">
        <f>COUNTIF($A14:$FS17,"=14")</f>
        <v>1</v>
      </c>
      <c r="GD14" s="1156">
        <f>COUNTIF($A14:$FS17,"=24")</f>
        <v>1</v>
      </c>
      <c r="GE14" s="1156">
        <f>COUNTIF($A14:$FS17,"=25")</f>
        <v>0</v>
      </c>
      <c r="GF14" s="1156">
        <f>COUNTIF($A14:$FS17,"=26")</f>
        <v>1</v>
      </c>
      <c r="GG14" s="1156">
        <f>COUNTIF($A14:$FS17,"=29")</f>
        <v>1</v>
      </c>
      <c r="GH14" s="1156">
        <f>COUNTIF($A14:$FS17,"=30")</f>
        <v>0</v>
      </c>
      <c r="GI14" s="1156">
        <f>COUNTIF($A14:$FS17,"=31")</f>
        <v>0</v>
      </c>
      <c r="GJ14" s="1156">
        <f>COUNTIF($A14:$FS17,"=32")</f>
        <v>1</v>
      </c>
      <c r="GK14" s="1156">
        <f>COUNTIF($A14:$FS17,"=33")</f>
        <v>1</v>
      </c>
      <c r="GL14" s="1156">
        <f>COUNTIF($A14:$FS17,"=34")</f>
        <v>1</v>
      </c>
      <c r="GM14" s="1166">
        <f>COUNTIF($A14:$GE17,"=34")</f>
        <v>1</v>
      </c>
      <c r="GN14" s="142"/>
      <c r="GO14" s="1167" t="str">
        <f>IF(COUNTIF($A14:$FS17,"=41")&gt;0,"X"," ")</f>
        <v xml:space="preserve"> </v>
      </c>
      <c r="GP14" s="1170" t="str">
        <f>IF(COUNTIF($A14:$FS17,"=42")&gt;0,"X"," ")</f>
        <v>X</v>
      </c>
      <c r="GQ14" s="1173" t="str">
        <f>IF(COUNTIF($A14:$FS17,"=40")&gt;0,"X"," ")</f>
        <v>X</v>
      </c>
      <c r="GR14" s="1173" t="str">
        <f>IF(COUNTIF($A14:$FS17,"=11")&gt;0,"X"," ")</f>
        <v xml:space="preserve"> </v>
      </c>
      <c r="GS14" s="1173" t="str">
        <f>IF(COUNTIF($A14:$FS17,"=13")&gt;0,"X"," ")</f>
        <v>X</v>
      </c>
      <c r="GT14" s="1173" t="str">
        <f>IF(COUNTIF($A14:$FS17,"=19")&gt;0,"X"," ")</f>
        <v>X</v>
      </c>
      <c r="GU14" s="1173" t="str">
        <f>IF(COUNTIF($A14:$FS17,"=14")&gt;0,"X"," ")</f>
        <v>X</v>
      </c>
      <c r="GV14" s="1173" t="str">
        <f>IF(COUNTIF($A14:$FS17,"=24")&gt;0,"X"," ")</f>
        <v>X</v>
      </c>
      <c r="GW14" s="1167" t="str">
        <f>IF(COUNTIF($A14:$FS17,"=25")&gt;0,"X"," ")</f>
        <v xml:space="preserve"> </v>
      </c>
      <c r="GX14" s="1173" t="str">
        <f>IF(COUNTIF($A14:$FS17,"=26")&gt;0,"X"," ")</f>
        <v>X</v>
      </c>
      <c r="GY14" s="1173" t="str">
        <f>IF(COUNTIF($A14:$FS17,"=29")&gt;0,"X"," ")</f>
        <v>X</v>
      </c>
      <c r="GZ14" s="1173" t="str">
        <f>IF(COUNTIF($A14:$FS17,"=30")&gt;0,"X"," ")</f>
        <v xml:space="preserve"> </v>
      </c>
      <c r="HA14" s="1173" t="str">
        <f>IF(COUNTIF($A14:$FS17,"=31")&gt;0,"X"," ")</f>
        <v xml:space="preserve"> </v>
      </c>
      <c r="HB14" s="1173" t="str">
        <f>IF(COUNTIF($A14:$FS17,"=32")&gt;0,"X"," ")</f>
        <v>X</v>
      </c>
      <c r="HC14" s="1173" t="str">
        <f>IF(COUNTIF($A14:$FS17,"=33")&gt;0,"X"," ")</f>
        <v>X</v>
      </c>
      <c r="HD14" s="1159" t="str">
        <f>IF(COUNTIF($A14:$FS17,"=34")&gt;0,"X"," ")</f>
        <v>X</v>
      </c>
      <c r="HE14" s="129"/>
      <c r="HF14" s="118"/>
      <c r="HG14" s="1149" t="str">
        <f>IF(COUNTIF($A14:$FS17,"=H.Prus")&gt;0,"Z"," ")</f>
        <v>Z</v>
      </c>
      <c r="HH14" s="1162" t="str">
        <f>IF(COUNTIF($A14:$FS17,"=M.Przybyś")&gt;0,"Z"," ")</f>
        <v xml:space="preserve"> </v>
      </c>
      <c r="HI14" s="1149" t="str">
        <f>IF(COUNTIF($A14:$FS17,"=M.Marcinkiewicz")&gt;0,"Z"," ")</f>
        <v xml:space="preserve"> </v>
      </c>
      <c r="HJ14" s="1149" t="str">
        <f>IF(COUNTIF($A14:$FS17,"=K.Cis")&gt;0,"Z"," ")</f>
        <v>Z</v>
      </c>
      <c r="HK14" s="1149" t="str">
        <f>IF(COUNTIF($A14:$FS17,"=Z.Tomczykowski")&gt;0,"Z"," ")</f>
        <v xml:space="preserve"> </v>
      </c>
      <c r="HL14" s="1149" t="str">
        <f>IF(COUNTIF($A14:$FS17,"=P.Antoszkiewicz")&gt;0,"Z"," ")</f>
        <v xml:space="preserve"> </v>
      </c>
      <c r="HM14" s="1149" t="str">
        <f>IF(COUNTIF($A14:$FS17,"=Z.Niewiadomski")&gt;0,"Z"," ")</f>
        <v xml:space="preserve"> </v>
      </c>
      <c r="HN14" s="1149" t="str">
        <f>IF(COUNTIF($A14:$FS17,"=A.Miściur-Kaszyńska")&gt;0,"Z"," ")</f>
        <v>Z</v>
      </c>
      <c r="HO14" s="1149" t="str">
        <f>IF(COUNTIF($A14:$FS17,"=L.Demczuk")&gt;0,"Z"," ")</f>
        <v xml:space="preserve"> </v>
      </c>
      <c r="HP14" s="1149" t="str">
        <f>IF(COUNTIF($A14:$FS17,"=K.Kiejdo")&gt;0,"Z"," ")</f>
        <v xml:space="preserve"> </v>
      </c>
      <c r="HQ14" s="1149" t="str">
        <f>IF(COUNTIF($A14:$FS17,"=M.Kieżun")&gt;0,"Z"," ")</f>
        <v xml:space="preserve"> </v>
      </c>
      <c r="HR14" s="1149" t="str">
        <f>IF(COUNTIF($A14:$FS17,"=I.Kasprzyk")&gt;0,"Z"," ")</f>
        <v xml:space="preserve"> </v>
      </c>
      <c r="HS14" s="1162" t="str">
        <f>IF(COUNTIF($A14:$FS17,"=M.Choroszko")&gt;0,"Z"," ")</f>
        <v xml:space="preserve"> </v>
      </c>
      <c r="HT14" s="1162" t="str">
        <f>IF(COUNTIF($A14:$FS17,"=M.Grzyb")&gt;0,"Z"," ")</f>
        <v>Z</v>
      </c>
      <c r="HU14" s="1162" t="str">
        <f>IF(COUNTIF($A14:$FS17,"=A.Muż")&gt;0,"Z"," ")</f>
        <v xml:space="preserve"> </v>
      </c>
      <c r="HV14" s="1162" t="str">
        <f>IF(COUNTIF($A14:$FS17,"=E.Kicka")&gt;0,"Z"," ")</f>
        <v xml:space="preserve"> </v>
      </c>
      <c r="HW14" s="1149" t="str">
        <f>IF(COUNTIF($A14:$FS17,"=M.Palmowska")&gt;0,"Z"," ")</f>
        <v xml:space="preserve"> </v>
      </c>
      <c r="HX14" s="1149" t="str">
        <f>IF(COUNTIF($A14:$FS17,"=M.Szonert")&gt;0,"Z"," ")</f>
        <v>Z</v>
      </c>
      <c r="HY14" s="1162" t="str">
        <f>IF(COUNTIF($A14:$FS17,"=E.Ciarciński")&gt;0,"Z"," ")</f>
        <v xml:space="preserve"> </v>
      </c>
      <c r="HZ14" s="1162" t="str">
        <f>IF(COUNTIF($A14:$FS17,"=M.Czajka")&gt;0,"Z"," ")</f>
        <v xml:space="preserve"> </v>
      </c>
      <c r="IA14" s="1162" t="str">
        <f>IF(COUNTIF($A14:$FS17,"=E.Hepner")&gt;0,"Z"," ")</f>
        <v xml:space="preserve"> </v>
      </c>
      <c r="IB14" s="1162" t="str">
        <f>IF(COUNTIF($A14:$FS17,"=A.Naszlin")&gt;0,"Z"," ")</f>
        <v>Z</v>
      </c>
      <c r="IC14" s="1162" t="str">
        <f>IF(COUNTIF($A14:$FS17,"=A.Tychek")&gt;0,"Z"," ")</f>
        <v xml:space="preserve"> </v>
      </c>
      <c r="ID14" s="1162" t="str">
        <f>IF(COUNTIF($A14:$FS17,"=R.Sokulski")&gt;0,"Z"," ")</f>
        <v xml:space="preserve"> </v>
      </c>
      <c r="IE14" s="1162" t="str">
        <f>IF(COUNTIF($A14:$FS17,"=S.Piotrowska")&gt;0,"Z"," ")</f>
        <v>Z</v>
      </c>
      <c r="IF14" s="1162" t="str">
        <f>IF(COUNTIF($A14:$FS17,"=J.Gregorczuk")&gt;0,"Z"," ")</f>
        <v xml:space="preserve"> </v>
      </c>
      <c r="IG14" s="1162" t="str">
        <f>IF(COUNTIF($A14:$FS17,"=A.Marciniak")&gt;0,"Z"," ")</f>
        <v>Z</v>
      </c>
      <c r="IH14" s="1162" t="str">
        <f>IF(COUNTIF($A14:$FS17,"=I.Ogulewicz")&gt;0,"Z"," ")</f>
        <v xml:space="preserve"> </v>
      </c>
      <c r="II14" s="1162" t="str">
        <f>IF(COUNTIF($A14:$FS17,"=R.Przęczek")&gt;0,"Z"," ")</f>
        <v>Z</v>
      </c>
      <c r="IJ14" s="1162" t="str">
        <f>IF(COUNTIF($A14:$FS17,"=D.Ławecka-Bednarska")&gt;0,"Z"," ")</f>
        <v xml:space="preserve"> </v>
      </c>
      <c r="IK14" s="1162" t="str">
        <f>IF(COUNTIF($A14:$FS17,"=M.Ciszek")&gt;0,"Z"," ")</f>
        <v>Z</v>
      </c>
      <c r="IL14" s="1162" t="str">
        <f>IF(COUNTIF($A14:$FS17,"=M.Lipiński")&gt;0,"Z"," ")</f>
        <v xml:space="preserve"> </v>
      </c>
      <c r="IM14" s="1149" t="str">
        <f>IF(COUNTIF($A14:$FS17,"=M.Kluz")&gt;0,"Z"," ")</f>
        <v>Z</v>
      </c>
      <c r="IN14" s="1149" t="str">
        <f>IF(COUNTIF($A14:$FS17,"=N.Liakh")&gt;0,"Z"," ")</f>
        <v>Z</v>
      </c>
      <c r="IO14" s="1162" t="str">
        <f>IF(COUNTIF($A14:$FS17,"=J.Lubkiewicz")&gt;0,"Z"," ")</f>
        <v xml:space="preserve"> </v>
      </c>
      <c r="IP14" s="1162" t="str">
        <f>IF(COUNTIF($A14:$FS17,"=J.Fukowska")&gt;0,"Z"," ")</f>
        <v xml:space="preserve"> </v>
      </c>
      <c r="IQ14" s="1162" t="str">
        <f>IF(COUNTIF($A14:$FS17,"=H.Libuda")&gt;0,"Z"," ")</f>
        <v xml:space="preserve"> </v>
      </c>
      <c r="IR14" s="1162" t="str">
        <f>IF(COUNTIF($A14:$FS17,"=A.Jastrzębska")&gt;0,"Z"," ")</f>
        <v xml:space="preserve"> </v>
      </c>
    </row>
    <row r="15" spans="1:252" s="8" customFormat="1" ht="7.9" customHeight="1" thickBot="1">
      <c r="A15" s="164" t="s">
        <v>9</v>
      </c>
      <c r="B15" s="96" t="s">
        <v>10</v>
      </c>
      <c r="C15" s="224" t="s">
        <v>1073</v>
      </c>
      <c r="D15" s="202" t="s">
        <v>1121</v>
      </c>
      <c r="E15" s="185">
        <v>26</v>
      </c>
      <c r="F15" s="164" t="s">
        <v>9</v>
      </c>
      <c r="G15" s="96" t="s">
        <v>10</v>
      </c>
      <c r="H15" s="173"/>
      <c r="I15" s="726"/>
      <c r="J15" s="185"/>
      <c r="K15" s="164" t="s">
        <v>9</v>
      </c>
      <c r="L15" s="96" t="s">
        <v>10</v>
      </c>
      <c r="M15" s="286" t="s">
        <v>1076</v>
      </c>
      <c r="N15" s="730" t="s">
        <v>84</v>
      </c>
      <c r="O15" s="185">
        <v>40</v>
      </c>
      <c r="P15" s="164" t="s">
        <v>9</v>
      </c>
      <c r="Q15" s="96" t="s">
        <v>10</v>
      </c>
      <c r="R15" s="286"/>
      <c r="S15" s="730"/>
      <c r="T15" s="185"/>
      <c r="U15" s="164" t="s">
        <v>9</v>
      </c>
      <c r="V15" s="96" t="s">
        <v>10</v>
      </c>
      <c r="W15" s="286" t="s">
        <v>1093</v>
      </c>
      <c r="X15" s="182" t="s">
        <v>1134</v>
      </c>
      <c r="Y15" s="185">
        <v>13</v>
      </c>
      <c r="Z15" s="342" t="s">
        <v>9</v>
      </c>
      <c r="AA15" s="96" t="s">
        <v>10</v>
      </c>
      <c r="AB15" s="224" t="s">
        <v>1137</v>
      </c>
      <c r="AC15" s="177" t="s">
        <v>38</v>
      </c>
      <c r="AD15" s="185">
        <v>19</v>
      </c>
      <c r="AE15" s="164" t="s">
        <v>9</v>
      </c>
      <c r="AF15" s="96" t="s">
        <v>10</v>
      </c>
      <c r="AG15" s="173"/>
      <c r="AH15" s="726"/>
      <c r="AI15" s="185"/>
      <c r="AJ15" s="164" t="s">
        <v>9</v>
      </c>
      <c r="AK15" s="96" t="s">
        <v>10</v>
      </c>
      <c r="AL15" s="173" t="s">
        <v>1139</v>
      </c>
      <c r="AM15" s="177" t="s">
        <v>87</v>
      </c>
      <c r="AN15" s="185">
        <v>29</v>
      </c>
      <c r="AO15" s="164" t="s">
        <v>9</v>
      </c>
      <c r="AP15" s="96" t="s">
        <v>10</v>
      </c>
      <c r="AQ15" s="173"/>
      <c r="AR15" s="726"/>
      <c r="AS15" s="185"/>
      <c r="AT15" s="496" t="s">
        <v>9</v>
      </c>
      <c r="AU15" s="497" t="s">
        <v>10</v>
      </c>
      <c r="AV15" s="704" t="s">
        <v>403</v>
      </c>
      <c r="AW15" s="594" t="s">
        <v>43</v>
      </c>
      <c r="AX15" s="495">
        <v>14</v>
      </c>
      <c r="AY15" s="164" t="s">
        <v>9</v>
      </c>
      <c r="AZ15" s="96" t="s">
        <v>10</v>
      </c>
      <c r="BA15" s="704"/>
      <c r="BB15" s="182"/>
      <c r="BC15" s="495"/>
      <c r="BD15" s="164" t="s">
        <v>9</v>
      </c>
      <c r="BE15" s="96" t="s">
        <v>10</v>
      </c>
      <c r="BF15" s="704"/>
      <c r="BG15" s="182"/>
      <c r="BH15" s="185"/>
      <c r="BI15" s="164" t="s">
        <v>9</v>
      </c>
      <c r="BJ15" s="96" t="s">
        <v>10</v>
      </c>
      <c r="BK15" s="286"/>
      <c r="BL15" s="182"/>
      <c r="BM15" s="185"/>
      <c r="BN15" s="164" t="s">
        <v>9</v>
      </c>
      <c r="BO15" s="96" t="s">
        <v>10</v>
      </c>
      <c r="BP15" s="318" t="s">
        <v>403</v>
      </c>
      <c r="BQ15" s="182" t="s">
        <v>1153</v>
      </c>
      <c r="BR15" s="185">
        <v>42</v>
      </c>
      <c r="BS15" s="164" t="s">
        <v>9</v>
      </c>
      <c r="BT15" s="96" t="s">
        <v>10</v>
      </c>
      <c r="BU15" s="704" t="s">
        <v>403</v>
      </c>
      <c r="BV15" s="600" t="s">
        <v>890</v>
      </c>
      <c r="BW15" s="185"/>
      <c r="BX15" s="164" t="s">
        <v>9</v>
      </c>
      <c r="BY15" s="96" t="s">
        <v>10</v>
      </c>
      <c r="BZ15" s="704"/>
      <c r="CA15" s="600"/>
      <c r="CB15" s="185"/>
      <c r="CC15" s="164" t="s">
        <v>9</v>
      </c>
      <c r="CD15" s="96" t="s">
        <v>10</v>
      </c>
      <c r="CE15" s="704"/>
      <c r="CF15" s="600"/>
      <c r="CG15" s="185"/>
      <c r="CH15" s="169" t="s">
        <v>9</v>
      </c>
      <c r="CI15" s="96" t="s">
        <v>10</v>
      </c>
      <c r="CJ15" s="704" t="s">
        <v>403</v>
      </c>
      <c r="CK15" s="594" t="s">
        <v>1145</v>
      </c>
      <c r="CL15" s="185">
        <v>34</v>
      </c>
      <c r="CM15" s="164" t="s">
        <v>9</v>
      </c>
      <c r="CN15" s="480" t="s">
        <v>10</v>
      </c>
      <c r="CO15" s="704"/>
      <c r="CP15" s="594"/>
      <c r="CQ15" s="185"/>
      <c r="CR15" s="342" t="s">
        <v>9</v>
      </c>
      <c r="CS15" s="96" t="s">
        <v>10</v>
      </c>
      <c r="CT15" s="704"/>
      <c r="CU15" s="600"/>
      <c r="CV15" s="185"/>
      <c r="CW15" s="342" t="s">
        <v>9</v>
      </c>
      <c r="CX15" s="96" t="s">
        <v>10</v>
      </c>
      <c r="CY15" s="704"/>
      <c r="CZ15" s="600"/>
      <c r="DA15" s="185"/>
      <c r="DB15" s="342" t="s">
        <v>9</v>
      </c>
      <c r="DC15" s="96" t="s">
        <v>10</v>
      </c>
      <c r="DD15" s="426"/>
      <c r="DE15" s="182"/>
      <c r="DF15" s="534"/>
      <c r="DG15" s="342" t="s">
        <v>9</v>
      </c>
      <c r="DH15" s="96" t="s">
        <v>10</v>
      </c>
      <c r="DI15" s="994" t="s">
        <v>403</v>
      </c>
      <c r="DJ15" s="995" t="s">
        <v>41</v>
      </c>
      <c r="DK15" s="996" t="s">
        <v>1072</v>
      </c>
      <c r="DL15" s="342" t="s">
        <v>9</v>
      </c>
      <c r="DM15" s="96" t="s">
        <v>10</v>
      </c>
      <c r="DN15" s="426" t="s">
        <v>403</v>
      </c>
      <c r="DO15" s="182" t="s">
        <v>41</v>
      </c>
      <c r="DP15" s="432" t="s">
        <v>1157</v>
      </c>
      <c r="DQ15" s="778" t="s">
        <v>9</v>
      </c>
      <c r="DR15" s="779" t="s">
        <v>10</v>
      </c>
      <c r="DS15" s="1013" t="s">
        <v>1073</v>
      </c>
      <c r="DT15" s="1014" t="s">
        <v>402</v>
      </c>
      <c r="DU15" s="1015">
        <v>32</v>
      </c>
      <c r="DV15" s="778" t="s">
        <v>9</v>
      </c>
      <c r="DW15" s="779" t="s">
        <v>10</v>
      </c>
      <c r="DX15" s="780"/>
      <c r="DY15" s="1045"/>
      <c r="DZ15" s="782"/>
      <c r="EA15" s="778" t="s">
        <v>9</v>
      </c>
      <c r="EB15" s="783" t="s">
        <v>10</v>
      </c>
      <c r="EC15" s="780" t="s">
        <v>1095</v>
      </c>
      <c r="ED15" s="781" t="s">
        <v>1035</v>
      </c>
      <c r="EE15" s="1035">
        <v>33</v>
      </c>
      <c r="EF15" s="784" t="s">
        <v>9</v>
      </c>
      <c r="EG15" s="779" t="s">
        <v>10</v>
      </c>
      <c r="EH15" s="780" t="s">
        <v>1101</v>
      </c>
      <c r="EI15" s="781" t="s">
        <v>892</v>
      </c>
      <c r="EJ15" s="782" t="s">
        <v>458</v>
      </c>
      <c r="EK15" s="842" t="s">
        <v>9</v>
      </c>
      <c r="EL15" s="843" t="s">
        <v>10</v>
      </c>
      <c r="EM15" s="844"/>
      <c r="EN15" s="845"/>
      <c r="EO15" s="846"/>
      <c r="EP15" s="169" t="s">
        <v>9</v>
      </c>
      <c r="EQ15" s="96" t="s">
        <v>10</v>
      </c>
      <c r="ER15" s="625"/>
      <c r="ES15" s="622"/>
      <c r="ET15" s="185"/>
      <c r="EU15" s="169" t="s">
        <v>9</v>
      </c>
      <c r="EV15" s="96" t="s">
        <v>10</v>
      </c>
      <c r="EW15" s="625"/>
      <c r="EX15" s="622"/>
      <c r="EY15" s="185"/>
      <c r="EZ15" s="169" t="s">
        <v>9</v>
      </c>
      <c r="FA15" s="96" t="s">
        <v>10</v>
      </c>
      <c r="FB15" s="625"/>
      <c r="FC15" s="622"/>
      <c r="FD15" s="185"/>
      <c r="FE15" s="164" t="s">
        <v>9</v>
      </c>
      <c r="FF15" s="96" t="s">
        <v>10</v>
      </c>
      <c r="FG15" s="625"/>
      <c r="FH15" s="622"/>
      <c r="FI15" s="185"/>
      <c r="FJ15" s="169" t="s">
        <v>9</v>
      </c>
      <c r="FK15" s="96" t="s">
        <v>10</v>
      </c>
      <c r="FL15" s="625"/>
      <c r="FM15" s="622"/>
      <c r="FN15" s="185"/>
      <c r="FO15" s="169" t="s">
        <v>9</v>
      </c>
      <c r="FP15" s="96" t="s">
        <v>10</v>
      </c>
      <c r="FQ15" s="625" t="s">
        <v>1149</v>
      </c>
      <c r="FR15" s="622" t="s">
        <v>29</v>
      </c>
      <c r="FS15" s="185">
        <v>24</v>
      </c>
      <c r="FT15" s="969"/>
      <c r="FU15" s="82" t="s">
        <v>9</v>
      </c>
      <c r="FV15" s="1164"/>
      <c r="FW15" s="1164"/>
      <c r="FX15" s="1164"/>
      <c r="FY15" s="1157"/>
      <c r="FZ15" s="1157"/>
      <c r="GA15" s="1157"/>
      <c r="GB15" s="1157"/>
      <c r="GC15" s="1157"/>
      <c r="GD15" s="1157"/>
      <c r="GE15" s="1157"/>
      <c r="GF15" s="1157"/>
      <c r="GG15" s="1157"/>
      <c r="GH15" s="1157"/>
      <c r="GI15" s="1157"/>
      <c r="GJ15" s="1157"/>
      <c r="GK15" s="1157"/>
      <c r="GL15" s="1157"/>
      <c r="GM15" s="1166"/>
      <c r="GN15" s="143" t="s">
        <v>9</v>
      </c>
      <c r="GO15" s="1168"/>
      <c r="GP15" s="1171"/>
      <c r="GQ15" s="1174"/>
      <c r="GR15" s="1174"/>
      <c r="GS15" s="1174"/>
      <c r="GT15" s="1174"/>
      <c r="GU15" s="1174"/>
      <c r="GV15" s="1174"/>
      <c r="GW15" s="1168"/>
      <c r="GX15" s="1174"/>
      <c r="GY15" s="1174"/>
      <c r="GZ15" s="1174"/>
      <c r="HA15" s="1174"/>
      <c r="HB15" s="1174"/>
      <c r="HC15" s="1174"/>
      <c r="HD15" s="1160"/>
      <c r="HE15" s="130"/>
      <c r="HF15" s="119" t="s">
        <v>9</v>
      </c>
      <c r="HG15" s="1150"/>
      <c r="HH15" s="1162"/>
      <c r="HI15" s="1150"/>
      <c r="HJ15" s="1150"/>
      <c r="HK15" s="1150"/>
      <c r="HL15" s="1150"/>
      <c r="HM15" s="1150"/>
      <c r="HN15" s="1150"/>
      <c r="HO15" s="1150"/>
      <c r="HP15" s="1150"/>
      <c r="HQ15" s="1150"/>
      <c r="HR15" s="1150"/>
      <c r="HS15" s="1162"/>
      <c r="HT15" s="1162"/>
      <c r="HU15" s="1162"/>
      <c r="HV15" s="1162"/>
      <c r="HW15" s="1150"/>
      <c r="HX15" s="1150"/>
      <c r="HY15" s="1162"/>
      <c r="HZ15" s="1162"/>
      <c r="IA15" s="1162"/>
      <c r="IB15" s="1162"/>
      <c r="IC15" s="1162"/>
      <c r="ID15" s="1162"/>
      <c r="IE15" s="1162"/>
      <c r="IF15" s="1162"/>
      <c r="IG15" s="1162"/>
      <c r="IH15" s="1162"/>
      <c r="II15" s="1162"/>
      <c r="IJ15" s="1162"/>
      <c r="IK15" s="1162"/>
      <c r="IL15" s="1162"/>
      <c r="IM15" s="1150"/>
      <c r="IN15" s="1150"/>
      <c r="IO15" s="1162"/>
      <c r="IP15" s="1162"/>
      <c r="IQ15" s="1162"/>
      <c r="IR15" s="1162"/>
    </row>
    <row r="16" spans="1:252" s="8" customFormat="1" ht="7.9" customHeight="1" thickBot="1">
      <c r="A16" s="164"/>
      <c r="B16" s="96"/>
      <c r="C16" s="224" t="s">
        <v>1125</v>
      </c>
      <c r="D16" s="202"/>
      <c r="E16" s="185"/>
      <c r="F16" s="164"/>
      <c r="G16" s="96"/>
      <c r="H16" s="174"/>
      <c r="I16" s="726"/>
      <c r="J16" s="185"/>
      <c r="K16" s="164"/>
      <c r="L16" s="96"/>
      <c r="M16" s="287" t="s">
        <v>1064</v>
      </c>
      <c r="N16" s="177"/>
      <c r="O16" s="185"/>
      <c r="P16" s="164"/>
      <c r="Q16" s="96"/>
      <c r="R16" s="595"/>
      <c r="S16" s="177"/>
      <c r="T16" s="185"/>
      <c r="U16" s="164"/>
      <c r="V16" s="96"/>
      <c r="W16" s="287" t="s">
        <v>1077</v>
      </c>
      <c r="X16" s="177" t="s">
        <v>26</v>
      </c>
      <c r="Y16" s="185"/>
      <c r="Z16" s="342"/>
      <c r="AA16" s="96"/>
      <c r="AB16" s="224" t="s">
        <v>1077</v>
      </c>
      <c r="AC16" s="177"/>
      <c r="AD16" s="185"/>
      <c r="AE16" s="164"/>
      <c r="AF16" s="96"/>
      <c r="AG16" s="174"/>
      <c r="AH16" s="726"/>
      <c r="AI16" s="185"/>
      <c r="AJ16" s="164"/>
      <c r="AK16" s="96"/>
      <c r="AL16" s="174" t="s">
        <v>1140</v>
      </c>
      <c r="AM16" s="726"/>
      <c r="AN16" s="185"/>
      <c r="AO16" s="164"/>
      <c r="AP16" s="96"/>
      <c r="AQ16" s="174"/>
      <c r="AR16" s="726"/>
      <c r="AS16" s="185"/>
      <c r="AT16" s="496"/>
      <c r="AU16" s="497"/>
      <c r="AV16" s="595" t="s">
        <v>605</v>
      </c>
      <c r="AW16" s="596"/>
      <c r="AX16" s="495"/>
      <c r="AY16" s="164"/>
      <c r="AZ16" s="96"/>
      <c r="BA16" s="595"/>
      <c r="BB16" s="177"/>
      <c r="BC16" s="495"/>
      <c r="BD16" s="164"/>
      <c r="BE16" s="96"/>
      <c r="BF16" s="595"/>
      <c r="BG16" s="177"/>
      <c r="BH16" s="185"/>
      <c r="BI16" s="164"/>
      <c r="BJ16" s="96"/>
      <c r="BK16" s="287"/>
      <c r="BL16" s="177"/>
      <c r="BM16" s="185"/>
      <c r="BN16" s="164"/>
      <c r="BO16" s="96"/>
      <c r="BP16" s="318" t="s">
        <v>1038</v>
      </c>
      <c r="BQ16" s="520"/>
      <c r="BR16" s="185"/>
      <c r="BS16" s="164"/>
      <c r="BT16" s="96"/>
      <c r="BU16" s="595" t="s">
        <v>409</v>
      </c>
      <c r="BV16" s="601" t="s">
        <v>1154</v>
      </c>
      <c r="BW16" s="185"/>
      <c r="BX16" s="164"/>
      <c r="BY16" s="96"/>
      <c r="BZ16" s="595"/>
      <c r="CA16" s="601"/>
      <c r="CB16" s="185"/>
      <c r="CC16" s="164"/>
      <c r="CD16" s="96"/>
      <c r="CE16" s="595"/>
      <c r="CF16" s="601"/>
      <c r="CG16" s="185"/>
      <c r="CH16" s="169"/>
      <c r="CI16" s="96"/>
      <c r="CJ16" s="595" t="s">
        <v>879</v>
      </c>
      <c r="CK16" s="601"/>
      <c r="CL16" s="185"/>
      <c r="CM16" s="164"/>
      <c r="CN16" s="480"/>
      <c r="CO16" s="595"/>
      <c r="CP16" s="601"/>
      <c r="CQ16" s="185"/>
      <c r="CR16" s="342"/>
      <c r="CS16" s="96"/>
      <c r="CT16" s="595"/>
      <c r="CU16" s="601"/>
      <c r="CV16" s="185"/>
      <c r="CW16" s="342"/>
      <c r="CX16" s="96"/>
      <c r="CY16" s="595"/>
      <c r="CZ16" s="601"/>
      <c r="DA16" s="185"/>
      <c r="DB16" s="342"/>
      <c r="DC16" s="96"/>
      <c r="DD16" s="318"/>
      <c r="DE16" s="520"/>
      <c r="DF16" s="534"/>
      <c r="DG16" s="342"/>
      <c r="DH16" s="96"/>
      <c r="DI16" s="997" t="s">
        <v>1002</v>
      </c>
      <c r="DJ16" s="998"/>
      <c r="DK16" s="996"/>
      <c r="DL16" s="342"/>
      <c r="DM16" s="96"/>
      <c r="DN16" s="318" t="s">
        <v>929</v>
      </c>
      <c r="DO16" s="520"/>
      <c r="DP16" s="432"/>
      <c r="DQ16" s="778"/>
      <c r="DR16" s="779"/>
      <c r="DS16" s="1013" t="s">
        <v>1081</v>
      </c>
      <c r="DT16" s="1182" t="s">
        <v>1158</v>
      </c>
      <c r="DU16" s="1183"/>
      <c r="DV16" s="778"/>
      <c r="DW16" s="779"/>
      <c r="DX16" s="1041"/>
      <c r="DY16" s="1046"/>
      <c r="DZ16" s="782"/>
      <c r="EA16" s="778"/>
      <c r="EB16" s="783"/>
      <c r="EC16" s="1041" t="s">
        <v>1096</v>
      </c>
      <c r="ED16" s="786"/>
      <c r="EE16" s="1035"/>
      <c r="EF16" s="784"/>
      <c r="EG16" s="779"/>
      <c r="EH16" s="785" t="s">
        <v>1102</v>
      </c>
      <c r="EI16" s="786"/>
      <c r="EJ16" s="782">
        <v>16</v>
      </c>
      <c r="EK16" s="842"/>
      <c r="EL16" s="843"/>
      <c r="EM16" s="844"/>
      <c r="EN16" s="845"/>
      <c r="EO16" s="846"/>
      <c r="EP16" s="169"/>
      <c r="EQ16" s="96"/>
      <c r="ER16" s="625"/>
      <c r="ES16" s="622"/>
      <c r="ET16" s="185"/>
      <c r="EU16" s="169"/>
      <c r="EV16" s="96"/>
      <c r="EW16" s="625"/>
      <c r="EX16" s="622"/>
      <c r="EY16" s="185"/>
      <c r="EZ16" s="169"/>
      <c r="FA16" s="96"/>
      <c r="FB16" s="625"/>
      <c r="FC16" s="622"/>
      <c r="FD16" s="185"/>
      <c r="FE16" s="164"/>
      <c r="FF16" s="96"/>
      <c r="FG16" s="625"/>
      <c r="FH16" s="622"/>
      <c r="FI16" s="185"/>
      <c r="FJ16" s="169"/>
      <c r="FK16" s="96"/>
      <c r="FL16" s="625"/>
      <c r="FM16" s="622"/>
      <c r="FN16" s="185"/>
      <c r="FO16" s="169"/>
      <c r="FP16" s="96"/>
      <c r="FQ16" s="625"/>
      <c r="FR16" s="622"/>
      <c r="FS16" s="185"/>
      <c r="FT16" s="969"/>
      <c r="FU16" s="82"/>
      <c r="FV16" s="1164"/>
      <c r="FW16" s="1164"/>
      <c r="FX16" s="1164"/>
      <c r="FY16" s="1157"/>
      <c r="FZ16" s="1157"/>
      <c r="GA16" s="1157"/>
      <c r="GB16" s="1157"/>
      <c r="GC16" s="1157"/>
      <c r="GD16" s="1157"/>
      <c r="GE16" s="1157"/>
      <c r="GF16" s="1157"/>
      <c r="GG16" s="1157"/>
      <c r="GH16" s="1157"/>
      <c r="GI16" s="1157"/>
      <c r="GJ16" s="1157"/>
      <c r="GK16" s="1157"/>
      <c r="GL16" s="1157"/>
      <c r="GM16" s="1166"/>
      <c r="GN16" s="143"/>
      <c r="GO16" s="1168"/>
      <c r="GP16" s="1171"/>
      <c r="GQ16" s="1174"/>
      <c r="GR16" s="1174"/>
      <c r="GS16" s="1174"/>
      <c r="GT16" s="1174"/>
      <c r="GU16" s="1174"/>
      <c r="GV16" s="1174"/>
      <c r="GW16" s="1168"/>
      <c r="GX16" s="1174"/>
      <c r="GY16" s="1174"/>
      <c r="GZ16" s="1174"/>
      <c r="HA16" s="1174"/>
      <c r="HB16" s="1174"/>
      <c r="HC16" s="1174"/>
      <c r="HD16" s="1160"/>
      <c r="HE16" s="130"/>
      <c r="HF16" s="119"/>
      <c r="HG16" s="1150"/>
      <c r="HH16" s="1162"/>
      <c r="HI16" s="1150"/>
      <c r="HJ16" s="1150"/>
      <c r="HK16" s="1150"/>
      <c r="HL16" s="1150"/>
      <c r="HM16" s="1150"/>
      <c r="HN16" s="1150"/>
      <c r="HO16" s="1150"/>
      <c r="HP16" s="1150"/>
      <c r="HQ16" s="1150"/>
      <c r="HR16" s="1150"/>
      <c r="HS16" s="1162"/>
      <c r="HT16" s="1162"/>
      <c r="HU16" s="1162"/>
      <c r="HV16" s="1162"/>
      <c r="HW16" s="1150"/>
      <c r="HX16" s="1150"/>
      <c r="HY16" s="1162"/>
      <c r="HZ16" s="1162"/>
      <c r="IA16" s="1162"/>
      <c r="IB16" s="1162"/>
      <c r="IC16" s="1162"/>
      <c r="ID16" s="1162"/>
      <c r="IE16" s="1162"/>
      <c r="IF16" s="1162"/>
      <c r="IG16" s="1162"/>
      <c r="IH16" s="1162"/>
      <c r="II16" s="1162"/>
      <c r="IJ16" s="1162"/>
      <c r="IK16" s="1162"/>
      <c r="IL16" s="1162"/>
      <c r="IM16" s="1150"/>
      <c r="IN16" s="1150"/>
      <c r="IO16" s="1162"/>
      <c r="IP16" s="1162"/>
      <c r="IQ16" s="1162"/>
      <c r="IR16" s="1162"/>
    </row>
    <row r="17" spans="1:252" s="8" customFormat="1" ht="7.9" customHeight="1" thickBot="1">
      <c r="A17" s="165"/>
      <c r="B17" s="97"/>
      <c r="C17" s="226" t="s">
        <v>1126</v>
      </c>
      <c r="D17" s="201"/>
      <c r="E17" s="186"/>
      <c r="F17" s="165"/>
      <c r="G17" s="97"/>
      <c r="H17" s="175"/>
      <c r="I17" s="727"/>
      <c r="J17" s="186"/>
      <c r="K17" s="165"/>
      <c r="L17" s="97"/>
      <c r="M17" s="288"/>
      <c r="N17" s="178"/>
      <c r="O17" s="186"/>
      <c r="P17" s="165"/>
      <c r="Q17" s="97"/>
      <c r="R17" s="1008"/>
      <c r="S17" s="178"/>
      <c r="T17" s="186"/>
      <c r="U17" s="165"/>
      <c r="V17" s="97"/>
      <c r="W17" s="288" t="s">
        <v>1135</v>
      </c>
      <c r="X17" s="178"/>
      <c r="Y17" s="186"/>
      <c r="Z17" s="343"/>
      <c r="AA17" s="97"/>
      <c r="AB17" s="226"/>
      <c r="AC17" s="178"/>
      <c r="AD17" s="186"/>
      <c r="AE17" s="165"/>
      <c r="AF17" s="97"/>
      <c r="AG17" s="175"/>
      <c r="AH17" s="727"/>
      <c r="AI17" s="186"/>
      <c r="AJ17" s="165"/>
      <c r="AK17" s="97"/>
      <c r="AL17" s="175"/>
      <c r="AM17" s="727"/>
      <c r="AN17" s="186"/>
      <c r="AO17" s="165"/>
      <c r="AP17" s="97"/>
      <c r="AQ17" s="175"/>
      <c r="AR17" s="727"/>
      <c r="AS17" s="186"/>
      <c r="AT17" s="499"/>
      <c r="AU17" s="502"/>
      <c r="AV17" s="597"/>
      <c r="AW17" s="598"/>
      <c r="AX17" s="498"/>
      <c r="AY17" s="165"/>
      <c r="AZ17" s="97"/>
      <c r="BA17" s="597"/>
      <c r="BB17" s="178"/>
      <c r="BC17" s="498"/>
      <c r="BD17" s="165"/>
      <c r="BE17" s="97"/>
      <c r="BF17" s="597"/>
      <c r="BG17" s="178"/>
      <c r="BH17" s="186"/>
      <c r="BI17" s="165"/>
      <c r="BJ17" s="97"/>
      <c r="BK17" s="288"/>
      <c r="BL17" s="178"/>
      <c r="BM17" s="186"/>
      <c r="BN17" s="165"/>
      <c r="BO17" s="97"/>
      <c r="BP17" s="288"/>
      <c r="BQ17" s="521"/>
      <c r="BR17" s="186"/>
      <c r="BS17" s="165"/>
      <c r="BT17" s="97"/>
      <c r="BU17" s="597" t="s">
        <v>1155</v>
      </c>
      <c r="BV17" s="598"/>
      <c r="BW17" s="186"/>
      <c r="BX17" s="165"/>
      <c r="BY17" s="97"/>
      <c r="BZ17" s="597"/>
      <c r="CA17" s="598"/>
      <c r="CB17" s="186"/>
      <c r="CC17" s="165"/>
      <c r="CD17" s="97"/>
      <c r="CE17" s="597"/>
      <c r="CF17" s="598"/>
      <c r="CG17" s="186"/>
      <c r="CH17" s="167"/>
      <c r="CI17" s="97"/>
      <c r="CJ17" s="597"/>
      <c r="CK17" s="598"/>
      <c r="CL17" s="186"/>
      <c r="CM17" s="165"/>
      <c r="CN17" s="123"/>
      <c r="CO17" s="597"/>
      <c r="CP17" s="598"/>
      <c r="CQ17" s="186"/>
      <c r="CR17" s="343"/>
      <c r="CS17" s="97"/>
      <c r="CT17" s="597"/>
      <c r="CU17" s="598"/>
      <c r="CV17" s="186"/>
      <c r="CW17" s="343"/>
      <c r="CX17" s="97"/>
      <c r="CY17" s="597"/>
      <c r="CZ17" s="598"/>
      <c r="DA17" s="186"/>
      <c r="DB17" s="343"/>
      <c r="DC17" s="97"/>
      <c r="DD17" s="429"/>
      <c r="DE17" s="521"/>
      <c r="DF17" s="729"/>
      <c r="DG17" s="343"/>
      <c r="DH17" s="97"/>
      <c r="DI17" s="999"/>
      <c r="DJ17" s="1000"/>
      <c r="DK17" s="1001"/>
      <c r="DL17" s="343"/>
      <c r="DM17" s="97"/>
      <c r="DN17" s="429" t="s">
        <v>894</v>
      </c>
      <c r="DO17" s="521"/>
      <c r="DP17" s="729"/>
      <c r="DQ17" s="787"/>
      <c r="DR17" s="793"/>
      <c r="DS17" s="1016" t="s">
        <v>1092</v>
      </c>
      <c r="DT17" s="1017"/>
      <c r="DU17" s="1018"/>
      <c r="DV17" s="787"/>
      <c r="DW17" s="793"/>
      <c r="DX17" s="1042"/>
      <c r="DY17" s="1043"/>
      <c r="DZ17" s="791"/>
      <c r="EA17" s="787"/>
      <c r="EB17" s="788"/>
      <c r="EC17" s="1041" t="s">
        <v>1092</v>
      </c>
      <c r="ED17" s="790"/>
      <c r="EE17" s="1036"/>
      <c r="EF17" s="792"/>
      <c r="EG17" s="793"/>
      <c r="EH17" s="1042" t="s">
        <v>422</v>
      </c>
      <c r="EI17" s="790"/>
      <c r="EJ17" s="791"/>
      <c r="EK17" s="847"/>
      <c r="EL17" s="852"/>
      <c r="EM17" s="849"/>
      <c r="EN17" s="849"/>
      <c r="EO17" s="850"/>
      <c r="EP17" s="167"/>
      <c r="EQ17" s="97"/>
      <c r="ER17" s="626"/>
      <c r="ES17" s="626"/>
      <c r="ET17" s="186"/>
      <c r="EU17" s="167"/>
      <c r="EV17" s="97"/>
      <c r="EW17" s="626"/>
      <c r="EX17" s="626"/>
      <c r="EY17" s="186"/>
      <c r="EZ17" s="167"/>
      <c r="FA17" s="97"/>
      <c r="FB17" s="626"/>
      <c r="FC17" s="626"/>
      <c r="FD17" s="186"/>
      <c r="FE17" s="165"/>
      <c r="FF17" s="97"/>
      <c r="FG17" s="626"/>
      <c r="FH17" s="626"/>
      <c r="FI17" s="186"/>
      <c r="FJ17" s="167"/>
      <c r="FK17" s="97"/>
      <c r="FL17" s="626"/>
      <c r="FM17" s="626"/>
      <c r="FN17" s="186"/>
      <c r="FO17" s="167"/>
      <c r="FP17" s="97"/>
      <c r="FQ17" s="626"/>
      <c r="FR17" s="626"/>
      <c r="FS17" s="186"/>
      <c r="FT17" s="969"/>
      <c r="FU17" s="83"/>
      <c r="FV17" s="1165"/>
      <c r="FW17" s="1165"/>
      <c r="FX17" s="1165"/>
      <c r="FY17" s="1158"/>
      <c r="FZ17" s="1158"/>
      <c r="GA17" s="1158"/>
      <c r="GB17" s="1158"/>
      <c r="GC17" s="1158"/>
      <c r="GD17" s="1158"/>
      <c r="GE17" s="1158"/>
      <c r="GF17" s="1158"/>
      <c r="GG17" s="1158"/>
      <c r="GH17" s="1158"/>
      <c r="GI17" s="1158"/>
      <c r="GJ17" s="1158"/>
      <c r="GK17" s="1158"/>
      <c r="GL17" s="1158"/>
      <c r="GM17" s="1166"/>
      <c r="GN17" s="144"/>
      <c r="GO17" s="1169"/>
      <c r="GP17" s="1172"/>
      <c r="GQ17" s="1175"/>
      <c r="GR17" s="1175"/>
      <c r="GS17" s="1175"/>
      <c r="GT17" s="1175"/>
      <c r="GU17" s="1175"/>
      <c r="GV17" s="1175"/>
      <c r="GW17" s="1169"/>
      <c r="GX17" s="1175"/>
      <c r="GY17" s="1175"/>
      <c r="GZ17" s="1175"/>
      <c r="HA17" s="1175"/>
      <c r="HB17" s="1175"/>
      <c r="HC17" s="1175"/>
      <c r="HD17" s="1161"/>
      <c r="HE17" s="131"/>
      <c r="HF17" s="120"/>
      <c r="HG17" s="1151"/>
      <c r="HH17" s="1162"/>
      <c r="HI17" s="1151"/>
      <c r="HJ17" s="1151"/>
      <c r="HK17" s="1151"/>
      <c r="HL17" s="1151"/>
      <c r="HM17" s="1151"/>
      <c r="HN17" s="1151"/>
      <c r="HO17" s="1151"/>
      <c r="HP17" s="1151"/>
      <c r="HQ17" s="1151"/>
      <c r="HR17" s="1151"/>
      <c r="HS17" s="1162"/>
      <c r="HT17" s="1162"/>
      <c r="HU17" s="1162"/>
      <c r="HV17" s="1162"/>
      <c r="HW17" s="1151"/>
      <c r="HX17" s="1151"/>
      <c r="HY17" s="1162"/>
      <c r="HZ17" s="1162"/>
      <c r="IA17" s="1162"/>
      <c r="IB17" s="1162"/>
      <c r="IC17" s="1162"/>
      <c r="ID17" s="1162"/>
      <c r="IE17" s="1162"/>
      <c r="IF17" s="1162"/>
      <c r="IG17" s="1162"/>
      <c r="IH17" s="1162"/>
      <c r="II17" s="1162"/>
      <c r="IJ17" s="1162"/>
      <c r="IK17" s="1162"/>
      <c r="IL17" s="1162"/>
      <c r="IM17" s="1151"/>
      <c r="IN17" s="1151"/>
      <c r="IO17" s="1162"/>
      <c r="IP17" s="1162"/>
      <c r="IQ17" s="1162"/>
      <c r="IR17" s="1162"/>
    </row>
    <row r="18" spans="1:252" s="8" customFormat="1" ht="7.9" customHeight="1" thickBot="1">
      <c r="A18" s="163"/>
      <c r="B18" s="98"/>
      <c r="C18" s="225" t="s">
        <v>1122</v>
      </c>
      <c r="D18" s="200"/>
      <c r="E18" s="184"/>
      <c r="F18" s="163"/>
      <c r="G18" s="98"/>
      <c r="H18" s="172"/>
      <c r="I18" s="725"/>
      <c r="J18" s="184"/>
      <c r="K18" s="163"/>
      <c r="L18" s="98"/>
      <c r="M18" s="285" t="s">
        <v>1067</v>
      </c>
      <c r="N18" s="176"/>
      <c r="O18" s="184"/>
      <c r="P18" s="163"/>
      <c r="Q18" s="98"/>
      <c r="R18" s="285"/>
      <c r="S18" s="176"/>
      <c r="T18" s="184"/>
      <c r="U18" s="163"/>
      <c r="V18" s="98"/>
      <c r="W18" s="285"/>
      <c r="X18" s="176"/>
      <c r="Y18" s="184"/>
      <c r="Z18" s="341"/>
      <c r="AA18" s="98"/>
      <c r="AB18" s="225" t="s">
        <v>1136</v>
      </c>
      <c r="AC18" s="176"/>
      <c r="AD18" s="184"/>
      <c r="AE18" s="163"/>
      <c r="AF18" s="98"/>
      <c r="AG18" s="172"/>
      <c r="AH18" s="725"/>
      <c r="AI18" s="184"/>
      <c r="AJ18" s="163"/>
      <c r="AK18" s="98"/>
      <c r="AL18" s="172" t="s">
        <v>1138</v>
      </c>
      <c r="AM18" s="725"/>
      <c r="AN18" s="184"/>
      <c r="AO18" s="163"/>
      <c r="AP18" s="98"/>
      <c r="AQ18" s="172"/>
      <c r="AR18" s="725"/>
      <c r="AS18" s="184"/>
      <c r="AT18" s="493"/>
      <c r="AU18" s="503"/>
      <c r="AV18" s="491"/>
      <c r="AW18" s="599"/>
      <c r="AX18" s="492"/>
      <c r="AY18" s="163"/>
      <c r="AZ18" s="98"/>
      <c r="BA18" s="491"/>
      <c r="BB18" s="176"/>
      <c r="BC18" s="492"/>
      <c r="BD18" s="163"/>
      <c r="BE18" s="98"/>
      <c r="BF18" s="491"/>
      <c r="BG18" s="176"/>
      <c r="BH18" s="184"/>
      <c r="BI18" s="163"/>
      <c r="BJ18" s="98"/>
      <c r="BK18" s="285"/>
      <c r="BL18" s="176"/>
      <c r="BM18" s="184"/>
      <c r="BN18" s="163"/>
      <c r="BO18" s="98"/>
      <c r="BP18" s="543"/>
      <c r="BQ18" s="519"/>
      <c r="BR18" s="184"/>
      <c r="BS18" s="163"/>
      <c r="BT18" s="98"/>
      <c r="BU18" s="491"/>
      <c r="BV18" s="599"/>
      <c r="BW18" s="184"/>
      <c r="BX18" s="163"/>
      <c r="BY18" s="98"/>
      <c r="BZ18" s="491"/>
      <c r="CA18" s="599"/>
      <c r="CB18" s="184"/>
      <c r="CC18" s="163"/>
      <c r="CD18" s="98"/>
      <c r="CE18" s="491"/>
      <c r="CF18" s="599"/>
      <c r="CG18" s="184"/>
      <c r="CH18" s="168"/>
      <c r="CI18" s="98"/>
      <c r="CJ18" s="491"/>
      <c r="CK18" s="599"/>
      <c r="CL18" s="184"/>
      <c r="CM18" s="163"/>
      <c r="CN18" s="481"/>
      <c r="CO18" s="491"/>
      <c r="CP18" s="599"/>
      <c r="CQ18" s="184"/>
      <c r="CR18" s="341"/>
      <c r="CS18" s="98"/>
      <c r="CT18" s="491"/>
      <c r="CU18" s="599"/>
      <c r="CV18" s="184"/>
      <c r="CW18" s="341"/>
      <c r="CX18" s="95"/>
      <c r="CY18" s="491"/>
      <c r="CZ18" s="599"/>
      <c r="DA18" s="184"/>
      <c r="DB18" s="341"/>
      <c r="DC18" s="98"/>
      <c r="DD18" s="434"/>
      <c r="DE18" s="519"/>
      <c r="DF18" s="533"/>
      <c r="DG18" s="341"/>
      <c r="DH18" s="98"/>
      <c r="DI18" s="991"/>
      <c r="DJ18" s="992"/>
      <c r="DK18" s="993"/>
      <c r="DL18" s="341"/>
      <c r="DM18" s="98"/>
      <c r="DN18" s="434"/>
      <c r="DO18" s="519"/>
      <c r="DP18" s="431"/>
      <c r="DQ18" s="771"/>
      <c r="DR18" s="794"/>
      <c r="DS18" s="1010"/>
      <c r="DT18" s="1011"/>
      <c r="DU18" s="1012"/>
      <c r="DV18" s="771"/>
      <c r="DW18" s="794"/>
      <c r="DX18" s="773"/>
      <c r="DY18" s="1044"/>
      <c r="DZ18" s="775"/>
      <c r="EA18" s="771"/>
      <c r="EB18" s="795"/>
      <c r="EC18" s="773" t="s">
        <v>1097</v>
      </c>
      <c r="ED18" s="774"/>
      <c r="EE18" s="1034"/>
      <c r="EF18" s="777"/>
      <c r="EG18" s="794"/>
      <c r="EH18" s="773" t="s">
        <v>1100</v>
      </c>
      <c r="EI18" s="774"/>
      <c r="EJ18" s="775"/>
      <c r="EK18" s="837"/>
      <c r="EL18" s="853"/>
      <c r="EM18" s="839"/>
      <c r="EN18" s="840"/>
      <c r="EO18" s="841"/>
      <c r="EP18" s="168"/>
      <c r="EQ18" s="98"/>
      <c r="ER18" s="623"/>
      <c r="ES18" s="624"/>
      <c r="ET18" s="184"/>
      <c r="EU18" s="168"/>
      <c r="EV18" s="98"/>
      <c r="EW18" s="623"/>
      <c r="EX18" s="624"/>
      <c r="EY18" s="184"/>
      <c r="EZ18" s="168"/>
      <c r="FA18" s="98"/>
      <c r="FB18" s="623"/>
      <c r="FC18" s="624"/>
      <c r="FD18" s="184"/>
      <c r="FE18" s="163"/>
      <c r="FF18" s="98"/>
      <c r="FG18" s="623"/>
      <c r="FH18" s="624"/>
      <c r="FI18" s="184"/>
      <c r="FJ18" s="168"/>
      <c r="FK18" s="98"/>
      <c r="FL18" s="623"/>
      <c r="FM18" s="624"/>
      <c r="FN18" s="184"/>
      <c r="FO18" s="168"/>
      <c r="FP18" s="98"/>
      <c r="FQ18" s="623"/>
      <c r="FR18" s="624"/>
      <c r="FS18" s="184"/>
      <c r="FT18" s="969"/>
      <c r="FU18" s="81"/>
      <c r="FV18" s="1163">
        <f>COUNTIF($A18:$FS21,"=CSB")</f>
        <v>1</v>
      </c>
      <c r="FW18" s="1163">
        <f>COUNTIF($A18:$FS21,"41")</f>
        <v>0</v>
      </c>
      <c r="FX18" s="1163">
        <f>COUNTIF($A18:$FS21,"42")</f>
        <v>1</v>
      </c>
      <c r="FY18" s="1156">
        <f>COUNTIF($A18:$FS21,"40")</f>
        <v>1</v>
      </c>
      <c r="FZ18" s="1156">
        <f>COUNTIF($A18:$FS21,"11")</f>
        <v>0</v>
      </c>
      <c r="GA18" s="1156">
        <f>COUNTIF($A18:$FS21,"13")</f>
        <v>1</v>
      </c>
      <c r="GB18" s="1156">
        <f>COUNTIF($A18:$FS21,"=19")</f>
        <v>1</v>
      </c>
      <c r="GC18" s="1156">
        <f>COUNTIF($A18:$FS21,"=14")</f>
        <v>1</v>
      </c>
      <c r="GD18" s="1156">
        <f>COUNTIF($A18:$FS21,"=24")</f>
        <v>1</v>
      </c>
      <c r="GE18" s="1156">
        <f>COUNTIF($A18:$FS21,"=25")</f>
        <v>0</v>
      </c>
      <c r="GF18" s="1156">
        <f>COUNTIF($A18:$FS21,"=26")</f>
        <v>1</v>
      </c>
      <c r="GG18" s="1156">
        <f>COUNTIF($A18:$FS21,"=29")</f>
        <v>1</v>
      </c>
      <c r="GH18" s="1156">
        <f>COUNTIF($A18:$FS21,"=30")</f>
        <v>0</v>
      </c>
      <c r="GI18" s="1156">
        <f>COUNTIF($A18:$FS21,"=31")</f>
        <v>0</v>
      </c>
      <c r="GJ18" s="1156">
        <f>COUNTIF($A18:$FS21,"=32")</f>
        <v>1</v>
      </c>
      <c r="GK18" s="1156">
        <f>COUNTIF($A18:$FS21,"=33")</f>
        <v>1</v>
      </c>
      <c r="GL18" s="1156">
        <f>COUNTIF($A18:$FS21,"=34")</f>
        <v>1</v>
      </c>
      <c r="GM18" s="1166">
        <f>COUNTIF($A18:$GE21,"=34")</f>
        <v>1</v>
      </c>
      <c r="GN18" s="142"/>
      <c r="GO18" s="1167" t="str">
        <f>IF(COUNTIF($A18:$FS21,"=41")&gt;0,"X"," ")</f>
        <v xml:space="preserve"> </v>
      </c>
      <c r="GP18" s="1170" t="str">
        <f>IF(COUNTIF($A18:$FS21,"=42")&gt;0,"X"," ")</f>
        <v>X</v>
      </c>
      <c r="GQ18" s="1173" t="str">
        <f>IF(COUNTIF($A18:$FS21,"=40")&gt;0,"X"," ")</f>
        <v>X</v>
      </c>
      <c r="GR18" s="1173" t="str">
        <f>IF(COUNTIF($A18:$FS21,"=11")&gt;0,"X"," ")</f>
        <v xml:space="preserve"> </v>
      </c>
      <c r="GS18" s="1173" t="str">
        <f>IF(COUNTIF($A18:$FS21,"=13")&gt;0,"X"," ")</f>
        <v>X</v>
      </c>
      <c r="GT18" s="1173" t="str">
        <f>IF(COUNTIF($A18:$FS21,"=19")&gt;0,"X"," ")</f>
        <v>X</v>
      </c>
      <c r="GU18" s="1173" t="str">
        <f>IF(COUNTIF($A18:$FS21,"=14")&gt;0,"X"," ")</f>
        <v>X</v>
      </c>
      <c r="GV18" s="1173" t="str">
        <f>IF(COUNTIF($A18:$FS21,"=24")&gt;0,"X"," ")</f>
        <v>X</v>
      </c>
      <c r="GW18" s="1167" t="str">
        <f>IF(COUNTIF($A18:$FS21,"=25")&gt;0,"X"," ")</f>
        <v xml:space="preserve"> </v>
      </c>
      <c r="GX18" s="1173" t="str">
        <f>IF(COUNTIF($A18:$FS21,"=26")&gt;0,"X"," ")</f>
        <v>X</v>
      </c>
      <c r="GY18" s="1173" t="str">
        <f>IF(COUNTIF($A18:$FS21,"=29")&gt;0,"X"," ")</f>
        <v>X</v>
      </c>
      <c r="GZ18" s="1173" t="str">
        <f>IF(COUNTIF($A18:$FS21,"=30")&gt;0,"X"," ")</f>
        <v xml:space="preserve"> </v>
      </c>
      <c r="HA18" s="1173" t="str">
        <f>IF(COUNTIF($A18:$FS21,"=31")&gt;0,"X"," ")</f>
        <v xml:space="preserve"> </v>
      </c>
      <c r="HB18" s="1173" t="str">
        <f>IF(COUNTIF($A18:$FS21,"=32")&gt;0,"X"," ")</f>
        <v>X</v>
      </c>
      <c r="HC18" s="1173" t="str">
        <f>IF(COUNTIF($A18:$FS21,"=33")&gt;0,"X"," ")</f>
        <v>X</v>
      </c>
      <c r="HD18" s="1159" t="str">
        <f>IF(COUNTIF($A18:$FS21,"=34")&gt;0,"X"," ")</f>
        <v>X</v>
      </c>
      <c r="HE18" s="129"/>
      <c r="HF18" s="118"/>
      <c r="HG18" s="1149" t="str">
        <f>IF(COUNTIF($A18:$FS21,"=H.Prus")&gt;0,"Z"," ")</f>
        <v>Z</v>
      </c>
      <c r="HH18" s="1162" t="str">
        <f>IF(COUNTIF($A18:$FS21,"=M.Przybyś")&gt;0,"Z"," ")</f>
        <v xml:space="preserve"> </v>
      </c>
      <c r="HI18" s="1149" t="str">
        <f>IF(COUNTIF($A18:$FS21,"=M.Marcinkiewicz")&gt;0,"Z"," ")</f>
        <v xml:space="preserve"> </v>
      </c>
      <c r="HJ18" s="1149" t="str">
        <f>IF(COUNTIF($A18:$FS21,"=K.Cis")&gt;0,"Z"," ")</f>
        <v>Z</v>
      </c>
      <c r="HK18" s="1149" t="str">
        <f>IF(COUNTIF($A18:$FS21,"=Z.Tomczykowski")&gt;0,"Z"," ")</f>
        <v>Z</v>
      </c>
      <c r="HL18" s="1149" t="str">
        <f>IF(COUNTIF($A18:$FS21,"=P.Antoszkiewicz")&gt;0,"Z"," ")</f>
        <v xml:space="preserve"> </v>
      </c>
      <c r="HM18" s="1149" t="str">
        <f>IF(COUNTIF($A18:$FS21,"=Z.Niewiadomski")&gt;0,"Z"," ")</f>
        <v xml:space="preserve"> </v>
      </c>
      <c r="HN18" s="1149" t="str">
        <f>IF(COUNTIF($A18:$FS21,"=A.Miściur-Kaszyńska")&gt;0,"Z"," ")</f>
        <v>Z</v>
      </c>
      <c r="HO18" s="1149" t="str">
        <f>IF(COUNTIF($A18:$FS21,"=L.Demczuk")&gt;0,"Z"," ")</f>
        <v xml:space="preserve"> </v>
      </c>
      <c r="HP18" s="1149" t="str">
        <f>IF(COUNTIF($A18:$FS21,"=K.Kiejdo")&gt;0,"Z"," ")</f>
        <v xml:space="preserve"> </v>
      </c>
      <c r="HQ18" s="1149" t="str">
        <f>IF(COUNTIF($A18:$FS21,"=M.Kieżun")&gt;0,"Z"," ")</f>
        <v xml:space="preserve"> </v>
      </c>
      <c r="HR18" s="1149" t="str">
        <f>IF(COUNTIF($A18:$FS21,"=I.Kasprzyk")&gt;0,"Z"," ")</f>
        <v xml:space="preserve"> </v>
      </c>
      <c r="HS18" s="1162" t="str">
        <f>IF(COUNTIF($A18:$FS21,"=M.Choroszko")&gt;0,"Z"," ")</f>
        <v xml:space="preserve"> </v>
      </c>
      <c r="HT18" s="1162" t="str">
        <f>IF(COUNTIF($A18:$FS21,"=M.Grzyb")&gt;0,"Z"," ")</f>
        <v>Z</v>
      </c>
      <c r="HU18" s="1162" t="str">
        <f>IF(COUNTIF($A18:$FS21,"=A.Muż")&gt;0,"Z"," ")</f>
        <v xml:space="preserve"> </v>
      </c>
      <c r="HV18" s="1162" t="str">
        <f>IF(COUNTIF($A18:$FS21,"=E.Kicka")&gt;0,"Z"," ")</f>
        <v xml:space="preserve"> </v>
      </c>
      <c r="HW18" s="1149" t="str">
        <f>IF(COUNTIF($A18:$FS21,"=M.Palmowska")&gt;0,"Z"," ")</f>
        <v xml:space="preserve"> </v>
      </c>
      <c r="HX18" s="1149" t="str">
        <f>IF(COUNTIF($A18:$FS21,"=M.Szonert")&gt;0,"Z"," ")</f>
        <v xml:space="preserve"> </v>
      </c>
      <c r="HY18" s="1162" t="str">
        <f>IF(COUNTIF($A18:$FS21,"=E.Ciarciński")&gt;0,"Z"," ")</f>
        <v xml:space="preserve"> </v>
      </c>
      <c r="HZ18" s="1162" t="str">
        <f>IF(COUNTIF($A18:$FS21,"=M.Czajka")&gt;0,"Z"," ")</f>
        <v xml:space="preserve"> </v>
      </c>
      <c r="IA18" s="1162" t="str">
        <f>IF(COUNTIF($A18:$FS21,"=E.Hepner")&gt;0,"Z"," ")</f>
        <v xml:space="preserve"> </v>
      </c>
      <c r="IB18" s="1162" t="str">
        <f>IF(COUNTIF($A18:$FS21,"=A.Naszlin")&gt;0,"Z"," ")</f>
        <v>Z</v>
      </c>
      <c r="IC18" s="1162" t="str">
        <f>IF(COUNTIF($A18:$FS21,"=A.Tychek")&gt;0,"Z"," ")</f>
        <v xml:space="preserve"> </v>
      </c>
      <c r="ID18" s="1162" t="str">
        <f>IF(COUNTIF($A18:$FS21,"=R.Sokulski")&gt;0,"Z"," ")</f>
        <v xml:space="preserve"> </v>
      </c>
      <c r="IE18" s="1162" t="str">
        <f>IF(COUNTIF($A18:$FS21,"=S.Piotrowska")&gt;0,"Z"," ")</f>
        <v>Z</v>
      </c>
      <c r="IF18" s="1162" t="str">
        <f>IF(COUNTIF($A18:$FS21,"=J.Gregorczuk")&gt;0,"Z"," ")</f>
        <v xml:space="preserve"> </v>
      </c>
      <c r="IG18" s="1162" t="str">
        <f>IF(COUNTIF($A18:$FS21,"=A.Marciniak")&gt;0,"Z"," ")</f>
        <v>Z</v>
      </c>
      <c r="IH18" s="1162" t="str">
        <f>IF(COUNTIF($A18:$FS21,"=I.Ogulewicz")&gt;0,"Z"," ")</f>
        <v xml:space="preserve"> </v>
      </c>
      <c r="II18" s="1162" t="str">
        <f>IF(COUNTIF($A18:$FS21,"=R.Przęczek")&gt;0,"Z"," ")</f>
        <v>Z</v>
      </c>
      <c r="IJ18" s="1162" t="str">
        <f>IF(COUNTIF($A18:$FS21,"=D.Ławecka-Bednarska")&gt;0,"Z"," ")</f>
        <v xml:space="preserve"> </v>
      </c>
      <c r="IK18" s="1162" t="str">
        <f>IF(COUNTIF($A18:$FS21,"=M.Ciszek")&gt;0,"Z"," ")</f>
        <v>Z</v>
      </c>
      <c r="IL18" s="1162" t="str">
        <f>IF(COUNTIF($A18:$FS21,"=M.Lipiński")&gt;0,"Z"," ")</f>
        <v xml:space="preserve"> </v>
      </c>
      <c r="IM18" s="1149" t="str">
        <f>IF(COUNTIF($A18:$FS21,"=M.Kluz")&gt;0,"Z"," ")</f>
        <v>Z</v>
      </c>
      <c r="IN18" s="1149" t="str">
        <f>IF(COUNTIF($A18:$FS21,"=N.Liakh")&gt;0,"Z"," ")</f>
        <v>Z</v>
      </c>
      <c r="IO18" s="1162" t="str">
        <f>IF(COUNTIF($A18:$FS21,"=J.Lubkiewicz")&gt;0,"Z"," ")</f>
        <v xml:space="preserve"> </v>
      </c>
      <c r="IP18" s="1162" t="str">
        <f>IF(COUNTIF($A18:$FS21,"=J.Fukowska")&gt;0,"Z"," ")</f>
        <v xml:space="preserve"> </v>
      </c>
      <c r="IQ18" s="1162" t="str">
        <f>IF(COUNTIF($A18:$FS21,"=H.Libuda")&gt;0,"Z"," ")</f>
        <v xml:space="preserve"> </v>
      </c>
      <c r="IR18" s="1162" t="str">
        <f>IF(COUNTIF($A18:$FS21,"=A.Jastrzębska")&gt;0,"Z"," ")</f>
        <v xml:space="preserve"> </v>
      </c>
    </row>
    <row r="19" spans="1:252" s="8" customFormat="1" ht="7.9" customHeight="1" thickBot="1">
      <c r="A19" s="164" t="s">
        <v>11</v>
      </c>
      <c r="B19" s="99" t="s">
        <v>12</v>
      </c>
      <c r="C19" s="224" t="s">
        <v>1123</v>
      </c>
      <c r="D19" s="202" t="s">
        <v>1121</v>
      </c>
      <c r="E19" s="185">
        <v>26</v>
      </c>
      <c r="F19" s="164" t="s">
        <v>11</v>
      </c>
      <c r="G19" s="99" t="s">
        <v>12</v>
      </c>
      <c r="H19" s="173"/>
      <c r="I19" s="726"/>
      <c r="J19" s="185"/>
      <c r="K19" s="164" t="s">
        <v>11</v>
      </c>
      <c r="L19" s="99" t="s">
        <v>12</v>
      </c>
      <c r="M19" s="286" t="s">
        <v>1127</v>
      </c>
      <c r="N19" s="730" t="s">
        <v>84</v>
      </c>
      <c r="O19" s="185">
        <v>40</v>
      </c>
      <c r="P19" s="164" t="s">
        <v>11</v>
      </c>
      <c r="Q19" s="99" t="s">
        <v>12</v>
      </c>
      <c r="R19" s="286"/>
      <c r="S19" s="730"/>
      <c r="T19" s="185"/>
      <c r="U19" s="164" t="s">
        <v>11</v>
      </c>
      <c r="V19" s="99" t="s">
        <v>12</v>
      </c>
      <c r="W19" s="286" t="s">
        <v>1093</v>
      </c>
      <c r="X19" s="182" t="s">
        <v>1134</v>
      </c>
      <c r="Y19" s="185">
        <v>13</v>
      </c>
      <c r="Z19" s="342" t="s">
        <v>11</v>
      </c>
      <c r="AA19" s="99" t="s">
        <v>12</v>
      </c>
      <c r="AB19" s="224" t="s">
        <v>1137</v>
      </c>
      <c r="AC19" s="177" t="s">
        <v>38</v>
      </c>
      <c r="AD19" s="185">
        <v>19</v>
      </c>
      <c r="AE19" s="164" t="s">
        <v>11</v>
      </c>
      <c r="AF19" s="99" t="s">
        <v>12</v>
      </c>
      <c r="AG19" s="173"/>
      <c r="AH19" s="726"/>
      <c r="AI19" s="185"/>
      <c r="AJ19" s="164" t="s">
        <v>11</v>
      </c>
      <c r="AK19" s="99" t="s">
        <v>12</v>
      </c>
      <c r="AL19" s="173" t="s">
        <v>1139</v>
      </c>
      <c r="AM19" s="177" t="s">
        <v>87</v>
      </c>
      <c r="AN19" s="185">
        <v>29</v>
      </c>
      <c r="AO19" s="164" t="s">
        <v>11</v>
      </c>
      <c r="AP19" s="99" t="s">
        <v>12</v>
      </c>
      <c r="AQ19" s="173"/>
      <c r="AR19" s="726"/>
      <c r="AS19" s="185"/>
      <c r="AT19" s="496" t="s">
        <v>11</v>
      </c>
      <c r="AU19" s="504" t="s">
        <v>12</v>
      </c>
      <c r="AV19" s="704" t="s">
        <v>403</v>
      </c>
      <c r="AW19" s="594" t="s">
        <v>43</v>
      </c>
      <c r="AX19" s="495">
        <v>14</v>
      </c>
      <c r="AY19" s="164" t="s">
        <v>11</v>
      </c>
      <c r="AZ19" s="99" t="s">
        <v>12</v>
      </c>
      <c r="BA19" s="704"/>
      <c r="BB19" s="182"/>
      <c r="BC19" s="495"/>
      <c r="BD19" s="164" t="s">
        <v>11</v>
      </c>
      <c r="BE19" s="99" t="s">
        <v>12</v>
      </c>
      <c r="BF19" s="704"/>
      <c r="BG19" s="182"/>
      <c r="BH19" s="185"/>
      <c r="BI19" s="164" t="s">
        <v>11</v>
      </c>
      <c r="BJ19" s="99" t="s">
        <v>12</v>
      </c>
      <c r="BK19" s="286"/>
      <c r="BL19" s="182"/>
      <c r="BM19" s="185"/>
      <c r="BN19" s="164" t="s">
        <v>11</v>
      </c>
      <c r="BO19" s="99" t="s">
        <v>12</v>
      </c>
      <c r="BP19" s="318" t="s">
        <v>403</v>
      </c>
      <c r="BQ19" s="182" t="s">
        <v>1153</v>
      </c>
      <c r="BR19" s="185">
        <v>42</v>
      </c>
      <c r="BS19" s="164" t="s">
        <v>11</v>
      </c>
      <c r="BT19" s="99" t="s">
        <v>12</v>
      </c>
      <c r="BU19" s="704" t="s">
        <v>403</v>
      </c>
      <c r="BV19" s="600" t="s">
        <v>890</v>
      </c>
      <c r="BW19" s="185"/>
      <c r="BX19" s="164" t="s">
        <v>11</v>
      </c>
      <c r="BY19" s="99" t="s">
        <v>12</v>
      </c>
      <c r="BZ19" s="704"/>
      <c r="CA19" s="600"/>
      <c r="CB19" s="185"/>
      <c r="CC19" s="164" t="s">
        <v>11</v>
      </c>
      <c r="CD19" s="99" t="s">
        <v>12</v>
      </c>
      <c r="CE19" s="704"/>
      <c r="CF19" s="600"/>
      <c r="CG19" s="185"/>
      <c r="CH19" s="169" t="s">
        <v>11</v>
      </c>
      <c r="CI19" s="99" t="s">
        <v>12</v>
      </c>
      <c r="CJ19" s="704" t="s">
        <v>403</v>
      </c>
      <c r="CK19" s="594" t="s">
        <v>1145</v>
      </c>
      <c r="CL19" s="185">
        <v>34</v>
      </c>
      <c r="CM19" s="164" t="s">
        <v>11</v>
      </c>
      <c r="CN19" s="482" t="s">
        <v>12</v>
      </c>
      <c r="CO19" s="704"/>
      <c r="CP19" s="594"/>
      <c r="CQ19" s="185"/>
      <c r="CR19" s="342" t="s">
        <v>11</v>
      </c>
      <c r="CS19" s="99" t="s">
        <v>12</v>
      </c>
      <c r="CT19" s="704"/>
      <c r="CU19" s="600"/>
      <c r="CV19" s="185"/>
      <c r="CW19" s="342" t="s">
        <v>5</v>
      </c>
      <c r="CX19" s="96" t="s">
        <v>6</v>
      </c>
      <c r="CY19" s="704"/>
      <c r="CZ19" s="600"/>
      <c r="DA19" s="185"/>
      <c r="DB19" s="342" t="s">
        <v>11</v>
      </c>
      <c r="DC19" s="99" t="s">
        <v>12</v>
      </c>
      <c r="DD19" s="426"/>
      <c r="DE19" s="182"/>
      <c r="DF19" s="534"/>
      <c r="DG19" s="342" t="s">
        <v>11</v>
      </c>
      <c r="DH19" s="99" t="s">
        <v>12</v>
      </c>
      <c r="DI19" s="994" t="s">
        <v>403</v>
      </c>
      <c r="DJ19" s="995" t="s">
        <v>41</v>
      </c>
      <c r="DK19" s="996" t="s">
        <v>1072</v>
      </c>
      <c r="DL19" s="342" t="s">
        <v>11</v>
      </c>
      <c r="DM19" s="99" t="s">
        <v>12</v>
      </c>
      <c r="DN19" s="426" t="s">
        <v>403</v>
      </c>
      <c r="DO19" s="182" t="s">
        <v>41</v>
      </c>
      <c r="DP19" s="432" t="s">
        <v>1157</v>
      </c>
      <c r="DQ19" s="778" t="s">
        <v>11</v>
      </c>
      <c r="DR19" s="796" t="s">
        <v>12</v>
      </c>
      <c r="DS19" s="1013" t="s">
        <v>1073</v>
      </c>
      <c r="DT19" s="1014" t="s">
        <v>402</v>
      </c>
      <c r="DU19" s="1015">
        <v>32</v>
      </c>
      <c r="DV19" s="778" t="s">
        <v>11</v>
      </c>
      <c r="DW19" s="796" t="s">
        <v>12</v>
      </c>
      <c r="DX19" s="780"/>
      <c r="DY19" s="1045"/>
      <c r="DZ19" s="782"/>
      <c r="EA19" s="778" t="s">
        <v>11</v>
      </c>
      <c r="EB19" s="797" t="s">
        <v>12</v>
      </c>
      <c r="EC19" s="780" t="s">
        <v>1098</v>
      </c>
      <c r="ED19" s="781" t="s">
        <v>1035</v>
      </c>
      <c r="EE19" s="1035">
        <v>33</v>
      </c>
      <c r="EF19" s="784" t="s">
        <v>11</v>
      </c>
      <c r="EG19" s="796" t="s">
        <v>12</v>
      </c>
      <c r="EH19" s="780" t="s">
        <v>1101</v>
      </c>
      <c r="EI19" s="781" t="s">
        <v>892</v>
      </c>
      <c r="EJ19" s="782" t="s">
        <v>458</v>
      </c>
      <c r="EK19" s="842" t="s">
        <v>11</v>
      </c>
      <c r="EL19" s="854" t="s">
        <v>12</v>
      </c>
      <c r="EM19" s="844"/>
      <c r="EN19" s="845"/>
      <c r="EO19" s="846"/>
      <c r="EP19" s="169" t="s">
        <v>11</v>
      </c>
      <c r="EQ19" s="99" t="s">
        <v>12</v>
      </c>
      <c r="ER19" s="625"/>
      <c r="ES19" s="622"/>
      <c r="ET19" s="185"/>
      <c r="EU19" s="169" t="s">
        <v>11</v>
      </c>
      <c r="EV19" s="99" t="s">
        <v>12</v>
      </c>
      <c r="EW19" s="625"/>
      <c r="EX19" s="622"/>
      <c r="EY19" s="185"/>
      <c r="EZ19" s="169" t="s">
        <v>11</v>
      </c>
      <c r="FA19" s="99" t="s">
        <v>12</v>
      </c>
      <c r="FB19" s="625"/>
      <c r="FC19" s="622"/>
      <c r="FD19" s="185"/>
      <c r="FE19" s="164" t="s">
        <v>11</v>
      </c>
      <c r="FF19" s="99" t="s">
        <v>12</v>
      </c>
      <c r="FG19" s="625"/>
      <c r="FH19" s="622"/>
      <c r="FI19" s="185"/>
      <c r="FJ19" s="169" t="s">
        <v>11</v>
      </c>
      <c r="FK19" s="99" t="s">
        <v>12</v>
      </c>
      <c r="FL19" s="625"/>
      <c r="FM19" s="622"/>
      <c r="FN19" s="185"/>
      <c r="FO19" s="169" t="s">
        <v>11</v>
      </c>
      <c r="FP19" s="99" t="s">
        <v>12</v>
      </c>
      <c r="FQ19" s="625" t="s">
        <v>1082</v>
      </c>
      <c r="FR19" s="622" t="s">
        <v>23</v>
      </c>
      <c r="FS19" s="185">
        <v>24</v>
      </c>
      <c r="FT19" s="969"/>
      <c r="FU19" s="82" t="s">
        <v>11</v>
      </c>
      <c r="FV19" s="1164"/>
      <c r="FW19" s="1164"/>
      <c r="FX19" s="1164"/>
      <c r="FY19" s="1157"/>
      <c r="FZ19" s="1157"/>
      <c r="GA19" s="1157"/>
      <c r="GB19" s="1157"/>
      <c r="GC19" s="1157"/>
      <c r="GD19" s="1157"/>
      <c r="GE19" s="1157"/>
      <c r="GF19" s="1157"/>
      <c r="GG19" s="1157"/>
      <c r="GH19" s="1157"/>
      <c r="GI19" s="1157"/>
      <c r="GJ19" s="1157"/>
      <c r="GK19" s="1157"/>
      <c r="GL19" s="1157"/>
      <c r="GM19" s="1166"/>
      <c r="GN19" s="143" t="s">
        <v>11</v>
      </c>
      <c r="GO19" s="1168"/>
      <c r="GP19" s="1171"/>
      <c r="GQ19" s="1174"/>
      <c r="GR19" s="1174"/>
      <c r="GS19" s="1174"/>
      <c r="GT19" s="1174"/>
      <c r="GU19" s="1174"/>
      <c r="GV19" s="1174"/>
      <c r="GW19" s="1168"/>
      <c r="GX19" s="1174"/>
      <c r="GY19" s="1174"/>
      <c r="GZ19" s="1174"/>
      <c r="HA19" s="1174"/>
      <c r="HB19" s="1174"/>
      <c r="HC19" s="1174"/>
      <c r="HD19" s="1160"/>
      <c r="HE19" s="130"/>
      <c r="HF19" s="119" t="s">
        <v>11</v>
      </c>
      <c r="HG19" s="1150"/>
      <c r="HH19" s="1162"/>
      <c r="HI19" s="1150"/>
      <c r="HJ19" s="1150"/>
      <c r="HK19" s="1150"/>
      <c r="HL19" s="1150"/>
      <c r="HM19" s="1150"/>
      <c r="HN19" s="1150"/>
      <c r="HO19" s="1150"/>
      <c r="HP19" s="1150"/>
      <c r="HQ19" s="1150"/>
      <c r="HR19" s="1150"/>
      <c r="HS19" s="1162"/>
      <c r="HT19" s="1162"/>
      <c r="HU19" s="1162"/>
      <c r="HV19" s="1162"/>
      <c r="HW19" s="1150"/>
      <c r="HX19" s="1150"/>
      <c r="HY19" s="1162"/>
      <c r="HZ19" s="1162"/>
      <c r="IA19" s="1162"/>
      <c r="IB19" s="1162"/>
      <c r="IC19" s="1162"/>
      <c r="ID19" s="1162"/>
      <c r="IE19" s="1162"/>
      <c r="IF19" s="1162"/>
      <c r="IG19" s="1162"/>
      <c r="IH19" s="1162"/>
      <c r="II19" s="1162"/>
      <c r="IJ19" s="1162"/>
      <c r="IK19" s="1162"/>
      <c r="IL19" s="1162"/>
      <c r="IM19" s="1150"/>
      <c r="IN19" s="1150"/>
      <c r="IO19" s="1162"/>
      <c r="IP19" s="1162"/>
      <c r="IQ19" s="1162"/>
      <c r="IR19" s="1162"/>
    </row>
    <row r="20" spans="1:252" s="8" customFormat="1" ht="7.9" customHeight="1" thickBot="1">
      <c r="A20" s="164"/>
      <c r="B20" s="96"/>
      <c r="C20" s="224" t="s">
        <v>1124</v>
      </c>
      <c r="D20" s="202"/>
      <c r="E20" s="185"/>
      <c r="F20" s="164"/>
      <c r="G20" s="96"/>
      <c r="H20" s="174"/>
      <c r="I20" s="726"/>
      <c r="J20" s="185"/>
      <c r="K20" s="164"/>
      <c r="L20" s="96"/>
      <c r="M20" s="287" t="s">
        <v>1064</v>
      </c>
      <c r="N20" s="177"/>
      <c r="O20" s="185"/>
      <c r="P20" s="164"/>
      <c r="Q20" s="96"/>
      <c r="R20" s="595"/>
      <c r="S20" s="177"/>
      <c r="T20" s="185"/>
      <c r="U20" s="164"/>
      <c r="V20" s="96"/>
      <c r="W20" s="287" t="s">
        <v>1077</v>
      </c>
      <c r="X20" s="177" t="s">
        <v>26</v>
      </c>
      <c r="Y20" s="185"/>
      <c r="Z20" s="342"/>
      <c r="AA20" s="96"/>
      <c r="AB20" s="224" t="s">
        <v>1077</v>
      </c>
      <c r="AC20" s="177"/>
      <c r="AD20" s="185"/>
      <c r="AE20" s="164"/>
      <c r="AF20" s="96"/>
      <c r="AG20" s="174"/>
      <c r="AH20" s="726"/>
      <c r="AI20" s="185"/>
      <c r="AJ20" s="164"/>
      <c r="AK20" s="96"/>
      <c r="AL20" s="174" t="s">
        <v>1140</v>
      </c>
      <c r="AM20" s="726"/>
      <c r="AN20" s="185"/>
      <c r="AO20" s="164"/>
      <c r="AP20" s="96"/>
      <c r="AQ20" s="174"/>
      <c r="AR20" s="726"/>
      <c r="AS20" s="185"/>
      <c r="AT20" s="496"/>
      <c r="AU20" s="497"/>
      <c r="AV20" s="595" t="s">
        <v>605</v>
      </c>
      <c r="AW20" s="596"/>
      <c r="AX20" s="495"/>
      <c r="AY20" s="164"/>
      <c r="AZ20" s="96"/>
      <c r="BA20" s="595"/>
      <c r="BB20" s="177"/>
      <c r="BC20" s="495"/>
      <c r="BD20" s="164"/>
      <c r="BE20" s="96"/>
      <c r="BF20" s="595"/>
      <c r="BG20" s="177"/>
      <c r="BH20" s="185"/>
      <c r="BI20" s="164"/>
      <c r="BJ20" s="96"/>
      <c r="BK20" s="287"/>
      <c r="BL20" s="177"/>
      <c r="BM20" s="185"/>
      <c r="BN20" s="164"/>
      <c r="BO20" s="96"/>
      <c r="BP20" s="318" t="s">
        <v>1038</v>
      </c>
      <c r="BQ20" s="520"/>
      <c r="BR20" s="185"/>
      <c r="BS20" s="164"/>
      <c r="BT20" s="96"/>
      <c r="BU20" s="595" t="s">
        <v>409</v>
      </c>
      <c r="BV20" s="601" t="s">
        <v>1154</v>
      </c>
      <c r="BW20" s="185"/>
      <c r="BX20" s="164"/>
      <c r="BY20" s="96"/>
      <c r="BZ20" s="595"/>
      <c r="CA20" s="601"/>
      <c r="CB20" s="185"/>
      <c r="CC20" s="164"/>
      <c r="CD20" s="96"/>
      <c r="CE20" s="595"/>
      <c r="CF20" s="601"/>
      <c r="CG20" s="185"/>
      <c r="CH20" s="169"/>
      <c r="CI20" s="96"/>
      <c r="CJ20" s="595" t="s">
        <v>879</v>
      </c>
      <c r="CK20" s="601"/>
      <c r="CL20" s="185"/>
      <c r="CM20" s="164"/>
      <c r="CN20" s="480"/>
      <c r="CO20" s="595"/>
      <c r="CP20" s="601"/>
      <c r="CQ20" s="185"/>
      <c r="CR20" s="342"/>
      <c r="CS20" s="96"/>
      <c r="CT20" s="595"/>
      <c r="CU20" s="601"/>
      <c r="CV20" s="185"/>
      <c r="CW20" s="342"/>
      <c r="CX20" s="96"/>
      <c r="CY20" s="595"/>
      <c r="CZ20" s="601"/>
      <c r="DA20" s="185"/>
      <c r="DB20" s="342"/>
      <c r="DC20" s="96"/>
      <c r="DD20" s="318"/>
      <c r="DE20" s="520"/>
      <c r="DF20" s="534"/>
      <c r="DG20" s="342"/>
      <c r="DH20" s="96"/>
      <c r="DI20" s="997" t="s">
        <v>1002</v>
      </c>
      <c r="DJ20" s="998"/>
      <c r="DK20" s="996"/>
      <c r="DL20" s="342"/>
      <c r="DM20" s="96"/>
      <c r="DN20" s="318" t="s">
        <v>929</v>
      </c>
      <c r="DO20" s="520"/>
      <c r="DP20" s="432"/>
      <c r="DQ20" s="778"/>
      <c r="DR20" s="779"/>
      <c r="DS20" s="1013" t="s">
        <v>1081</v>
      </c>
      <c r="DT20" s="1182" t="s">
        <v>1158</v>
      </c>
      <c r="DU20" s="1183"/>
      <c r="DV20" s="778"/>
      <c r="DW20" s="779"/>
      <c r="DX20" s="1041"/>
      <c r="DY20" s="1046"/>
      <c r="DZ20" s="782"/>
      <c r="EA20" s="778"/>
      <c r="EB20" s="783"/>
      <c r="EC20" s="1041" t="s">
        <v>1099</v>
      </c>
      <c r="ED20" s="786"/>
      <c r="EE20" s="1035"/>
      <c r="EF20" s="784"/>
      <c r="EG20" s="779"/>
      <c r="EH20" s="785" t="s">
        <v>1102</v>
      </c>
      <c r="EI20" s="786"/>
      <c r="EJ20" s="782">
        <v>16</v>
      </c>
      <c r="EK20" s="842"/>
      <c r="EL20" s="843"/>
      <c r="EM20" s="844"/>
      <c r="EN20" s="845"/>
      <c r="EO20" s="846"/>
      <c r="EP20" s="169"/>
      <c r="EQ20" s="96"/>
      <c r="ER20" s="625"/>
      <c r="ES20" s="622"/>
      <c r="ET20" s="185"/>
      <c r="EU20" s="169"/>
      <c r="EV20" s="96"/>
      <c r="EW20" s="625"/>
      <c r="EX20" s="622"/>
      <c r="EY20" s="185"/>
      <c r="EZ20" s="169"/>
      <c r="FA20" s="96"/>
      <c r="FB20" s="625"/>
      <c r="FC20" s="622"/>
      <c r="FD20" s="185"/>
      <c r="FE20" s="164"/>
      <c r="FF20" s="96"/>
      <c r="FG20" s="625"/>
      <c r="FH20" s="622"/>
      <c r="FI20" s="185"/>
      <c r="FJ20" s="169"/>
      <c r="FK20" s="96"/>
      <c r="FL20" s="625"/>
      <c r="FM20" s="622"/>
      <c r="FN20" s="185"/>
      <c r="FO20" s="169"/>
      <c r="FP20" s="96"/>
      <c r="FQ20" s="625" t="s">
        <v>1148</v>
      </c>
      <c r="FR20" s="622"/>
      <c r="FS20" s="185"/>
      <c r="FT20" s="969"/>
      <c r="FU20" s="82"/>
      <c r="FV20" s="1164"/>
      <c r="FW20" s="1164"/>
      <c r="FX20" s="1164"/>
      <c r="FY20" s="1157"/>
      <c r="FZ20" s="1157"/>
      <c r="GA20" s="1157"/>
      <c r="GB20" s="1157"/>
      <c r="GC20" s="1157"/>
      <c r="GD20" s="1157"/>
      <c r="GE20" s="1157"/>
      <c r="GF20" s="1157"/>
      <c r="GG20" s="1157"/>
      <c r="GH20" s="1157"/>
      <c r="GI20" s="1157"/>
      <c r="GJ20" s="1157"/>
      <c r="GK20" s="1157"/>
      <c r="GL20" s="1157"/>
      <c r="GM20" s="1166"/>
      <c r="GN20" s="143"/>
      <c r="GO20" s="1168"/>
      <c r="GP20" s="1171"/>
      <c r="GQ20" s="1174"/>
      <c r="GR20" s="1174"/>
      <c r="GS20" s="1174"/>
      <c r="GT20" s="1174"/>
      <c r="GU20" s="1174"/>
      <c r="GV20" s="1174"/>
      <c r="GW20" s="1168"/>
      <c r="GX20" s="1174"/>
      <c r="GY20" s="1174"/>
      <c r="GZ20" s="1174"/>
      <c r="HA20" s="1174"/>
      <c r="HB20" s="1174"/>
      <c r="HC20" s="1174"/>
      <c r="HD20" s="1160"/>
      <c r="HE20" s="130"/>
      <c r="HF20" s="119"/>
      <c r="HG20" s="1150"/>
      <c r="HH20" s="1162"/>
      <c r="HI20" s="1150"/>
      <c r="HJ20" s="1150"/>
      <c r="HK20" s="1150"/>
      <c r="HL20" s="1150"/>
      <c r="HM20" s="1150"/>
      <c r="HN20" s="1150"/>
      <c r="HO20" s="1150"/>
      <c r="HP20" s="1150"/>
      <c r="HQ20" s="1150"/>
      <c r="HR20" s="1150"/>
      <c r="HS20" s="1162"/>
      <c r="HT20" s="1162"/>
      <c r="HU20" s="1162"/>
      <c r="HV20" s="1162"/>
      <c r="HW20" s="1150"/>
      <c r="HX20" s="1150"/>
      <c r="HY20" s="1162"/>
      <c r="HZ20" s="1162"/>
      <c r="IA20" s="1162"/>
      <c r="IB20" s="1162"/>
      <c r="IC20" s="1162"/>
      <c r="ID20" s="1162"/>
      <c r="IE20" s="1162"/>
      <c r="IF20" s="1162"/>
      <c r="IG20" s="1162"/>
      <c r="IH20" s="1162"/>
      <c r="II20" s="1162"/>
      <c r="IJ20" s="1162"/>
      <c r="IK20" s="1162"/>
      <c r="IL20" s="1162"/>
      <c r="IM20" s="1150"/>
      <c r="IN20" s="1150"/>
      <c r="IO20" s="1162"/>
      <c r="IP20" s="1162"/>
      <c r="IQ20" s="1162"/>
      <c r="IR20" s="1162"/>
    </row>
    <row r="21" spans="1:252" s="8" customFormat="1" ht="7.9" customHeight="1" thickBot="1">
      <c r="A21" s="165"/>
      <c r="B21" s="97"/>
      <c r="C21" s="226"/>
      <c r="D21" s="201"/>
      <c r="E21" s="186"/>
      <c r="F21" s="165"/>
      <c r="G21" s="97"/>
      <c r="H21" s="175"/>
      <c r="I21" s="727"/>
      <c r="J21" s="186"/>
      <c r="K21" s="165"/>
      <c r="L21" s="97"/>
      <c r="M21" s="288"/>
      <c r="N21" s="178"/>
      <c r="O21" s="186"/>
      <c r="P21" s="165"/>
      <c r="Q21" s="97"/>
      <c r="R21" s="1008"/>
      <c r="S21" s="178"/>
      <c r="T21" s="186"/>
      <c r="U21" s="165"/>
      <c r="V21" s="97"/>
      <c r="W21" s="288" t="s">
        <v>1135</v>
      </c>
      <c r="X21" s="178"/>
      <c r="Y21" s="186"/>
      <c r="Z21" s="343"/>
      <c r="AA21" s="97"/>
      <c r="AB21" s="226"/>
      <c r="AC21" s="178"/>
      <c r="AD21" s="186"/>
      <c r="AE21" s="165"/>
      <c r="AF21" s="97"/>
      <c r="AG21" s="175"/>
      <c r="AH21" s="727"/>
      <c r="AI21" s="186"/>
      <c r="AJ21" s="165"/>
      <c r="AK21" s="97"/>
      <c r="AL21" s="175"/>
      <c r="AM21" s="727"/>
      <c r="AN21" s="186"/>
      <c r="AO21" s="165"/>
      <c r="AP21" s="97"/>
      <c r="AQ21" s="175"/>
      <c r="AR21" s="727"/>
      <c r="AS21" s="186"/>
      <c r="AT21" s="499"/>
      <c r="AU21" s="502"/>
      <c r="AV21" s="597"/>
      <c r="AW21" s="598"/>
      <c r="AX21" s="498"/>
      <c r="AY21" s="165"/>
      <c r="AZ21" s="97"/>
      <c r="BA21" s="597"/>
      <c r="BB21" s="178"/>
      <c r="BC21" s="498"/>
      <c r="BD21" s="165"/>
      <c r="BE21" s="97"/>
      <c r="BF21" s="597"/>
      <c r="BG21" s="178"/>
      <c r="BH21" s="186"/>
      <c r="BI21" s="165"/>
      <c r="BJ21" s="97"/>
      <c r="BK21" s="288"/>
      <c r="BL21" s="178"/>
      <c r="BM21" s="186"/>
      <c r="BN21" s="165"/>
      <c r="BO21" s="97"/>
      <c r="BP21" s="288"/>
      <c r="BQ21" s="521"/>
      <c r="BR21" s="186"/>
      <c r="BS21" s="165"/>
      <c r="BT21" s="97"/>
      <c r="BU21" s="597" t="s">
        <v>1155</v>
      </c>
      <c r="BV21" s="598"/>
      <c r="BW21" s="186"/>
      <c r="BX21" s="165"/>
      <c r="BY21" s="97"/>
      <c r="BZ21" s="597"/>
      <c r="CA21" s="598"/>
      <c r="CB21" s="186"/>
      <c r="CC21" s="165"/>
      <c r="CD21" s="97"/>
      <c r="CE21" s="597"/>
      <c r="CF21" s="598"/>
      <c r="CG21" s="186"/>
      <c r="CH21" s="167"/>
      <c r="CI21" s="97"/>
      <c r="CJ21" s="597"/>
      <c r="CK21" s="598"/>
      <c r="CL21" s="186"/>
      <c r="CM21" s="165"/>
      <c r="CN21" s="123"/>
      <c r="CO21" s="597"/>
      <c r="CP21" s="598"/>
      <c r="CQ21" s="186"/>
      <c r="CR21" s="343"/>
      <c r="CS21" s="97"/>
      <c r="CT21" s="597"/>
      <c r="CU21" s="598"/>
      <c r="CV21" s="186"/>
      <c r="CW21" s="343"/>
      <c r="CX21" s="123"/>
      <c r="CY21" s="597"/>
      <c r="CZ21" s="598"/>
      <c r="DA21" s="186"/>
      <c r="DB21" s="343"/>
      <c r="DC21" s="97"/>
      <c r="DD21" s="429"/>
      <c r="DE21" s="521"/>
      <c r="DF21" s="729"/>
      <c r="DG21" s="343"/>
      <c r="DH21" s="97"/>
      <c r="DI21" s="999"/>
      <c r="DJ21" s="1000"/>
      <c r="DK21" s="1001"/>
      <c r="DL21" s="343"/>
      <c r="DM21" s="97"/>
      <c r="DN21" s="429" t="s">
        <v>894</v>
      </c>
      <c r="DO21" s="521"/>
      <c r="DP21" s="729"/>
      <c r="DQ21" s="787"/>
      <c r="DR21" s="793"/>
      <c r="DS21" s="1016" t="s">
        <v>1092</v>
      </c>
      <c r="DT21" s="1017"/>
      <c r="DU21" s="1018"/>
      <c r="DV21" s="787"/>
      <c r="DW21" s="793"/>
      <c r="DX21" s="1042"/>
      <c r="DY21" s="1043"/>
      <c r="DZ21" s="791"/>
      <c r="EA21" s="787"/>
      <c r="EB21" s="788"/>
      <c r="EC21" s="1041" t="s">
        <v>422</v>
      </c>
      <c r="ED21" s="790"/>
      <c r="EE21" s="1036"/>
      <c r="EF21" s="792"/>
      <c r="EG21" s="793"/>
      <c r="EH21" s="1041" t="s">
        <v>1092</v>
      </c>
      <c r="EI21" s="790"/>
      <c r="EJ21" s="791"/>
      <c r="EK21" s="847"/>
      <c r="EL21" s="852"/>
      <c r="EM21" s="849"/>
      <c r="EN21" s="849"/>
      <c r="EO21" s="850"/>
      <c r="EP21" s="167"/>
      <c r="EQ21" s="97"/>
      <c r="ER21" s="626"/>
      <c r="ES21" s="626"/>
      <c r="ET21" s="186"/>
      <c r="EU21" s="167"/>
      <c r="EV21" s="97"/>
      <c r="EW21" s="626"/>
      <c r="EX21" s="626"/>
      <c r="EY21" s="186"/>
      <c r="EZ21" s="167"/>
      <c r="FA21" s="97"/>
      <c r="FB21" s="626"/>
      <c r="FC21" s="626"/>
      <c r="FD21" s="186"/>
      <c r="FE21" s="165"/>
      <c r="FF21" s="97"/>
      <c r="FG21" s="626"/>
      <c r="FH21" s="626"/>
      <c r="FI21" s="186"/>
      <c r="FJ21" s="167"/>
      <c r="FK21" s="97"/>
      <c r="FL21" s="626"/>
      <c r="FM21" s="626"/>
      <c r="FN21" s="186"/>
      <c r="FO21" s="167"/>
      <c r="FP21" s="97"/>
      <c r="FQ21" s="626"/>
      <c r="FR21" s="626"/>
      <c r="FS21" s="186"/>
      <c r="FT21" s="969"/>
      <c r="FU21" s="83"/>
      <c r="FV21" s="1165"/>
      <c r="FW21" s="1165"/>
      <c r="FX21" s="1165"/>
      <c r="FY21" s="1158"/>
      <c r="FZ21" s="1158"/>
      <c r="GA21" s="1158"/>
      <c r="GB21" s="1158"/>
      <c r="GC21" s="1158"/>
      <c r="GD21" s="1158"/>
      <c r="GE21" s="1158"/>
      <c r="GF21" s="1158"/>
      <c r="GG21" s="1158"/>
      <c r="GH21" s="1158"/>
      <c r="GI21" s="1158"/>
      <c r="GJ21" s="1158"/>
      <c r="GK21" s="1158"/>
      <c r="GL21" s="1158"/>
      <c r="GM21" s="1166"/>
      <c r="GN21" s="144"/>
      <c r="GO21" s="1169"/>
      <c r="GP21" s="1172"/>
      <c r="GQ21" s="1175"/>
      <c r="GR21" s="1175"/>
      <c r="GS21" s="1175"/>
      <c r="GT21" s="1175"/>
      <c r="GU21" s="1175"/>
      <c r="GV21" s="1175"/>
      <c r="GW21" s="1169"/>
      <c r="GX21" s="1175"/>
      <c r="GY21" s="1175"/>
      <c r="GZ21" s="1175"/>
      <c r="HA21" s="1175"/>
      <c r="HB21" s="1175"/>
      <c r="HC21" s="1175"/>
      <c r="HD21" s="1161"/>
      <c r="HE21" s="131"/>
      <c r="HF21" s="120"/>
      <c r="HG21" s="1151"/>
      <c r="HH21" s="1162"/>
      <c r="HI21" s="1151"/>
      <c r="HJ21" s="1151"/>
      <c r="HK21" s="1151"/>
      <c r="HL21" s="1151"/>
      <c r="HM21" s="1151"/>
      <c r="HN21" s="1151"/>
      <c r="HO21" s="1151"/>
      <c r="HP21" s="1151"/>
      <c r="HQ21" s="1151"/>
      <c r="HR21" s="1151"/>
      <c r="HS21" s="1162"/>
      <c r="HT21" s="1162"/>
      <c r="HU21" s="1162"/>
      <c r="HV21" s="1162"/>
      <c r="HW21" s="1151"/>
      <c r="HX21" s="1151"/>
      <c r="HY21" s="1162"/>
      <c r="HZ21" s="1162"/>
      <c r="IA21" s="1162"/>
      <c r="IB21" s="1162"/>
      <c r="IC21" s="1162"/>
      <c r="ID21" s="1162"/>
      <c r="IE21" s="1162"/>
      <c r="IF21" s="1162"/>
      <c r="IG21" s="1162"/>
      <c r="IH21" s="1162"/>
      <c r="II21" s="1162"/>
      <c r="IJ21" s="1162"/>
      <c r="IK21" s="1162"/>
      <c r="IL21" s="1162"/>
      <c r="IM21" s="1151"/>
      <c r="IN21" s="1151"/>
      <c r="IO21" s="1162"/>
      <c r="IP21" s="1162"/>
      <c r="IQ21" s="1162"/>
      <c r="IR21" s="1162"/>
    </row>
    <row r="22" spans="1:252" s="8" customFormat="1" ht="7.9" customHeight="1" thickBot="1">
      <c r="A22" s="163"/>
      <c r="B22" s="98"/>
      <c r="C22" s="225" t="s">
        <v>1122</v>
      </c>
      <c r="D22" s="200"/>
      <c r="E22" s="184"/>
      <c r="F22" s="163"/>
      <c r="G22" s="98"/>
      <c r="H22" s="172"/>
      <c r="I22" s="725"/>
      <c r="J22" s="184"/>
      <c r="K22" s="163"/>
      <c r="L22" s="98"/>
      <c r="M22" s="285" t="s">
        <v>1067</v>
      </c>
      <c r="N22" s="176"/>
      <c r="O22" s="184"/>
      <c r="P22" s="163"/>
      <c r="Q22" s="98"/>
      <c r="R22" s="285"/>
      <c r="S22" s="176"/>
      <c r="T22" s="184"/>
      <c r="U22" s="163"/>
      <c r="V22" s="98"/>
      <c r="W22" s="1019"/>
      <c r="X22" s="1009"/>
      <c r="Y22" s="184"/>
      <c r="Z22" s="341"/>
      <c r="AA22" s="98"/>
      <c r="AB22" s="225"/>
      <c r="AC22" s="176"/>
      <c r="AD22" s="184"/>
      <c r="AE22" s="163"/>
      <c r="AF22" s="98"/>
      <c r="AG22" s="172"/>
      <c r="AH22" s="725"/>
      <c r="AI22" s="184"/>
      <c r="AJ22" s="163"/>
      <c r="AK22" s="98"/>
      <c r="AL22" s="172" t="s">
        <v>1141</v>
      </c>
      <c r="AM22" s="725"/>
      <c r="AN22" s="184"/>
      <c r="AO22" s="163"/>
      <c r="AP22" s="98"/>
      <c r="AQ22" s="172"/>
      <c r="AR22" s="725"/>
      <c r="AS22" s="184"/>
      <c r="AT22" s="493"/>
      <c r="AU22" s="503"/>
      <c r="AV22" s="491"/>
      <c r="AW22" s="599"/>
      <c r="AX22" s="492"/>
      <c r="AY22" s="163"/>
      <c r="AZ22" s="98"/>
      <c r="BA22" s="491"/>
      <c r="BB22" s="176"/>
      <c r="BC22" s="492"/>
      <c r="BD22" s="163"/>
      <c r="BE22" s="98"/>
      <c r="BF22" s="491"/>
      <c r="BG22" s="176"/>
      <c r="BH22" s="184"/>
      <c r="BI22" s="163"/>
      <c r="BJ22" s="98"/>
      <c r="BK22" s="285"/>
      <c r="BL22" s="176"/>
      <c r="BM22" s="184"/>
      <c r="BN22" s="163"/>
      <c r="BO22" s="98"/>
      <c r="BP22" s="543"/>
      <c r="BQ22" s="519"/>
      <c r="BR22" s="184"/>
      <c r="BS22" s="163"/>
      <c r="BT22" s="98"/>
      <c r="BU22" s="491"/>
      <c r="BV22" s="599"/>
      <c r="BW22" s="184"/>
      <c r="BX22" s="163"/>
      <c r="BY22" s="98"/>
      <c r="BZ22" s="491"/>
      <c r="CA22" s="599"/>
      <c r="CB22" s="184"/>
      <c r="CC22" s="163"/>
      <c r="CD22" s="98"/>
      <c r="CE22" s="491"/>
      <c r="CF22" s="599"/>
      <c r="CG22" s="184"/>
      <c r="CH22" s="168"/>
      <c r="CI22" s="98"/>
      <c r="CJ22" s="491"/>
      <c r="CK22" s="599"/>
      <c r="CL22" s="184"/>
      <c r="CM22" s="163"/>
      <c r="CN22" s="481"/>
      <c r="CO22" s="491"/>
      <c r="CP22" s="599"/>
      <c r="CQ22" s="184"/>
      <c r="CR22" s="341"/>
      <c r="CS22" s="98"/>
      <c r="CT22" s="491"/>
      <c r="CU22" s="599"/>
      <c r="CV22" s="184"/>
      <c r="CW22" s="341"/>
      <c r="CX22" s="124"/>
      <c r="CY22" s="491"/>
      <c r="CZ22" s="599"/>
      <c r="DA22" s="184"/>
      <c r="DB22" s="341"/>
      <c r="DC22" s="98"/>
      <c r="DD22" s="434"/>
      <c r="DE22" s="519"/>
      <c r="DF22" s="533"/>
      <c r="DG22" s="341"/>
      <c r="DH22" s="98"/>
      <c r="DI22" s="991"/>
      <c r="DJ22" s="992"/>
      <c r="DK22" s="993"/>
      <c r="DL22" s="341"/>
      <c r="DM22" s="98"/>
      <c r="DN22" s="434"/>
      <c r="DO22" s="519"/>
      <c r="DP22" s="431"/>
      <c r="DQ22" s="771"/>
      <c r="DR22" s="794"/>
      <c r="DS22" s="1010" t="s">
        <v>1093</v>
      </c>
      <c r="DT22" s="1011"/>
      <c r="DU22" s="1012"/>
      <c r="DV22" s="771"/>
      <c r="DW22" s="794"/>
      <c r="DX22" s="773"/>
      <c r="DY22" s="1044"/>
      <c r="DZ22" s="775"/>
      <c r="EA22" s="771"/>
      <c r="EB22" s="795"/>
      <c r="EC22" s="773" t="s">
        <v>1097</v>
      </c>
      <c r="ED22" s="774"/>
      <c r="EE22" s="1034"/>
      <c r="EF22" s="777"/>
      <c r="EG22" s="794"/>
      <c r="EH22" s="773" t="s">
        <v>1100</v>
      </c>
      <c r="EI22" s="774"/>
      <c r="EJ22" s="775"/>
      <c r="EK22" s="837"/>
      <c r="EL22" s="853"/>
      <c r="EM22" s="839"/>
      <c r="EN22" s="840"/>
      <c r="EO22" s="841"/>
      <c r="EP22" s="168"/>
      <c r="EQ22" s="98"/>
      <c r="ER22" s="623"/>
      <c r="ES22" s="624"/>
      <c r="ET22" s="184"/>
      <c r="EU22" s="168"/>
      <c r="EV22" s="98"/>
      <c r="EW22" s="623"/>
      <c r="EX22" s="624"/>
      <c r="EY22" s="184"/>
      <c r="EZ22" s="168"/>
      <c r="FA22" s="98"/>
      <c r="FB22" s="623"/>
      <c r="FC22" s="624"/>
      <c r="FD22" s="184"/>
      <c r="FE22" s="163"/>
      <c r="FF22" s="98"/>
      <c r="FG22" s="623"/>
      <c r="FH22" s="624"/>
      <c r="FI22" s="184"/>
      <c r="FJ22" s="168"/>
      <c r="FK22" s="98"/>
      <c r="FL22" s="623"/>
      <c r="FM22" s="624"/>
      <c r="FN22" s="184"/>
      <c r="FO22" s="168"/>
      <c r="FP22" s="98"/>
      <c r="FQ22" s="623"/>
      <c r="FR22" s="624"/>
      <c r="FS22" s="184"/>
      <c r="FT22" s="969"/>
      <c r="FU22" s="81"/>
      <c r="FV22" s="1163">
        <f>COUNTIF($A22:$FS25,"=CSB")</f>
        <v>1</v>
      </c>
      <c r="FW22" s="1163">
        <f>COUNTIF($A22:$FS25,"41")</f>
        <v>0</v>
      </c>
      <c r="FX22" s="1163">
        <f>COUNTIF($A22:$FS25,"42")</f>
        <v>1</v>
      </c>
      <c r="FY22" s="1156">
        <f>COUNTIF($A22:$FS25,"40")</f>
        <v>1</v>
      </c>
      <c r="FZ22" s="1156">
        <f>COUNTIF($A22:$FS25,"11")</f>
        <v>0</v>
      </c>
      <c r="GA22" s="1156">
        <f>COUNTIF($A22:$FS25,"13")</f>
        <v>1</v>
      </c>
      <c r="GB22" s="1156">
        <f>COUNTIF($A22:$FS25,"=19")</f>
        <v>1</v>
      </c>
      <c r="GC22" s="1156">
        <f>COUNTIF($A22:$FS25,"=14")</f>
        <v>1</v>
      </c>
      <c r="GD22" s="1156">
        <f>COUNTIF($A22:$FS25,"=24")</f>
        <v>1</v>
      </c>
      <c r="GE22" s="1156">
        <f>COUNTIF($A22:$FS25,"=25")</f>
        <v>0</v>
      </c>
      <c r="GF22" s="1156">
        <f>COUNTIF($A22:$FS25,"=26")</f>
        <v>1</v>
      </c>
      <c r="GG22" s="1156">
        <f>COUNTIF($A22:$FS25,"=29")</f>
        <v>1</v>
      </c>
      <c r="GH22" s="1156">
        <f>COUNTIF($A22:$FS25,"=30")</f>
        <v>0</v>
      </c>
      <c r="GI22" s="1156">
        <f>COUNTIF($A22:$FS25,"=31")</f>
        <v>0</v>
      </c>
      <c r="GJ22" s="1156">
        <f>COUNTIF($A22:$FS25,"=32")</f>
        <v>1</v>
      </c>
      <c r="GK22" s="1156">
        <f>COUNTIF($A22:$FS25,"=33")</f>
        <v>1</v>
      </c>
      <c r="GL22" s="1156">
        <f>COUNTIF($A22:$FS25,"=34")</f>
        <v>1</v>
      </c>
      <c r="GM22" s="1166">
        <f>COUNTIF($A22:$GE25,"=34")</f>
        <v>1</v>
      </c>
      <c r="GN22" s="142"/>
      <c r="GO22" s="1167" t="str">
        <f>IF(COUNTIF($A22:$FS25,"=41")&gt;0,"X"," ")</f>
        <v xml:space="preserve"> </v>
      </c>
      <c r="GP22" s="1170" t="str">
        <f>IF(COUNTIF($A22:$FS25,"=42")&gt;0,"X"," ")</f>
        <v>X</v>
      </c>
      <c r="GQ22" s="1173" t="str">
        <f>IF(COUNTIF($A22:$FS25,"=40")&gt;0,"X"," ")</f>
        <v>X</v>
      </c>
      <c r="GR22" s="1173" t="str">
        <f>IF(COUNTIF($A22:$FS25,"=11")&gt;0,"X"," ")</f>
        <v xml:space="preserve"> </v>
      </c>
      <c r="GS22" s="1173" t="str">
        <f>IF(COUNTIF($A22:$FS25,"=13")&gt;0,"X"," ")</f>
        <v>X</v>
      </c>
      <c r="GT22" s="1173" t="str">
        <f>IF(COUNTIF($A22:$FS25,"=19")&gt;0,"X"," ")</f>
        <v>X</v>
      </c>
      <c r="GU22" s="1173" t="str">
        <f>IF(COUNTIF($A22:$FS25,"=14")&gt;0,"X"," ")</f>
        <v>X</v>
      </c>
      <c r="GV22" s="1173" t="str">
        <f>IF(COUNTIF($A22:$FS25,"=24")&gt;0,"X"," ")</f>
        <v>X</v>
      </c>
      <c r="GW22" s="1167" t="str">
        <f>IF(COUNTIF($A22:$FS25,"=25")&gt;0,"X"," ")</f>
        <v xml:space="preserve"> </v>
      </c>
      <c r="GX22" s="1173" t="str">
        <f>IF(COUNTIF($A22:$FS25,"=26")&gt;0,"X"," ")</f>
        <v>X</v>
      </c>
      <c r="GY22" s="1173" t="str">
        <f>IF(COUNTIF($A22:$FS25,"=29")&gt;0,"X"," ")</f>
        <v>X</v>
      </c>
      <c r="GZ22" s="1173" t="str">
        <f>IF(COUNTIF($A22:$FS25,"=30")&gt;0,"X"," ")</f>
        <v xml:space="preserve"> </v>
      </c>
      <c r="HA22" s="1173" t="str">
        <f>IF(COUNTIF($A22:$FS25,"=31")&gt;0,"X"," ")</f>
        <v xml:space="preserve"> </v>
      </c>
      <c r="HB22" s="1173" t="str">
        <f>IF(COUNTIF($A22:$FS25,"=32")&gt;0,"X"," ")</f>
        <v>X</v>
      </c>
      <c r="HC22" s="1173" t="str">
        <f>IF(COUNTIF($A22:$FS25,"=33")&gt;0,"X"," ")</f>
        <v>X</v>
      </c>
      <c r="HD22" s="1159" t="str">
        <f>IF(COUNTIF($A22:$FS25,"=34")&gt;0,"X"," ")</f>
        <v>X</v>
      </c>
      <c r="HE22" s="129"/>
      <c r="HF22" s="118"/>
      <c r="HG22" s="1149" t="str">
        <f>IF(COUNTIF($A22:$FS25,"=H.Prus")&gt;0,"Z"," ")</f>
        <v>Z</v>
      </c>
      <c r="HH22" s="1162" t="str">
        <f>IF(COUNTIF($A22:$FS25,"=M.Przybyś")&gt;0,"Z"," ")</f>
        <v xml:space="preserve"> </v>
      </c>
      <c r="HI22" s="1149" t="str">
        <f>IF(COUNTIF($A22:$FS25,"=M.Marcinkiewicz")&gt;0,"Z"," ")</f>
        <v xml:space="preserve"> </v>
      </c>
      <c r="HJ22" s="1149" t="str">
        <f>IF(COUNTIF($A22:$FS25,"=K.Cis")&gt;0,"Z"," ")</f>
        <v>Z</v>
      </c>
      <c r="HK22" s="1149" t="str">
        <f>IF(COUNTIF($A22:$FS25,"=Z.Tomczykowski")&gt;0,"Z"," ")</f>
        <v>Z</v>
      </c>
      <c r="HL22" s="1149" t="str">
        <f>IF(COUNTIF($A22:$FS25,"=P.Antoszkiewicz")&gt;0,"Z"," ")</f>
        <v xml:space="preserve"> </v>
      </c>
      <c r="HM22" s="1149" t="str">
        <f>IF(COUNTIF($A22:$FS25,"=Z.Niewiadomski")&gt;0,"Z"," ")</f>
        <v xml:space="preserve"> </v>
      </c>
      <c r="HN22" s="1149" t="str">
        <f>IF(COUNTIF($A22:$FS25,"=A.Miściur-Kaszyńska")&gt;0,"Z"," ")</f>
        <v>Z</v>
      </c>
      <c r="HO22" s="1149" t="str">
        <f>IF(COUNTIF($A22:$FS25,"=L.Demczuk")&gt;0,"Z"," ")</f>
        <v xml:space="preserve"> </v>
      </c>
      <c r="HP22" s="1149" t="str">
        <f>IF(COUNTIF($A22:$FS25,"=K.Kiejdo")&gt;0,"Z"," ")</f>
        <v xml:space="preserve"> </v>
      </c>
      <c r="HQ22" s="1149" t="str">
        <f>IF(COUNTIF($A22:$FS25,"=M.Kieżun")&gt;0,"Z"," ")</f>
        <v xml:space="preserve"> </v>
      </c>
      <c r="HR22" s="1149" t="str">
        <f>IF(COUNTIF($A22:$FS25,"=I.Kasprzyk")&gt;0,"Z"," ")</f>
        <v xml:space="preserve"> </v>
      </c>
      <c r="HS22" s="1162" t="str">
        <f>IF(COUNTIF($A22:$FS25,"=M.Choroszko")&gt;0,"Z"," ")</f>
        <v>Z</v>
      </c>
      <c r="HT22" s="1162" t="str">
        <f>IF(COUNTIF($A22:$FS25,"=M.Grzyb")&gt;0,"Z"," ")</f>
        <v>Z</v>
      </c>
      <c r="HU22" s="1162" t="str">
        <f>IF(COUNTIF($A22:$FS25,"=A.Muż")&gt;0,"Z"," ")</f>
        <v xml:space="preserve"> </v>
      </c>
      <c r="HV22" s="1162" t="str">
        <f>IF(COUNTIF($A22:$FS25,"=E.Kicka")&gt;0,"Z"," ")</f>
        <v xml:space="preserve"> </v>
      </c>
      <c r="HW22" s="1149" t="str">
        <f>IF(COUNTIF($A22:$FS25,"=M.Palmowska")&gt;0,"Z"," ")</f>
        <v xml:space="preserve"> </v>
      </c>
      <c r="HX22" s="1149" t="str">
        <f>IF(COUNTIF($A22:$FS25,"=M.Szonert")&gt;0,"Z"," ")</f>
        <v xml:space="preserve"> </v>
      </c>
      <c r="HY22" s="1162" t="str">
        <f>IF(COUNTIF($A22:$FS25,"=E.Ciarciński")&gt;0,"Z"," ")</f>
        <v xml:space="preserve"> </v>
      </c>
      <c r="HZ22" s="1162" t="str">
        <f>IF(COUNTIF($A22:$FS25,"=M.Czajka")&gt;0,"Z"," ")</f>
        <v xml:space="preserve"> </v>
      </c>
      <c r="IA22" s="1162" t="str">
        <f>IF(COUNTIF($A22:$FS25,"=E.Hepner")&gt;0,"Z"," ")</f>
        <v xml:space="preserve"> </v>
      </c>
      <c r="IB22" s="1162" t="str">
        <f>IF(COUNTIF($A22:$FS25,"=A.Naszlin")&gt;0,"Z"," ")</f>
        <v>Z</v>
      </c>
      <c r="IC22" s="1162" t="str">
        <f>IF(COUNTIF($A22:$FS25,"=A.Tychek")&gt;0,"Z"," ")</f>
        <v xml:space="preserve"> </v>
      </c>
      <c r="ID22" s="1162" t="str">
        <f>IF(COUNTIF($A22:$FS25,"=R.Sokulski")&gt;0,"Z"," ")</f>
        <v xml:space="preserve"> </v>
      </c>
      <c r="IE22" s="1162" t="str">
        <f>IF(COUNTIF($A22:$FS25,"=S.Piotrowska")&gt;0,"Z"," ")</f>
        <v>Z</v>
      </c>
      <c r="IF22" s="1162" t="str">
        <f>IF(COUNTIF($A22:$FS25,"=J.Gregorczuk")&gt;0,"Z"," ")</f>
        <v xml:space="preserve"> </v>
      </c>
      <c r="IG22" s="1162" t="str">
        <f>IF(COUNTIF($A22:$FS25,"=A.Marciniak")&gt;0,"Z"," ")</f>
        <v>Z</v>
      </c>
      <c r="IH22" s="1162" t="str">
        <f>IF(COUNTIF($A22:$FS25,"=I.Ogulewicz")&gt;0,"Z"," ")</f>
        <v xml:space="preserve"> </v>
      </c>
      <c r="II22" s="1162" t="str">
        <f>IF(COUNTIF($A22:$FS25,"=R.Przęczek")&gt;0,"Z"," ")</f>
        <v>Z</v>
      </c>
      <c r="IJ22" s="1162" t="str">
        <f>IF(COUNTIF($A22:$FS25,"=D.Ławecka-Bednarska")&gt;0,"Z"," ")</f>
        <v xml:space="preserve"> </v>
      </c>
      <c r="IK22" s="1162" t="str">
        <f>IF(COUNTIF($A22:$FS25,"=M.Ciszek")&gt;0,"Z"," ")</f>
        <v>Z</v>
      </c>
      <c r="IL22" s="1162" t="str">
        <f>IF(COUNTIF($A22:$FS25,"=M.Lipiński")&gt;0,"Z"," ")</f>
        <v xml:space="preserve"> </v>
      </c>
      <c r="IM22" s="1149" t="str">
        <f>IF(COUNTIF($A22:$FS25,"=M.Kluz")&gt;0,"Z"," ")</f>
        <v xml:space="preserve"> </v>
      </c>
      <c r="IN22" s="1149" t="str">
        <f>IF(COUNTIF($A22:$FS25,"=N.Liakh")&gt;0,"Z"," ")</f>
        <v xml:space="preserve"> </v>
      </c>
      <c r="IO22" s="1162" t="str">
        <f>IF(COUNTIF($A22:$FS25,"=J.Lubkiewicz")&gt;0,"Z"," ")</f>
        <v xml:space="preserve"> </v>
      </c>
      <c r="IP22" s="1162" t="str">
        <f>IF(COUNTIF($A22:$FS25,"=J.Fukowska")&gt;0,"Z"," ")</f>
        <v xml:space="preserve"> </v>
      </c>
      <c r="IQ22" s="1162" t="str">
        <f>IF(COUNTIF($A22:$FS25,"=H.Libuda")&gt;0,"Z"," ")</f>
        <v xml:space="preserve"> </v>
      </c>
      <c r="IR22" s="1162" t="str">
        <f>IF(COUNTIF($A22:$FS25,"=A.Jastrzębska")&gt;0,"Z"," ")</f>
        <v xml:space="preserve"> </v>
      </c>
    </row>
    <row r="23" spans="1:252" s="8" customFormat="1" ht="7.9" customHeight="1" thickBot="1">
      <c r="A23" s="164" t="s">
        <v>13</v>
      </c>
      <c r="B23" s="99" t="s">
        <v>14</v>
      </c>
      <c r="C23" s="224" t="s">
        <v>1123</v>
      </c>
      <c r="D23" s="202" t="s">
        <v>1121</v>
      </c>
      <c r="E23" s="185">
        <v>26</v>
      </c>
      <c r="F23" s="164" t="s">
        <v>13</v>
      </c>
      <c r="G23" s="99" t="s">
        <v>14</v>
      </c>
      <c r="H23" s="173"/>
      <c r="I23" s="726"/>
      <c r="J23" s="185"/>
      <c r="K23" s="164" t="s">
        <v>13</v>
      </c>
      <c r="L23" s="99" t="s">
        <v>14</v>
      </c>
      <c r="M23" s="286" t="s">
        <v>1127</v>
      </c>
      <c r="N23" s="730" t="s">
        <v>84</v>
      </c>
      <c r="O23" s="185">
        <v>40</v>
      </c>
      <c r="P23" s="164" t="s">
        <v>13</v>
      </c>
      <c r="Q23" s="99" t="s">
        <v>14</v>
      </c>
      <c r="R23" s="286"/>
      <c r="S23" s="730"/>
      <c r="T23" s="185"/>
      <c r="U23" s="164" t="s">
        <v>13</v>
      </c>
      <c r="V23" s="99" t="s">
        <v>14</v>
      </c>
      <c r="W23" s="1020" t="s">
        <v>1065</v>
      </c>
      <c r="X23" s="622" t="s">
        <v>121</v>
      </c>
      <c r="Y23" s="185">
        <v>13</v>
      </c>
      <c r="Z23" s="342" t="s">
        <v>13</v>
      </c>
      <c r="AA23" s="99" t="s">
        <v>14</v>
      </c>
      <c r="AB23" s="224" t="s">
        <v>1079</v>
      </c>
      <c r="AC23" s="177" t="s">
        <v>38</v>
      </c>
      <c r="AD23" s="185">
        <v>19</v>
      </c>
      <c r="AE23" s="164" t="s">
        <v>13</v>
      </c>
      <c r="AF23" s="99" t="s">
        <v>14</v>
      </c>
      <c r="AG23" s="173"/>
      <c r="AH23" s="726"/>
      <c r="AI23" s="185"/>
      <c r="AJ23" s="164" t="s">
        <v>13</v>
      </c>
      <c r="AK23" s="99" t="s">
        <v>14</v>
      </c>
      <c r="AL23" s="173" t="s">
        <v>1142</v>
      </c>
      <c r="AM23" s="177" t="s">
        <v>87</v>
      </c>
      <c r="AN23" s="185">
        <v>29</v>
      </c>
      <c r="AO23" s="164" t="s">
        <v>13</v>
      </c>
      <c r="AP23" s="99" t="s">
        <v>14</v>
      </c>
      <c r="AQ23" s="173"/>
      <c r="AR23" s="726"/>
      <c r="AS23" s="185"/>
      <c r="AT23" s="496" t="s">
        <v>13</v>
      </c>
      <c r="AU23" s="504" t="s">
        <v>14</v>
      </c>
      <c r="AV23" s="704" t="s">
        <v>403</v>
      </c>
      <c r="AW23" s="594" t="s">
        <v>43</v>
      </c>
      <c r="AX23" s="495">
        <v>14</v>
      </c>
      <c r="AY23" s="164" t="s">
        <v>13</v>
      </c>
      <c r="AZ23" s="99" t="s">
        <v>14</v>
      </c>
      <c r="BA23" s="704"/>
      <c r="BB23" s="182"/>
      <c r="BC23" s="495"/>
      <c r="BD23" s="164" t="s">
        <v>13</v>
      </c>
      <c r="BE23" s="99" t="s">
        <v>14</v>
      </c>
      <c r="BF23" s="704"/>
      <c r="BG23" s="182"/>
      <c r="BH23" s="185"/>
      <c r="BI23" s="164" t="s">
        <v>13</v>
      </c>
      <c r="BJ23" s="99" t="s">
        <v>14</v>
      </c>
      <c r="BK23" s="286"/>
      <c r="BL23" s="182"/>
      <c r="BM23" s="185"/>
      <c r="BN23" s="164" t="s">
        <v>13</v>
      </c>
      <c r="BO23" s="99" t="s">
        <v>14</v>
      </c>
      <c r="BP23" s="318" t="s">
        <v>403</v>
      </c>
      <c r="BQ23" s="182" t="s">
        <v>1153</v>
      </c>
      <c r="BR23" s="185">
        <v>42</v>
      </c>
      <c r="BS23" s="164" t="s">
        <v>13</v>
      </c>
      <c r="BT23" s="99" t="s">
        <v>14</v>
      </c>
      <c r="BU23" s="704" t="s">
        <v>403</v>
      </c>
      <c r="BV23" s="600" t="s">
        <v>890</v>
      </c>
      <c r="BW23" s="185"/>
      <c r="BX23" s="164" t="s">
        <v>13</v>
      </c>
      <c r="BY23" s="99" t="s">
        <v>14</v>
      </c>
      <c r="BZ23" s="704"/>
      <c r="CA23" s="600"/>
      <c r="CB23" s="185"/>
      <c r="CC23" s="164" t="s">
        <v>13</v>
      </c>
      <c r="CD23" s="99" t="s">
        <v>14</v>
      </c>
      <c r="CE23" s="704"/>
      <c r="CF23" s="600"/>
      <c r="CG23" s="185"/>
      <c r="CH23" s="169" t="s">
        <v>13</v>
      </c>
      <c r="CI23" s="99" t="s">
        <v>14</v>
      </c>
      <c r="CJ23" s="704" t="s">
        <v>403</v>
      </c>
      <c r="CK23" s="594" t="s">
        <v>1145</v>
      </c>
      <c r="CL23" s="185">
        <v>34</v>
      </c>
      <c r="CM23" s="164" t="s">
        <v>13</v>
      </c>
      <c r="CN23" s="482" t="s">
        <v>14</v>
      </c>
      <c r="CO23" s="704"/>
      <c r="CP23" s="594"/>
      <c r="CQ23" s="185"/>
      <c r="CR23" s="342" t="s">
        <v>13</v>
      </c>
      <c r="CS23" s="99" t="s">
        <v>14</v>
      </c>
      <c r="CT23" s="704"/>
      <c r="CU23" s="600"/>
      <c r="CV23" s="185"/>
      <c r="CW23" s="342" t="s">
        <v>7</v>
      </c>
      <c r="CX23" s="96" t="s">
        <v>8</v>
      </c>
      <c r="CY23" s="704"/>
      <c r="CZ23" s="600"/>
      <c r="DA23" s="185"/>
      <c r="DB23" s="342" t="s">
        <v>13</v>
      </c>
      <c r="DC23" s="99" t="s">
        <v>14</v>
      </c>
      <c r="DD23" s="426"/>
      <c r="DE23" s="182"/>
      <c r="DF23" s="534"/>
      <c r="DG23" s="342" t="s">
        <v>13</v>
      </c>
      <c r="DH23" s="99" t="s">
        <v>14</v>
      </c>
      <c r="DI23" s="994" t="s">
        <v>403</v>
      </c>
      <c r="DJ23" s="995" t="s">
        <v>41</v>
      </c>
      <c r="DK23" s="996" t="s">
        <v>1072</v>
      </c>
      <c r="DL23" s="342" t="s">
        <v>13</v>
      </c>
      <c r="DM23" s="99" t="s">
        <v>14</v>
      </c>
      <c r="DN23" s="426" t="s">
        <v>403</v>
      </c>
      <c r="DO23" s="182" t="s">
        <v>41</v>
      </c>
      <c r="DP23" s="432" t="s">
        <v>1157</v>
      </c>
      <c r="DQ23" s="778" t="s">
        <v>13</v>
      </c>
      <c r="DR23" s="796" t="s">
        <v>14</v>
      </c>
      <c r="DS23" s="1013" t="s">
        <v>1146</v>
      </c>
      <c r="DT23" s="1014" t="s">
        <v>402</v>
      </c>
      <c r="DU23" s="1015">
        <v>32</v>
      </c>
      <c r="DV23" s="778" t="s">
        <v>13</v>
      </c>
      <c r="DW23" s="796" t="s">
        <v>14</v>
      </c>
      <c r="DX23" s="780"/>
      <c r="DY23" s="1045"/>
      <c r="DZ23" s="782"/>
      <c r="EA23" s="778" t="s">
        <v>13</v>
      </c>
      <c r="EB23" s="797" t="s">
        <v>14</v>
      </c>
      <c r="EC23" s="780" t="s">
        <v>1098</v>
      </c>
      <c r="ED23" s="781" t="s">
        <v>1035</v>
      </c>
      <c r="EE23" s="1035">
        <v>33</v>
      </c>
      <c r="EF23" s="784" t="s">
        <v>13</v>
      </c>
      <c r="EG23" s="796" t="s">
        <v>14</v>
      </c>
      <c r="EH23" s="780" t="s">
        <v>1101</v>
      </c>
      <c r="EI23" s="781" t="s">
        <v>892</v>
      </c>
      <c r="EJ23" s="782" t="s">
        <v>458</v>
      </c>
      <c r="EK23" s="842" t="s">
        <v>13</v>
      </c>
      <c r="EL23" s="854" t="s">
        <v>14</v>
      </c>
      <c r="EM23" s="844"/>
      <c r="EN23" s="845"/>
      <c r="EO23" s="846"/>
      <c r="EP23" s="169" t="s">
        <v>13</v>
      </c>
      <c r="EQ23" s="99" t="s">
        <v>14</v>
      </c>
      <c r="ER23" s="625"/>
      <c r="ES23" s="622"/>
      <c r="ET23" s="185"/>
      <c r="EU23" s="169" t="s">
        <v>13</v>
      </c>
      <c r="EV23" s="99" t="s">
        <v>14</v>
      </c>
      <c r="EW23" s="625"/>
      <c r="EX23" s="622"/>
      <c r="EY23" s="185"/>
      <c r="EZ23" s="169" t="s">
        <v>13</v>
      </c>
      <c r="FA23" s="99" t="s">
        <v>14</v>
      </c>
      <c r="FB23" s="625"/>
      <c r="FC23" s="622"/>
      <c r="FD23" s="185"/>
      <c r="FE23" s="164" t="s">
        <v>13</v>
      </c>
      <c r="FF23" s="99" t="s">
        <v>14</v>
      </c>
      <c r="FG23" s="625"/>
      <c r="FH23" s="622"/>
      <c r="FI23" s="185"/>
      <c r="FJ23" s="169" t="s">
        <v>13</v>
      </c>
      <c r="FK23" s="99" t="s">
        <v>14</v>
      </c>
      <c r="FL23" s="625"/>
      <c r="FM23" s="622"/>
      <c r="FN23" s="185"/>
      <c r="FO23" s="169" t="s">
        <v>13</v>
      </c>
      <c r="FP23" s="99" t="s">
        <v>14</v>
      </c>
      <c r="FQ23" s="625" t="s">
        <v>1082</v>
      </c>
      <c r="FR23" s="622" t="s">
        <v>23</v>
      </c>
      <c r="FS23" s="185">
        <v>24</v>
      </c>
      <c r="FT23" s="969"/>
      <c r="FU23" s="82" t="s">
        <v>13</v>
      </c>
      <c r="FV23" s="1164"/>
      <c r="FW23" s="1164"/>
      <c r="FX23" s="1164"/>
      <c r="FY23" s="1157"/>
      <c r="FZ23" s="1157"/>
      <c r="GA23" s="1157"/>
      <c r="GB23" s="1157"/>
      <c r="GC23" s="1157"/>
      <c r="GD23" s="1157"/>
      <c r="GE23" s="1157"/>
      <c r="GF23" s="1157"/>
      <c r="GG23" s="1157"/>
      <c r="GH23" s="1157"/>
      <c r="GI23" s="1157"/>
      <c r="GJ23" s="1157"/>
      <c r="GK23" s="1157"/>
      <c r="GL23" s="1157"/>
      <c r="GM23" s="1166"/>
      <c r="GN23" s="143" t="s">
        <v>13</v>
      </c>
      <c r="GO23" s="1168"/>
      <c r="GP23" s="1171"/>
      <c r="GQ23" s="1174"/>
      <c r="GR23" s="1174"/>
      <c r="GS23" s="1174"/>
      <c r="GT23" s="1174"/>
      <c r="GU23" s="1174"/>
      <c r="GV23" s="1174"/>
      <c r="GW23" s="1168"/>
      <c r="GX23" s="1174"/>
      <c r="GY23" s="1174"/>
      <c r="GZ23" s="1174"/>
      <c r="HA23" s="1174"/>
      <c r="HB23" s="1174"/>
      <c r="HC23" s="1174"/>
      <c r="HD23" s="1160"/>
      <c r="HE23" s="130"/>
      <c r="HF23" s="119" t="s">
        <v>13</v>
      </c>
      <c r="HG23" s="1150"/>
      <c r="HH23" s="1162"/>
      <c r="HI23" s="1150"/>
      <c r="HJ23" s="1150"/>
      <c r="HK23" s="1150"/>
      <c r="HL23" s="1150"/>
      <c r="HM23" s="1150"/>
      <c r="HN23" s="1150"/>
      <c r="HO23" s="1150"/>
      <c r="HP23" s="1150"/>
      <c r="HQ23" s="1150"/>
      <c r="HR23" s="1150"/>
      <c r="HS23" s="1162"/>
      <c r="HT23" s="1162"/>
      <c r="HU23" s="1162"/>
      <c r="HV23" s="1162"/>
      <c r="HW23" s="1150"/>
      <c r="HX23" s="1150"/>
      <c r="HY23" s="1162"/>
      <c r="HZ23" s="1162"/>
      <c r="IA23" s="1162"/>
      <c r="IB23" s="1162"/>
      <c r="IC23" s="1162"/>
      <c r="ID23" s="1162"/>
      <c r="IE23" s="1162"/>
      <c r="IF23" s="1162"/>
      <c r="IG23" s="1162"/>
      <c r="IH23" s="1162"/>
      <c r="II23" s="1162"/>
      <c r="IJ23" s="1162"/>
      <c r="IK23" s="1162"/>
      <c r="IL23" s="1162"/>
      <c r="IM23" s="1150"/>
      <c r="IN23" s="1150"/>
      <c r="IO23" s="1162"/>
      <c r="IP23" s="1162"/>
      <c r="IQ23" s="1162"/>
      <c r="IR23" s="1162"/>
    </row>
    <row r="24" spans="1:252" s="8" customFormat="1" ht="7.9" customHeight="1" thickBot="1">
      <c r="A24" s="164"/>
      <c r="B24" s="96"/>
      <c r="C24" s="224" t="s">
        <v>1124</v>
      </c>
      <c r="D24" s="202"/>
      <c r="E24" s="185"/>
      <c r="F24" s="164"/>
      <c r="G24" s="96"/>
      <c r="H24" s="174"/>
      <c r="I24" s="726"/>
      <c r="J24" s="185"/>
      <c r="K24" s="164"/>
      <c r="L24" s="96"/>
      <c r="M24" s="287" t="s">
        <v>1064</v>
      </c>
      <c r="N24" s="177"/>
      <c r="O24" s="185"/>
      <c r="P24" s="164"/>
      <c r="Q24" s="96"/>
      <c r="R24" s="595"/>
      <c r="S24" s="177"/>
      <c r="T24" s="185"/>
      <c r="U24" s="164"/>
      <c r="V24" s="96"/>
      <c r="W24" s="1021" t="s">
        <v>1085</v>
      </c>
      <c r="X24" s="1022"/>
      <c r="Y24" s="185"/>
      <c r="Z24" s="342"/>
      <c r="AA24" s="96"/>
      <c r="AB24" s="224"/>
      <c r="AC24" s="177"/>
      <c r="AD24" s="185"/>
      <c r="AE24" s="164"/>
      <c r="AF24" s="96"/>
      <c r="AG24" s="174"/>
      <c r="AH24" s="726"/>
      <c r="AI24" s="185"/>
      <c r="AJ24" s="164"/>
      <c r="AK24" s="96"/>
      <c r="AL24" s="174" t="s">
        <v>1143</v>
      </c>
      <c r="AM24" s="726"/>
      <c r="AN24" s="185"/>
      <c r="AO24" s="164"/>
      <c r="AP24" s="96"/>
      <c r="AQ24" s="174"/>
      <c r="AR24" s="726"/>
      <c r="AS24" s="185"/>
      <c r="AT24" s="496"/>
      <c r="AU24" s="497"/>
      <c r="AV24" s="595" t="s">
        <v>605</v>
      </c>
      <c r="AW24" s="596"/>
      <c r="AX24" s="495"/>
      <c r="AY24" s="164"/>
      <c r="AZ24" s="96"/>
      <c r="BA24" s="595"/>
      <c r="BB24" s="177"/>
      <c r="BC24" s="495"/>
      <c r="BD24" s="164"/>
      <c r="BE24" s="96"/>
      <c r="BF24" s="595"/>
      <c r="BG24" s="177"/>
      <c r="BH24" s="185"/>
      <c r="BI24" s="164"/>
      <c r="BJ24" s="96"/>
      <c r="BK24" s="287"/>
      <c r="BL24" s="177"/>
      <c r="BM24" s="185"/>
      <c r="BN24" s="164"/>
      <c r="BO24" s="96"/>
      <c r="BP24" s="318" t="s">
        <v>1038</v>
      </c>
      <c r="BQ24" s="520"/>
      <c r="BR24" s="185"/>
      <c r="BS24" s="164"/>
      <c r="BT24" s="96"/>
      <c r="BU24" s="595" t="s">
        <v>409</v>
      </c>
      <c r="BV24" s="601" t="s">
        <v>1154</v>
      </c>
      <c r="BW24" s="185"/>
      <c r="BX24" s="164"/>
      <c r="BY24" s="96"/>
      <c r="BZ24" s="595"/>
      <c r="CA24" s="601"/>
      <c r="CB24" s="185"/>
      <c r="CC24" s="164"/>
      <c r="CD24" s="96"/>
      <c r="CE24" s="595"/>
      <c r="CF24" s="601"/>
      <c r="CG24" s="185"/>
      <c r="CH24" s="169"/>
      <c r="CI24" s="96"/>
      <c r="CJ24" s="595" t="s">
        <v>879</v>
      </c>
      <c r="CK24" s="601"/>
      <c r="CL24" s="185"/>
      <c r="CM24" s="164"/>
      <c r="CN24" s="480"/>
      <c r="CO24" s="595"/>
      <c r="CP24" s="601"/>
      <c r="CQ24" s="185"/>
      <c r="CR24" s="342"/>
      <c r="CS24" s="96"/>
      <c r="CT24" s="595"/>
      <c r="CU24" s="601"/>
      <c r="CV24" s="185"/>
      <c r="CW24" s="342"/>
      <c r="CX24" s="96"/>
      <c r="CY24" s="595"/>
      <c r="CZ24" s="601"/>
      <c r="DA24" s="185"/>
      <c r="DB24" s="342"/>
      <c r="DC24" s="96"/>
      <c r="DD24" s="318"/>
      <c r="DE24" s="520"/>
      <c r="DF24" s="534"/>
      <c r="DG24" s="342"/>
      <c r="DH24" s="96"/>
      <c r="DI24" s="997" t="s">
        <v>1002</v>
      </c>
      <c r="DJ24" s="998"/>
      <c r="DK24" s="996"/>
      <c r="DL24" s="342"/>
      <c r="DM24" s="96"/>
      <c r="DN24" s="318" t="s">
        <v>929</v>
      </c>
      <c r="DO24" s="520"/>
      <c r="DP24" s="432"/>
      <c r="DQ24" s="778"/>
      <c r="DR24" s="779"/>
      <c r="DS24" s="1013" t="s">
        <v>1147</v>
      </c>
      <c r="DT24" s="1182" t="s">
        <v>1158</v>
      </c>
      <c r="DU24" s="1183"/>
      <c r="DV24" s="778"/>
      <c r="DW24" s="779"/>
      <c r="DX24" s="1041"/>
      <c r="DY24" s="1046"/>
      <c r="DZ24" s="782"/>
      <c r="EA24" s="778"/>
      <c r="EB24" s="783"/>
      <c r="EC24" s="1041" t="s">
        <v>1099</v>
      </c>
      <c r="ED24" s="786"/>
      <c r="EE24" s="1035"/>
      <c r="EF24" s="784"/>
      <c r="EG24" s="779"/>
      <c r="EH24" s="785" t="s">
        <v>1102</v>
      </c>
      <c r="EI24" s="786"/>
      <c r="EJ24" s="782">
        <v>16</v>
      </c>
      <c r="EK24" s="842"/>
      <c r="EL24" s="843"/>
      <c r="EM24" s="844"/>
      <c r="EN24" s="845"/>
      <c r="EO24" s="846"/>
      <c r="EP24" s="169"/>
      <c r="EQ24" s="96"/>
      <c r="ER24" s="625"/>
      <c r="ES24" s="622"/>
      <c r="ET24" s="185"/>
      <c r="EU24" s="169"/>
      <c r="EV24" s="96"/>
      <c r="EW24" s="625"/>
      <c r="EX24" s="622"/>
      <c r="EY24" s="185"/>
      <c r="EZ24" s="169"/>
      <c r="FA24" s="96"/>
      <c r="FB24" s="625"/>
      <c r="FC24" s="622"/>
      <c r="FD24" s="185"/>
      <c r="FE24" s="164"/>
      <c r="FF24" s="96"/>
      <c r="FG24" s="625"/>
      <c r="FH24" s="622"/>
      <c r="FI24" s="185"/>
      <c r="FJ24" s="169"/>
      <c r="FK24" s="96"/>
      <c r="FL24" s="625"/>
      <c r="FM24" s="622"/>
      <c r="FN24" s="185"/>
      <c r="FO24" s="169"/>
      <c r="FP24" s="96"/>
      <c r="FQ24" s="625" t="s">
        <v>1148</v>
      </c>
      <c r="FR24" s="622"/>
      <c r="FS24" s="185"/>
      <c r="FT24" s="969"/>
      <c r="FU24" s="82"/>
      <c r="FV24" s="1164"/>
      <c r="FW24" s="1164"/>
      <c r="FX24" s="1164"/>
      <c r="FY24" s="1157"/>
      <c r="FZ24" s="1157"/>
      <c r="GA24" s="1157"/>
      <c r="GB24" s="1157"/>
      <c r="GC24" s="1157"/>
      <c r="GD24" s="1157"/>
      <c r="GE24" s="1157"/>
      <c r="GF24" s="1157"/>
      <c r="GG24" s="1157"/>
      <c r="GH24" s="1157"/>
      <c r="GI24" s="1157"/>
      <c r="GJ24" s="1157"/>
      <c r="GK24" s="1157"/>
      <c r="GL24" s="1157"/>
      <c r="GM24" s="1166"/>
      <c r="GN24" s="143"/>
      <c r="GO24" s="1168"/>
      <c r="GP24" s="1171"/>
      <c r="GQ24" s="1174"/>
      <c r="GR24" s="1174"/>
      <c r="GS24" s="1174"/>
      <c r="GT24" s="1174"/>
      <c r="GU24" s="1174"/>
      <c r="GV24" s="1174"/>
      <c r="GW24" s="1168"/>
      <c r="GX24" s="1174"/>
      <c r="GY24" s="1174"/>
      <c r="GZ24" s="1174"/>
      <c r="HA24" s="1174"/>
      <c r="HB24" s="1174"/>
      <c r="HC24" s="1174"/>
      <c r="HD24" s="1160"/>
      <c r="HE24" s="130"/>
      <c r="HF24" s="119"/>
      <c r="HG24" s="1150"/>
      <c r="HH24" s="1162"/>
      <c r="HI24" s="1150"/>
      <c r="HJ24" s="1150"/>
      <c r="HK24" s="1150"/>
      <c r="HL24" s="1150"/>
      <c r="HM24" s="1150"/>
      <c r="HN24" s="1150"/>
      <c r="HO24" s="1150"/>
      <c r="HP24" s="1150"/>
      <c r="HQ24" s="1150"/>
      <c r="HR24" s="1150"/>
      <c r="HS24" s="1162"/>
      <c r="HT24" s="1162"/>
      <c r="HU24" s="1162"/>
      <c r="HV24" s="1162"/>
      <c r="HW24" s="1150"/>
      <c r="HX24" s="1150"/>
      <c r="HY24" s="1162"/>
      <c r="HZ24" s="1162"/>
      <c r="IA24" s="1162"/>
      <c r="IB24" s="1162"/>
      <c r="IC24" s="1162"/>
      <c r="ID24" s="1162"/>
      <c r="IE24" s="1162"/>
      <c r="IF24" s="1162"/>
      <c r="IG24" s="1162"/>
      <c r="IH24" s="1162"/>
      <c r="II24" s="1162"/>
      <c r="IJ24" s="1162"/>
      <c r="IK24" s="1162"/>
      <c r="IL24" s="1162"/>
      <c r="IM24" s="1150"/>
      <c r="IN24" s="1150"/>
      <c r="IO24" s="1162"/>
      <c r="IP24" s="1162"/>
      <c r="IQ24" s="1162"/>
      <c r="IR24" s="1162"/>
    </row>
    <row r="25" spans="1:252" s="8" customFormat="1" ht="7.9" customHeight="1" thickBot="1">
      <c r="A25" s="165"/>
      <c r="B25" s="97"/>
      <c r="C25" s="226"/>
      <c r="D25" s="201"/>
      <c r="E25" s="186"/>
      <c r="F25" s="165"/>
      <c r="G25" s="97"/>
      <c r="H25" s="175"/>
      <c r="I25" s="727"/>
      <c r="J25" s="186"/>
      <c r="K25" s="165"/>
      <c r="L25" s="97"/>
      <c r="M25" s="288"/>
      <c r="N25" s="178"/>
      <c r="O25" s="186"/>
      <c r="P25" s="165"/>
      <c r="Q25" s="97"/>
      <c r="R25" s="1008"/>
      <c r="S25" s="178"/>
      <c r="T25" s="186"/>
      <c r="U25" s="165"/>
      <c r="V25" s="97"/>
      <c r="W25" s="1023"/>
      <c r="X25" s="1024"/>
      <c r="Y25" s="186"/>
      <c r="Z25" s="343"/>
      <c r="AA25" s="97"/>
      <c r="AB25" s="226"/>
      <c r="AC25" s="178"/>
      <c r="AD25" s="186"/>
      <c r="AE25" s="165"/>
      <c r="AF25" s="97"/>
      <c r="AG25" s="175"/>
      <c r="AH25" s="727"/>
      <c r="AI25" s="186"/>
      <c r="AJ25" s="165"/>
      <c r="AK25" s="97"/>
      <c r="AL25" s="175" t="s">
        <v>1144</v>
      </c>
      <c r="AM25" s="727"/>
      <c r="AN25" s="186"/>
      <c r="AO25" s="165"/>
      <c r="AP25" s="97"/>
      <c r="AQ25" s="175"/>
      <c r="AR25" s="727"/>
      <c r="AS25" s="186"/>
      <c r="AT25" s="499"/>
      <c r="AU25" s="502"/>
      <c r="AV25" s="597"/>
      <c r="AW25" s="598"/>
      <c r="AX25" s="498"/>
      <c r="AY25" s="165"/>
      <c r="AZ25" s="97"/>
      <c r="BA25" s="597"/>
      <c r="BB25" s="178"/>
      <c r="BC25" s="498"/>
      <c r="BD25" s="165"/>
      <c r="BE25" s="97"/>
      <c r="BF25" s="597"/>
      <c r="BG25" s="178"/>
      <c r="BH25" s="186"/>
      <c r="BI25" s="165"/>
      <c r="BJ25" s="97"/>
      <c r="BK25" s="288"/>
      <c r="BL25" s="178"/>
      <c r="BM25" s="186"/>
      <c r="BN25" s="165"/>
      <c r="BO25" s="97"/>
      <c r="BP25" s="288"/>
      <c r="BQ25" s="521"/>
      <c r="BR25" s="186"/>
      <c r="BS25" s="165"/>
      <c r="BT25" s="97"/>
      <c r="BU25" s="597" t="s">
        <v>1155</v>
      </c>
      <c r="BV25" s="598"/>
      <c r="BW25" s="186"/>
      <c r="BX25" s="165"/>
      <c r="BY25" s="97"/>
      <c r="BZ25" s="597"/>
      <c r="CA25" s="598"/>
      <c r="CB25" s="186"/>
      <c r="CC25" s="165"/>
      <c r="CD25" s="97"/>
      <c r="CE25" s="597"/>
      <c r="CF25" s="598"/>
      <c r="CG25" s="186"/>
      <c r="CH25" s="167"/>
      <c r="CI25" s="97"/>
      <c r="CJ25" s="597"/>
      <c r="CK25" s="598"/>
      <c r="CL25" s="186"/>
      <c r="CM25" s="165"/>
      <c r="CN25" s="123"/>
      <c r="CO25" s="597"/>
      <c r="CP25" s="598"/>
      <c r="CQ25" s="186"/>
      <c r="CR25" s="343"/>
      <c r="CS25" s="97"/>
      <c r="CT25" s="597"/>
      <c r="CU25" s="598"/>
      <c r="CV25" s="186"/>
      <c r="CW25" s="343"/>
      <c r="CX25" s="123"/>
      <c r="CY25" s="597"/>
      <c r="CZ25" s="598"/>
      <c r="DA25" s="186"/>
      <c r="DB25" s="343"/>
      <c r="DC25" s="97"/>
      <c r="DD25" s="429"/>
      <c r="DE25" s="521"/>
      <c r="DF25" s="729"/>
      <c r="DG25" s="343"/>
      <c r="DH25" s="97"/>
      <c r="DI25" s="999"/>
      <c r="DJ25" s="1000"/>
      <c r="DK25" s="1001"/>
      <c r="DL25" s="343"/>
      <c r="DM25" s="97"/>
      <c r="DN25" s="429" t="s">
        <v>894</v>
      </c>
      <c r="DO25" s="521"/>
      <c r="DP25" s="729"/>
      <c r="DQ25" s="787"/>
      <c r="DR25" s="793"/>
      <c r="DS25" s="1016" t="s">
        <v>422</v>
      </c>
      <c r="DT25" s="1017"/>
      <c r="DU25" s="1018"/>
      <c r="DV25" s="787"/>
      <c r="DW25" s="793"/>
      <c r="DX25" s="1043"/>
      <c r="DY25" s="1043"/>
      <c r="DZ25" s="791"/>
      <c r="EA25" s="787"/>
      <c r="EB25" s="788"/>
      <c r="EC25" s="1041" t="s">
        <v>422</v>
      </c>
      <c r="ED25" s="790"/>
      <c r="EE25" s="1036"/>
      <c r="EF25" s="792"/>
      <c r="EG25" s="793"/>
      <c r="EH25" s="1041" t="s">
        <v>1092</v>
      </c>
      <c r="EI25" s="790"/>
      <c r="EJ25" s="791"/>
      <c r="EK25" s="847"/>
      <c r="EL25" s="852"/>
      <c r="EM25" s="849"/>
      <c r="EN25" s="849"/>
      <c r="EO25" s="850"/>
      <c r="EP25" s="167"/>
      <c r="EQ25" s="97"/>
      <c r="ER25" s="626"/>
      <c r="ES25" s="626"/>
      <c r="ET25" s="186"/>
      <c r="EU25" s="167"/>
      <c r="EV25" s="97"/>
      <c r="EW25" s="626"/>
      <c r="EX25" s="626"/>
      <c r="EY25" s="186"/>
      <c r="EZ25" s="167"/>
      <c r="FA25" s="97"/>
      <c r="FB25" s="626"/>
      <c r="FC25" s="626"/>
      <c r="FD25" s="186"/>
      <c r="FE25" s="165"/>
      <c r="FF25" s="97"/>
      <c r="FG25" s="626"/>
      <c r="FH25" s="626"/>
      <c r="FI25" s="186"/>
      <c r="FJ25" s="167"/>
      <c r="FK25" s="97"/>
      <c r="FL25" s="626"/>
      <c r="FM25" s="626"/>
      <c r="FN25" s="186"/>
      <c r="FO25" s="167"/>
      <c r="FP25" s="97"/>
      <c r="FQ25" s="626"/>
      <c r="FR25" s="626"/>
      <c r="FS25" s="186"/>
      <c r="FT25" s="969"/>
      <c r="FU25" s="83"/>
      <c r="FV25" s="1165"/>
      <c r="FW25" s="1165"/>
      <c r="FX25" s="1165"/>
      <c r="FY25" s="1158"/>
      <c r="FZ25" s="1158"/>
      <c r="GA25" s="1158"/>
      <c r="GB25" s="1158"/>
      <c r="GC25" s="1158"/>
      <c r="GD25" s="1158"/>
      <c r="GE25" s="1158"/>
      <c r="GF25" s="1158"/>
      <c r="GG25" s="1158"/>
      <c r="GH25" s="1158"/>
      <c r="GI25" s="1158"/>
      <c r="GJ25" s="1158"/>
      <c r="GK25" s="1158"/>
      <c r="GL25" s="1158"/>
      <c r="GM25" s="1166"/>
      <c r="GN25" s="144"/>
      <c r="GO25" s="1169"/>
      <c r="GP25" s="1172"/>
      <c r="GQ25" s="1175"/>
      <c r="GR25" s="1175"/>
      <c r="GS25" s="1175"/>
      <c r="GT25" s="1175"/>
      <c r="GU25" s="1175"/>
      <c r="GV25" s="1175"/>
      <c r="GW25" s="1169"/>
      <c r="GX25" s="1175"/>
      <c r="GY25" s="1175"/>
      <c r="GZ25" s="1175"/>
      <c r="HA25" s="1175"/>
      <c r="HB25" s="1175"/>
      <c r="HC25" s="1175"/>
      <c r="HD25" s="1161"/>
      <c r="HE25" s="131"/>
      <c r="HF25" s="120"/>
      <c r="HG25" s="1151"/>
      <c r="HH25" s="1162"/>
      <c r="HI25" s="1151"/>
      <c r="HJ25" s="1151"/>
      <c r="HK25" s="1151"/>
      <c r="HL25" s="1151"/>
      <c r="HM25" s="1151"/>
      <c r="HN25" s="1151"/>
      <c r="HO25" s="1151"/>
      <c r="HP25" s="1151"/>
      <c r="HQ25" s="1151"/>
      <c r="HR25" s="1151"/>
      <c r="HS25" s="1162"/>
      <c r="HT25" s="1162"/>
      <c r="HU25" s="1162"/>
      <c r="HV25" s="1162"/>
      <c r="HW25" s="1151"/>
      <c r="HX25" s="1151"/>
      <c r="HY25" s="1162"/>
      <c r="HZ25" s="1162"/>
      <c r="IA25" s="1162"/>
      <c r="IB25" s="1162"/>
      <c r="IC25" s="1162"/>
      <c r="ID25" s="1162"/>
      <c r="IE25" s="1162"/>
      <c r="IF25" s="1162"/>
      <c r="IG25" s="1162"/>
      <c r="IH25" s="1162"/>
      <c r="II25" s="1162"/>
      <c r="IJ25" s="1162"/>
      <c r="IK25" s="1162"/>
      <c r="IL25" s="1162"/>
      <c r="IM25" s="1151"/>
      <c r="IN25" s="1151"/>
      <c r="IO25" s="1162"/>
      <c r="IP25" s="1162"/>
      <c r="IQ25" s="1162"/>
      <c r="IR25" s="1162"/>
    </row>
    <row r="26" spans="1:252" s="8" customFormat="1" ht="7.9" customHeight="1" thickBot="1">
      <c r="A26" s="163"/>
      <c r="B26" s="98"/>
      <c r="C26" s="225" t="s">
        <v>1122</v>
      </c>
      <c r="D26" s="200"/>
      <c r="E26" s="184"/>
      <c r="F26" s="163"/>
      <c r="G26" s="98"/>
      <c r="H26" s="172"/>
      <c r="I26" s="725"/>
      <c r="J26" s="184"/>
      <c r="K26" s="163"/>
      <c r="L26" s="98"/>
      <c r="M26" s="285" t="s">
        <v>1067</v>
      </c>
      <c r="N26" s="176"/>
      <c r="O26" s="184"/>
      <c r="P26" s="163"/>
      <c r="Q26" s="98"/>
      <c r="R26" s="285"/>
      <c r="S26" s="176"/>
      <c r="T26" s="184"/>
      <c r="U26" s="163"/>
      <c r="V26" s="98"/>
      <c r="W26" s="1019"/>
      <c r="X26" s="1009"/>
      <c r="Y26" s="184"/>
      <c r="Z26" s="341"/>
      <c r="AA26" s="98"/>
      <c r="AB26" s="225"/>
      <c r="AC26" s="176"/>
      <c r="AD26" s="184"/>
      <c r="AE26" s="163"/>
      <c r="AF26" s="98"/>
      <c r="AG26" s="172"/>
      <c r="AH26" s="725"/>
      <c r="AI26" s="184"/>
      <c r="AJ26" s="163"/>
      <c r="AK26" s="98"/>
      <c r="AL26" s="172" t="s">
        <v>1141</v>
      </c>
      <c r="AM26" s="725"/>
      <c r="AN26" s="184"/>
      <c r="AO26" s="163"/>
      <c r="AP26" s="98"/>
      <c r="AQ26" s="172"/>
      <c r="AR26" s="725"/>
      <c r="AS26" s="184"/>
      <c r="AT26" s="493"/>
      <c r="AU26" s="503"/>
      <c r="AV26" s="491"/>
      <c r="AW26" s="599"/>
      <c r="AX26" s="492"/>
      <c r="AY26" s="163"/>
      <c r="AZ26" s="98"/>
      <c r="BA26" s="491"/>
      <c r="BB26" s="176"/>
      <c r="BC26" s="492"/>
      <c r="BD26" s="163"/>
      <c r="BE26" s="98"/>
      <c r="BF26" s="491"/>
      <c r="BG26" s="599"/>
      <c r="BH26" s="492"/>
      <c r="BI26" s="163"/>
      <c r="BJ26" s="98"/>
      <c r="BK26" s="285"/>
      <c r="BL26" s="176"/>
      <c r="BM26" s="184"/>
      <c r="BN26" s="163"/>
      <c r="BO26" s="98"/>
      <c r="BP26" s="543"/>
      <c r="BQ26" s="519"/>
      <c r="BR26" s="184"/>
      <c r="BS26" s="163"/>
      <c r="BT26" s="98"/>
      <c r="BU26" s="491"/>
      <c r="BV26" s="599"/>
      <c r="BW26" s="184"/>
      <c r="BX26" s="163"/>
      <c r="BY26" s="98"/>
      <c r="BZ26" s="491"/>
      <c r="CA26" s="599"/>
      <c r="CB26" s="184"/>
      <c r="CC26" s="163"/>
      <c r="CD26" s="98"/>
      <c r="CE26" s="491"/>
      <c r="CF26" s="599"/>
      <c r="CG26" s="184"/>
      <c r="CH26" s="168"/>
      <c r="CI26" s="98"/>
      <c r="CJ26" s="491"/>
      <c r="CK26" s="599"/>
      <c r="CL26" s="184"/>
      <c r="CM26" s="163"/>
      <c r="CN26" s="481"/>
      <c r="CO26" s="491"/>
      <c r="CP26" s="599"/>
      <c r="CQ26" s="184"/>
      <c r="CR26" s="341"/>
      <c r="CS26" s="98"/>
      <c r="CT26" s="491"/>
      <c r="CU26" s="599"/>
      <c r="CV26" s="184"/>
      <c r="CW26" s="341"/>
      <c r="CX26" s="124"/>
      <c r="CY26" s="491"/>
      <c r="CZ26" s="599"/>
      <c r="DA26" s="184"/>
      <c r="DB26" s="341"/>
      <c r="DC26" s="98"/>
      <c r="DD26" s="434"/>
      <c r="DE26" s="519"/>
      <c r="DF26" s="533"/>
      <c r="DG26" s="341"/>
      <c r="DH26" s="98"/>
      <c r="DI26" s="991"/>
      <c r="DJ26" s="992"/>
      <c r="DK26" s="993"/>
      <c r="DL26" s="341"/>
      <c r="DM26" s="98"/>
      <c r="DN26" s="434"/>
      <c r="DO26" s="519"/>
      <c r="DP26" s="431"/>
      <c r="DQ26" s="771"/>
      <c r="DR26" s="794"/>
      <c r="DS26" s="1010" t="s">
        <v>1093</v>
      </c>
      <c r="DT26" s="1011"/>
      <c r="DU26" s="1012"/>
      <c r="DV26" s="771"/>
      <c r="DW26" s="794"/>
      <c r="DX26" s="773"/>
      <c r="DY26" s="1044"/>
      <c r="DZ26" s="775"/>
      <c r="EA26" s="771"/>
      <c r="EB26" s="795"/>
      <c r="EC26" s="773" t="s">
        <v>1097</v>
      </c>
      <c r="ED26" s="774"/>
      <c r="EE26" s="1034"/>
      <c r="EF26" s="777"/>
      <c r="EG26" s="794"/>
      <c r="EH26" s="773" t="s">
        <v>1100</v>
      </c>
      <c r="EI26" s="774"/>
      <c r="EJ26" s="775"/>
      <c r="EK26" s="837"/>
      <c r="EL26" s="853"/>
      <c r="EM26" s="839"/>
      <c r="EN26" s="840"/>
      <c r="EO26" s="841"/>
      <c r="EP26" s="168"/>
      <c r="EQ26" s="98"/>
      <c r="ER26" s="623"/>
      <c r="ES26" s="624"/>
      <c r="ET26" s="184"/>
      <c r="EU26" s="168"/>
      <c r="EV26" s="98"/>
      <c r="EW26" s="623"/>
      <c r="EX26" s="624"/>
      <c r="EY26" s="184"/>
      <c r="EZ26" s="168"/>
      <c r="FA26" s="98"/>
      <c r="FB26" s="623"/>
      <c r="FC26" s="624"/>
      <c r="FD26" s="184"/>
      <c r="FE26" s="163"/>
      <c r="FF26" s="98"/>
      <c r="FG26" s="623"/>
      <c r="FH26" s="624"/>
      <c r="FI26" s="184"/>
      <c r="FJ26" s="168"/>
      <c r="FK26" s="98"/>
      <c r="FL26" s="623"/>
      <c r="FM26" s="624"/>
      <c r="FN26" s="184"/>
      <c r="FO26" s="168"/>
      <c r="FP26" s="98"/>
      <c r="FQ26" s="623"/>
      <c r="FR26" s="624"/>
      <c r="FS26" s="184"/>
      <c r="FT26" s="969"/>
      <c r="FU26" s="81"/>
      <c r="FV26" s="1163">
        <f>COUNTIF($A26:$FS29,"=CSB")</f>
        <v>1</v>
      </c>
      <c r="FW26" s="1163">
        <f>COUNTIF($A26:$FS29,"41")</f>
        <v>0</v>
      </c>
      <c r="FX26" s="1163">
        <f>COUNTIF($A26:$FS29,"42")</f>
        <v>1</v>
      </c>
      <c r="FY26" s="1156">
        <f>COUNTIF($A26:$FS29,"40")</f>
        <v>1</v>
      </c>
      <c r="FZ26" s="1156">
        <f>COUNTIF($A26:$FS29,"11")</f>
        <v>0</v>
      </c>
      <c r="GA26" s="1156">
        <f>COUNTIF($A26:$FS29,"13")</f>
        <v>1</v>
      </c>
      <c r="GB26" s="1156">
        <f>COUNTIF($A26:$FS29,"=19")</f>
        <v>1</v>
      </c>
      <c r="GC26" s="1156">
        <f>COUNTIF($A26:$FS29,"=14")</f>
        <v>1</v>
      </c>
      <c r="GD26" s="1156">
        <f>COUNTIF($A26:$FS29,"=24")</f>
        <v>1</v>
      </c>
      <c r="GE26" s="1156">
        <f>COUNTIF($A26:$FS29,"=25")</f>
        <v>0</v>
      </c>
      <c r="GF26" s="1156">
        <f>COUNTIF($A26:$FS29,"=26")</f>
        <v>1</v>
      </c>
      <c r="GG26" s="1156">
        <f>COUNTIF($A26:$FS29,"=29")</f>
        <v>1</v>
      </c>
      <c r="GH26" s="1156">
        <f>COUNTIF($A26:$FS29,"=30")</f>
        <v>0</v>
      </c>
      <c r="GI26" s="1156">
        <f>COUNTIF($A26:$FS29,"=31")</f>
        <v>0</v>
      </c>
      <c r="GJ26" s="1156">
        <f>COUNTIF($A26:$FS29,"=32")</f>
        <v>1</v>
      </c>
      <c r="GK26" s="1156">
        <f>COUNTIF($A26:$FS29,"=33")</f>
        <v>1</v>
      </c>
      <c r="GL26" s="1156">
        <f>COUNTIF($A26:$FS29,"=34")</f>
        <v>1</v>
      </c>
      <c r="GM26" s="1166">
        <f>COUNTIF($A26:$GE29,"=34")</f>
        <v>1</v>
      </c>
      <c r="GN26" s="142"/>
      <c r="GO26" s="1167" t="str">
        <f>IF(COUNTIF($A26:$FS29,"=41")&gt;0,"X"," ")</f>
        <v xml:space="preserve"> </v>
      </c>
      <c r="GP26" s="1170" t="str">
        <f>IF(COUNTIF($A26:$FS29,"=42")&gt;0,"X"," ")</f>
        <v>X</v>
      </c>
      <c r="GQ26" s="1173" t="str">
        <f>IF(COUNTIF($A26:$FS29,"=40")&gt;0,"X"," ")</f>
        <v>X</v>
      </c>
      <c r="GR26" s="1173" t="str">
        <f>IF(COUNTIF($A26:$FS29,"=11")&gt;0,"X"," ")</f>
        <v xml:space="preserve"> </v>
      </c>
      <c r="GS26" s="1173" t="str">
        <f>IF(COUNTIF($A26:$FS29,"=13")&gt;0,"X"," ")</f>
        <v>X</v>
      </c>
      <c r="GT26" s="1173" t="str">
        <f>IF(COUNTIF($A26:$FS29,"=19")&gt;0,"X"," ")</f>
        <v>X</v>
      </c>
      <c r="GU26" s="1173" t="str">
        <f>IF(COUNTIF($A26:$FS29,"=14")&gt;0,"X"," ")</f>
        <v>X</v>
      </c>
      <c r="GV26" s="1173" t="str">
        <f>IF(COUNTIF($A26:$FS29,"=24")&gt;0,"X"," ")</f>
        <v>X</v>
      </c>
      <c r="GW26" s="1167" t="str">
        <f>IF(COUNTIF($A26:$FS29,"=25")&gt;0,"X"," ")</f>
        <v xml:space="preserve"> </v>
      </c>
      <c r="GX26" s="1173" t="str">
        <f>IF(COUNTIF($A26:$FS29,"=26")&gt;0,"X"," ")</f>
        <v>X</v>
      </c>
      <c r="GY26" s="1173" t="str">
        <f>IF(COUNTIF($A26:$FS29,"=29")&gt;0,"X"," ")</f>
        <v>X</v>
      </c>
      <c r="GZ26" s="1173" t="str">
        <f>IF(COUNTIF($A26:$FS29,"=30")&gt;0,"X"," ")</f>
        <v xml:space="preserve"> </v>
      </c>
      <c r="HA26" s="1173" t="str">
        <f>IF(COUNTIF($A26:$FS29,"=31")&gt;0,"X"," ")</f>
        <v xml:space="preserve"> </v>
      </c>
      <c r="HB26" s="1173" t="str">
        <f>IF(COUNTIF($A26:$FS29,"=32")&gt;0,"X"," ")</f>
        <v>X</v>
      </c>
      <c r="HC26" s="1173" t="str">
        <f>IF(COUNTIF($A26:$FS29,"=33")&gt;0,"X"," ")</f>
        <v>X</v>
      </c>
      <c r="HD26" s="1159" t="str">
        <f>IF(COUNTIF($A26:$FS29,"=34")&gt;0,"X"," ")</f>
        <v>X</v>
      </c>
      <c r="HE26" s="129"/>
      <c r="HF26" s="118"/>
      <c r="HG26" s="1149" t="str">
        <f>IF(COUNTIF($A26:$FS29,"=H.Prus")&gt;0,"Z"," ")</f>
        <v>Z</v>
      </c>
      <c r="HH26" s="1162" t="str">
        <f>IF(COUNTIF($A26:$FS29,"=M.Przybyś")&gt;0,"Z"," ")</f>
        <v xml:space="preserve"> </v>
      </c>
      <c r="HI26" s="1149" t="str">
        <f>IF(COUNTIF($A26:$FS29,"=M.Marcinkiewicz")&gt;0,"Z"," ")</f>
        <v xml:space="preserve"> </v>
      </c>
      <c r="HJ26" s="1149" t="str">
        <f>IF(COUNTIF($A26:$FS29,"=K.Cis")&gt;0,"Z"," ")</f>
        <v>Z</v>
      </c>
      <c r="HK26" s="1149" t="str">
        <f>IF(COUNTIF($A26:$FS29,"=Z.Tomczykowski")&gt;0,"Z"," ")</f>
        <v>Z</v>
      </c>
      <c r="HL26" s="1149" t="str">
        <f>IF(COUNTIF($A26:$FS29,"=P.Antoszkiewicz")&gt;0,"Z"," ")</f>
        <v xml:space="preserve"> </v>
      </c>
      <c r="HM26" s="1149" t="str">
        <f>IF(COUNTIF($A26:$FS29,"=Z.Niewiadomski")&gt;0,"Z"," ")</f>
        <v xml:space="preserve"> </v>
      </c>
      <c r="HN26" s="1149" t="str">
        <f>IF(COUNTIF($A26:$FS29,"=A.Miściur-Kaszyńska")&gt;0,"Z"," ")</f>
        <v>Z</v>
      </c>
      <c r="HO26" s="1149" t="str">
        <f>IF(COUNTIF($A26:$FS29,"=L.Demczuk")&gt;0,"Z"," ")</f>
        <v xml:space="preserve"> </v>
      </c>
      <c r="HP26" s="1149" t="str">
        <f>IF(COUNTIF($A26:$FS29,"=K.Kiejdo")&gt;0,"Z"," ")</f>
        <v xml:space="preserve"> </v>
      </c>
      <c r="HQ26" s="1149" t="str">
        <f>IF(COUNTIF($A26:$FS29,"=M.Kieżun")&gt;0,"Z"," ")</f>
        <v xml:space="preserve"> </v>
      </c>
      <c r="HR26" s="1149" t="str">
        <f>IF(COUNTIF($A26:$FS29,"=I.Kasprzyk")&gt;0,"Z"," ")</f>
        <v xml:space="preserve"> </v>
      </c>
      <c r="HS26" s="1162" t="str">
        <f>IF(COUNTIF($A26:$FS29,"=M.Choroszko")&gt;0,"Z"," ")</f>
        <v>Z</v>
      </c>
      <c r="HT26" s="1162" t="str">
        <f>IF(COUNTIF($A26:$FS29,"=M.Grzyb")&gt;0,"Z"," ")</f>
        <v>Z</v>
      </c>
      <c r="HU26" s="1162" t="str">
        <f>IF(COUNTIF($A26:$FS29,"=A.Muż")&gt;0,"Z"," ")</f>
        <v xml:space="preserve"> </v>
      </c>
      <c r="HV26" s="1162" t="str">
        <f>IF(COUNTIF($A26:$FS29,"=E.Kicka")&gt;0,"Z"," ")</f>
        <v xml:space="preserve"> </v>
      </c>
      <c r="HW26" s="1149" t="str">
        <f>IF(COUNTIF($A26:$FS29,"=M.Palmowska")&gt;0,"Z"," ")</f>
        <v xml:space="preserve"> </v>
      </c>
      <c r="HX26" s="1149" t="str">
        <f>IF(COUNTIF($A26:$FS29,"=M.Szonert")&gt;0,"Z"," ")</f>
        <v xml:space="preserve"> </v>
      </c>
      <c r="HY26" s="1162" t="str">
        <f>IF(COUNTIF($A26:$FS29,"=E.Ciarciński")&gt;0,"Z"," ")</f>
        <v xml:space="preserve"> </v>
      </c>
      <c r="HZ26" s="1162" t="str">
        <f>IF(COUNTIF($A26:$FS29,"=M.Czajka")&gt;0,"Z"," ")</f>
        <v xml:space="preserve"> </v>
      </c>
      <c r="IA26" s="1162" t="str">
        <f>IF(COUNTIF($A26:$FS29,"=E.Hepner")&gt;0,"Z"," ")</f>
        <v xml:space="preserve"> </v>
      </c>
      <c r="IB26" s="1162" t="str">
        <f>IF(COUNTIF($A26:$FS29,"=A.Naszlin")&gt;0,"Z"," ")</f>
        <v>Z</v>
      </c>
      <c r="IC26" s="1162" t="str">
        <f>IF(COUNTIF($A26:$FS29,"=A.Tychek")&gt;0,"Z"," ")</f>
        <v xml:space="preserve"> </v>
      </c>
      <c r="ID26" s="1162" t="str">
        <f>IF(COUNTIF($A26:$FS29,"=R.Sokulski")&gt;0,"Z"," ")</f>
        <v xml:space="preserve"> </v>
      </c>
      <c r="IE26" s="1162" t="str">
        <f>IF(COUNTIF($A26:$FS29,"=S.Piotrowska")&gt;0,"Z"," ")</f>
        <v>Z</v>
      </c>
      <c r="IF26" s="1162" t="str">
        <f>IF(COUNTIF($A26:$FS29,"=J.Gregorczuk")&gt;0,"Z"," ")</f>
        <v xml:space="preserve"> </v>
      </c>
      <c r="IG26" s="1162" t="str">
        <f>IF(COUNTIF($A26:$FS29,"=A.Marciniak")&gt;0,"Z"," ")</f>
        <v>Z</v>
      </c>
      <c r="IH26" s="1162" t="str">
        <f>IF(COUNTIF($A26:$FS29,"=I.Ogulewicz")&gt;0,"Z"," ")</f>
        <v xml:space="preserve"> </v>
      </c>
      <c r="II26" s="1162" t="str">
        <f>IF(COUNTIF($A26:$FS29,"=R.Przęczek")&gt;0,"Z"," ")</f>
        <v>Z</v>
      </c>
      <c r="IJ26" s="1162" t="str">
        <f>IF(COUNTIF($A26:$FS29,"=D.Ławecka-Bednarska")&gt;0,"Z"," ")</f>
        <v xml:space="preserve"> </v>
      </c>
      <c r="IK26" s="1162" t="str">
        <f>IF(COUNTIF($A26:$FS29,"=M.Ciszek")&gt;0,"Z"," ")</f>
        <v>Z</v>
      </c>
      <c r="IL26" s="1162" t="str">
        <f>IF(COUNTIF($A26:$FS29,"=M.Lipiński")&gt;0,"Z"," ")</f>
        <v xml:space="preserve"> </v>
      </c>
      <c r="IM26" s="1149" t="str">
        <f>IF(COUNTIF($A26:$FS29,"=M.Kluz")&gt;0,"Z"," ")</f>
        <v xml:space="preserve"> </v>
      </c>
      <c r="IN26" s="1149" t="str">
        <f>IF(COUNTIF($A26:$FS29,"=N.Liakh")&gt;0,"Z"," ")</f>
        <v xml:space="preserve"> </v>
      </c>
      <c r="IO26" s="1162" t="str">
        <f>IF(COUNTIF($A26:$FS29,"=J.Lubkiewicz")&gt;0,"Z"," ")</f>
        <v xml:space="preserve"> </v>
      </c>
      <c r="IP26" s="1162" t="str">
        <f>IF(COUNTIF($A26:$FS29,"=J.Fukowska")&gt;0,"Z"," ")</f>
        <v xml:space="preserve"> </v>
      </c>
      <c r="IQ26" s="1162" t="str">
        <f>IF(COUNTIF($A26:$FS29,"=H.Libuda")&gt;0,"Z"," ")</f>
        <v xml:space="preserve"> </v>
      </c>
      <c r="IR26" s="1162" t="str">
        <f>IF(COUNTIF($A26:$FS29,"=A.Jastrzębska")&gt;0,"Z"," ")</f>
        <v xml:space="preserve"> </v>
      </c>
    </row>
    <row r="27" spans="1:252" s="8" customFormat="1" ht="7.9" customHeight="1" thickBot="1">
      <c r="A27" s="164" t="s">
        <v>15</v>
      </c>
      <c r="B27" s="99" t="s">
        <v>16</v>
      </c>
      <c r="C27" s="224" t="s">
        <v>1123</v>
      </c>
      <c r="D27" s="202" t="s">
        <v>1121</v>
      </c>
      <c r="E27" s="185">
        <v>26</v>
      </c>
      <c r="F27" s="164" t="s">
        <v>15</v>
      </c>
      <c r="G27" s="99" t="s">
        <v>16</v>
      </c>
      <c r="H27" s="173"/>
      <c r="I27" s="726"/>
      <c r="J27" s="185"/>
      <c r="K27" s="164" t="s">
        <v>15</v>
      </c>
      <c r="L27" s="99" t="s">
        <v>16</v>
      </c>
      <c r="M27" s="286" t="s">
        <v>1127</v>
      </c>
      <c r="N27" s="730" t="s">
        <v>84</v>
      </c>
      <c r="O27" s="185">
        <v>40</v>
      </c>
      <c r="P27" s="164" t="s">
        <v>15</v>
      </c>
      <c r="Q27" s="99" t="s">
        <v>16</v>
      </c>
      <c r="R27" s="286"/>
      <c r="S27" s="730"/>
      <c r="T27" s="185"/>
      <c r="U27" s="164" t="s">
        <v>15</v>
      </c>
      <c r="V27" s="99" t="s">
        <v>16</v>
      </c>
      <c r="W27" s="1020" t="s">
        <v>1065</v>
      </c>
      <c r="X27" s="622" t="s">
        <v>121</v>
      </c>
      <c r="Y27" s="185">
        <v>13</v>
      </c>
      <c r="Z27" s="342" t="s">
        <v>15</v>
      </c>
      <c r="AA27" s="99" t="s">
        <v>16</v>
      </c>
      <c r="AB27" s="224" t="s">
        <v>1079</v>
      </c>
      <c r="AC27" s="177" t="s">
        <v>38</v>
      </c>
      <c r="AD27" s="185">
        <v>19</v>
      </c>
      <c r="AE27" s="164" t="s">
        <v>15</v>
      </c>
      <c r="AF27" s="99" t="s">
        <v>16</v>
      </c>
      <c r="AG27" s="173"/>
      <c r="AH27" s="726"/>
      <c r="AI27" s="185"/>
      <c r="AJ27" s="164" t="s">
        <v>15</v>
      </c>
      <c r="AK27" s="99" t="s">
        <v>16</v>
      </c>
      <c r="AL27" s="173" t="s">
        <v>1142</v>
      </c>
      <c r="AM27" s="177" t="s">
        <v>87</v>
      </c>
      <c r="AN27" s="185">
        <v>29</v>
      </c>
      <c r="AO27" s="164" t="s">
        <v>15</v>
      </c>
      <c r="AP27" s="99" t="s">
        <v>16</v>
      </c>
      <c r="AQ27" s="173"/>
      <c r="AR27" s="726"/>
      <c r="AS27" s="185"/>
      <c r="AT27" s="496" t="s">
        <v>15</v>
      </c>
      <c r="AU27" s="504" t="s">
        <v>16</v>
      </c>
      <c r="AV27" s="704" t="s">
        <v>403</v>
      </c>
      <c r="AW27" s="594" t="s">
        <v>43</v>
      </c>
      <c r="AX27" s="495">
        <v>14</v>
      </c>
      <c r="AY27" s="164" t="s">
        <v>15</v>
      </c>
      <c r="AZ27" s="99" t="s">
        <v>16</v>
      </c>
      <c r="BA27" s="704"/>
      <c r="BB27" s="182"/>
      <c r="BC27" s="495"/>
      <c r="BD27" s="164" t="s">
        <v>15</v>
      </c>
      <c r="BE27" s="99" t="s">
        <v>16</v>
      </c>
      <c r="BF27" s="704"/>
      <c r="BG27" s="594"/>
      <c r="BH27" s="495"/>
      <c r="BI27" s="164" t="s">
        <v>15</v>
      </c>
      <c r="BJ27" s="99" t="s">
        <v>16</v>
      </c>
      <c r="BK27" s="286"/>
      <c r="BL27" s="182"/>
      <c r="BM27" s="185"/>
      <c r="BN27" s="164" t="s">
        <v>15</v>
      </c>
      <c r="BO27" s="99" t="s">
        <v>16</v>
      </c>
      <c r="BP27" s="318" t="s">
        <v>403</v>
      </c>
      <c r="BQ27" s="182" t="s">
        <v>1153</v>
      </c>
      <c r="BR27" s="185">
        <v>42</v>
      </c>
      <c r="BS27" s="164" t="s">
        <v>15</v>
      </c>
      <c r="BT27" s="99" t="s">
        <v>16</v>
      </c>
      <c r="BU27" s="704" t="s">
        <v>403</v>
      </c>
      <c r="BV27" s="600" t="s">
        <v>890</v>
      </c>
      <c r="BW27" s="185"/>
      <c r="BX27" s="164" t="s">
        <v>15</v>
      </c>
      <c r="BY27" s="99" t="s">
        <v>16</v>
      </c>
      <c r="BZ27" s="704"/>
      <c r="CA27" s="600"/>
      <c r="CB27" s="185"/>
      <c r="CC27" s="164" t="s">
        <v>15</v>
      </c>
      <c r="CD27" s="99" t="s">
        <v>16</v>
      </c>
      <c r="CE27" s="704"/>
      <c r="CF27" s="600"/>
      <c r="CG27" s="185"/>
      <c r="CH27" s="169" t="s">
        <v>15</v>
      </c>
      <c r="CI27" s="99" t="s">
        <v>16</v>
      </c>
      <c r="CJ27" s="704" t="s">
        <v>403</v>
      </c>
      <c r="CK27" s="594" t="s">
        <v>1145</v>
      </c>
      <c r="CL27" s="185">
        <v>34</v>
      </c>
      <c r="CM27" s="164" t="s">
        <v>15</v>
      </c>
      <c r="CN27" s="482" t="s">
        <v>16</v>
      </c>
      <c r="CO27" s="704"/>
      <c r="CP27" s="594"/>
      <c r="CQ27" s="185"/>
      <c r="CR27" s="342" t="s">
        <v>15</v>
      </c>
      <c r="CS27" s="99" t="s">
        <v>16</v>
      </c>
      <c r="CT27" s="704"/>
      <c r="CU27" s="600"/>
      <c r="CV27" s="185"/>
      <c r="CW27" s="342" t="s">
        <v>9</v>
      </c>
      <c r="CX27" s="96" t="s">
        <v>10</v>
      </c>
      <c r="CY27" s="704"/>
      <c r="CZ27" s="600"/>
      <c r="DA27" s="185"/>
      <c r="DB27" s="342" t="s">
        <v>15</v>
      </c>
      <c r="DC27" s="99" t="s">
        <v>16</v>
      </c>
      <c r="DD27" s="426"/>
      <c r="DE27" s="182"/>
      <c r="DF27" s="534"/>
      <c r="DG27" s="342" t="s">
        <v>15</v>
      </c>
      <c r="DH27" s="99" t="s">
        <v>16</v>
      </c>
      <c r="DI27" s="994" t="s">
        <v>403</v>
      </c>
      <c r="DJ27" s="995" t="s">
        <v>41</v>
      </c>
      <c r="DK27" s="996" t="s">
        <v>1072</v>
      </c>
      <c r="DL27" s="342" t="s">
        <v>15</v>
      </c>
      <c r="DM27" s="99" t="s">
        <v>16</v>
      </c>
      <c r="DN27" s="426" t="s">
        <v>403</v>
      </c>
      <c r="DO27" s="182" t="s">
        <v>41</v>
      </c>
      <c r="DP27" s="432" t="s">
        <v>1157</v>
      </c>
      <c r="DQ27" s="778" t="s">
        <v>15</v>
      </c>
      <c r="DR27" s="796" t="s">
        <v>16</v>
      </c>
      <c r="DS27" s="1013" t="s">
        <v>1146</v>
      </c>
      <c r="DT27" s="1014" t="s">
        <v>402</v>
      </c>
      <c r="DU27" s="1015">
        <v>32</v>
      </c>
      <c r="DV27" s="778" t="s">
        <v>15</v>
      </c>
      <c r="DW27" s="796" t="s">
        <v>16</v>
      </c>
      <c r="DX27" s="780"/>
      <c r="DY27" s="1045"/>
      <c r="DZ27" s="782"/>
      <c r="EA27" s="778" t="s">
        <v>15</v>
      </c>
      <c r="EB27" s="797" t="s">
        <v>16</v>
      </c>
      <c r="EC27" s="780" t="s">
        <v>1098</v>
      </c>
      <c r="ED27" s="781" t="s">
        <v>1035</v>
      </c>
      <c r="EE27" s="1035">
        <v>33</v>
      </c>
      <c r="EF27" s="784" t="s">
        <v>15</v>
      </c>
      <c r="EG27" s="796" t="s">
        <v>16</v>
      </c>
      <c r="EH27" s="780" t="s">
        <v>1101</v>
      </c>
      <c r="EI27" s="781" t="s">
        <v>892</v>
      </c>
      <c r="EJ27" s="782" t="s">
        <v>458</v>
      </c>
      <c r="EK27" s="842" t="s">
        <v>15</v>
      </c>
      <c r="EL27" s="854" t="s">
        <v>16</v>
      </c>
      <c r="EM27" s="844"/>
      <c r="EN27" s="845"/>
      <c r="EO27" s="846"/>
      <c r="EP27" s="169" t="s">
        <v>15</v>
      </c>
      <c r="EQ27" s="99" t="s">
        <v>16</v>
      </c>
      <c r="ER27" s="625"/>
      <c r="ES27" s="622"/>
      <c r="ET27" s="185"/>
      <c r="EU27" s="169" t="s">
        <v>15</v>
      </c>
      <c r="EV27" s="99" t="s">
        <v>16</v>
      </c>
      <c r="EW27" s="625"/>
      <c r="EX27" s="622"/>
      <c r="EY27" s="185"/>
      <c r="EZ27" s="169" t="s">
        <v>15</v>
      </c>
      <c r="FA27" s="99" t="s">
        <v>16</v>
      </c>
      <c r="FB27" s="625"/>
      <c r="FC27" s="622"/>
      <c r="FD27" s="185"/>
      <c r="FE27" s="164" t="s">
        <v>15</v>
      </c>
      <c r="FF27" s="99" t="s">
        <v>16</v>
      </c>
      <c r="FG27" s="625"/>
      <c r="FH27" s="622"/>
      <c r="FI27" s="185"/>
      <c r="FJ27" s="169" t="s">
        <v>15</v>
      </c>
      <c r="FK27" s="99" t="s">
        <v>16</v>
      </c>
      <c r="FL27" s="625"/>
      <c r="FM27" s="622"/>
      <c r="FN27" s="185"/>
      <c r="FO27" s="169" t="s">
        <v>15</v>
      </c>
      <c r="FP27" s="99" t="s">
        <v>16</v>
      </c>
      <c r="FQ27" s="625" t="s">
        <v>1082</v>
      </c>
      <c r="FR27" s="622" t="s">
        <v>23</v>
      </c>
      <c r="FS27" s="185">
        <v>24</v>
      </c>
      <c r="FT27" s="969"/>
      <c r="FU27" s="82" t="s">
        <v>15</v>
      </c>
      <c r="FV27" s="1164"/>
      <c r="FW27" s="1164"/>
      <c r="FX27" s="1164"/>
      <c r="FY27" s="1157"/>
      <c r="FZ27" s="1157"/>
      <c r="GA27" s="1157"/>
      <c r="GB27" s="1157"/>
      <c r="GC27" s="1157"/>
      <c r="GD27" s="1157"/>
      <c r="GE27" s="1157"/>
      <c r="GF27" s="1157"/>
      <c r="GG27" s="1157"/>
      <c r="GH27" s="1157"/>
      <c r="GI27" s="1157"/>
      <c r="GJ27" s="1157"/>
      <c r="GK27" s="1157"/>
      <c r="GL27" s="1157"/>
      <c r="GM27" s="1166"/>
      <c r="GN27" s="143" t="s">
        <v>15</v>
      </c>
      <c r="GO27" s="1168"/>
      <c r="GP27" s="1171"/>
      <c r="GQ27" s="1174"/>
      <c r="GR27" s="1174"/>
      <c r="GS27" s="1174"/>
      <c r="GT27" s="1174"/>
      <c r="GU27" s="1174"/>
      <c r="GV27" s="1174"/>
      <c r="GW27" s="1168"/>
      <c r="GX27" s="1174"/>
      <c r="GY27" s="1174"/>
      <c r="GZ27" s="1174"/>
      <c r="HA27" s="1174"/>
      <c r="HB27" s="1174"/>
      <c r="HC27" s="1174"/>
      <c r="HD27" s="1160"/>
      <c r="HE27" s="130"/>
      <c r="HF27" s="119" t="s">
        <v>15</v>
      </c>
      <c r="HG27" s="1150"/>
      <c r="HH27" s="1162"/>
      <c r="HI27" s="1150"/>
      <c r="HJ27" s="1150"/>
      <c r="HK27" s="1150"/>
      <c r="HL27" s="1150"/>
      <c r="HM27" s="1150"/>
      <c r="HN27" s="1150"/>
      <c r="HO27" s="1150"/>
      <c r="HP27" s="1150"/>
      <c r="HQ27" s="1150"/>
      <c r="HR27" s="1150"/>
      <c r="HS27" s="1162"/>
      <c r="HT27" s="1162"/>
      <c r="HU27" s="1162"/>
      <c r="HV27" s="1162"/>
      <c r="HW27" s="1150"/>
      <c r="HX27" s="1150"/>
      <c r="HY27" s="1162"/>
      <c r="HZ27" s="1162"/>
      <c r="IA27" s="1162"/>
      <c r="IB27" s="1162"/>
      <c r="IC27" s="1162"/>
      <c r="ID27" s="1162"/>
      <c r="IE27" s="1162"/>
      <c r="IF27" s="1162"/>
      <c r="IG27" s="1162"/>
      <c r="IH27" s="1162"/>
      <c r="II27" s="1162"/>
      <c r="IJ27" s="1162"/>
      <c r="IK27" s="1162"/>
      <c r="IL27" s="1162"/>
      <c r="IM27" s="1150"/>
      <c r="IN27" s="1150"/>
      <c r="IO27" s="1162"/>
      <c r="IP27" s="1162"/>
      <c r="IQ27" s="1162"/>
      <c r="IR27" s="1162"/>
    </row>
    <row r="28" spans="1:252" s="8" customFormat="1" ht="7.9" customHeight="1" thickBot="1">
      <c r="A28" s="164"/>
      <c r="B28" s="96"/>
      <c r="C28" s="224" t="s">
        <v>1124</v>
      </c>
      <c r="D28" s="202"/>
      <c r="E28" s="185"/>
      <c r="F28" s="164"/>
      <c r="G28" s="96"/>
      <c r="H28" s="174"/>
      <c r="I28" s="726"/>
      <c r="J28" s="185"/>
      <c r="K28" s="164"/>
      <c r="L28" s="96"/>
      <c r="M28" s="287" t="s">
        <v>1064</v>
      </c>
      <c r="N28" s="177"/>
      <c r="O28" s="185"/>
      <c r="P28" s="164"/>
      <c r="Q28" s="96"/>
      <c r="R28" s="595"/>
      <c r="S28" s="177"/>
      <c r="T28" s="185"/>
      <c r="U28" s="164"/>
      <c r="V28" s="96"/>
      <c r="W28" s="1021" t="s">
        <v>1085</v>
      </c>
      <c r="X28" s="1022"/>
      <c r="Y28" s="185"/>
      <c r="Z28" s="342"/>
      <c r="AA28" s="96"/>
      <c r="AB28" s="224"/>
      <c r="AC28" s="177"/>
      <c r="AD28" s="185"/>
      <c r="AE28" s="164"/>
      <c r="AF28" s="96"/>
      <c r="AG28" s="174"/>
      <c r="AH28" s="726"/>
      <c r="AI28" s="185"/>
      <c r="AJ28" s="164"/>
      <c r="AK28" s="96"/>
      <c r="AL28" s="174" t="s">
        <v>1143</v>
      </c>
      <c r="AM28" s="726"/>
      <c r="AN28" s="185"/>
      <c r="AO28" s="164"/>
      <c r="AP28" s="96"/>
      <c r="AQ28" s="174"/>
      <c r="AR28" s="726"/>
      <c r="AS28" s="185"/>
      <c r="AT28" s="496"/>
      <c r="AU28" s="497"/>
      <c r="AV28" s="595" t="s">
        <v>605</v>
      </c>
      <c r="AW28" s="596"/>
      <c r="AX28" s="495"/>
      <c r="AY28" s="164"/>
      <c r="AZ28" s="96"/>
      <c r="BA28" s="595"/>
      <c r="BB28" s="177"/>
      <c r="BC28" s="495"/>
      <c r="BD28" s="164"/>
      <c r="BE28" s="96"/>
      <c r="BF28" s="595"/>
      <c r="BG28" s="596"/>
      <c r="BH28" s="495"/>
      <c r="BI28" s="164"/>
      <c r="BJ28" s="96"/>
      <c r="BK28" s="287"/>
      <c r="BL28" s="177"/>
      <c r="BM28" s="185"/>
      <c r="BN28" s="164"/>
      <c r="BO28" s="96"/>
      <c r="BP28" s="318" t="s">
        <v>1038</v>
      </c>
      <c r="BQ28" s="520"/>
      <c r="BR28" s="185"/>
      <c r="BS28" s="164"/>
      <c r="BT28" s="96"/>
      <c r="BU28" s="595" t="s">
        <v>409</v>
      </c>
      <c r="BV28" s="601" t="s">
        <v>1154</v>
      </c>
      <c r="BW28" s="185"/>
      <c r="BX28" s="164"/>
      <c r="BY28" s="96"/>
      <c r="BZ28" s="595"/>
      <c r="CA28" s="601"/>
      <c r="CB28" s="185"/>
      <c r="CC28" s="164"/>
      <c r="CD28" s="96"/>
      <c r="CE28" s="595"/>
      <c r="CF28" s="601"/>
      <c r="CG28" s="185"/>
      <c r="CH28" s="169"/>
      <c r="CI28" s="96"/>
      <c r="CJ28" s="595" t="s">
        <v>879</v>
      </c>
      <c r="CK28" s="601"/>
      <c r="CL28" s="185"/>
      <c r="CM28" s="164"/>
      <c r="CN28" s="480"/>
      <c r="CO28" s="595"/>
      <c r="CP28" s="601"/>
      <c r="CQ28" s="185"/>
      <c r="CR28" s="342"/>
      <c r="CS28" s="96"/>
      <c r="CT28" s="595"/>
      <c r="CU28" s="601"/>
      <c r="CV28" s="185"/>
      <c r="CW28" s="342"/>
      <c r="CX28" s="96"/>
      <c r="CY28" s="595"/>
      <c r="CZ28" s="601"/>
      <c r="DA28" s="185"/>
      <c r="DB28" s="342"/>
      <c r="DC28" s="96"/>
      <c r="DD28" s="318"/>
      <c r="DE28" s="520"/>
      <c r="DF28" s="534"/>
      <c r="DG28" s="342"/>
      <c r="DH28" s="96"/>
      <c r="DI28" s="997" t="s">
        <v>1002</v>
      </c>
      <c r="DJ28" s="998"/>
      <c r="DK28" s="996"/>
      <c r="DL28" s="342"/>
      <c r="DM28" s="96"/>
      <c r="DN28" s="318" t="s">
        <v>929</v>
      </c>
      <c r="DO28" s="520"/>
      <c r="DP28" s="432"/>
      <c r="DQ28" s="778"/>
      <c r="DR28" s="779"/>
      <c r="DS28" s="1013" t="s">
        <v>1147</v>
      </c>
      <c r="DT28" s="1182" t="s">
        <v>1158</v>
      </c>
      <c r="DU28" s="1183"/>
      <c r="DV28" s="778"/>
      <c r="DW28" s="779"/>
      <c r="DX28" s="1041"/>
      <c r="DY28" s="1046"/>
      <c r="DZ28" s="782"/>
      <c r="EA28" s="778"/>
      <c r="EB28" s="783"/>
      <c r="EC28" s="1041" t="s">
        <v>1099</v>
      </c>
      <c r="ED28" s="786"/>
      <c r="EE28" s="1035"/>
      <c r="EF28" s="784"/>
      <c r="EG28" s="779"/>
      <c r="EH28" s="785" t="s">
        <v>1102</v>
      </c>
      <c r="EI28" s="786"/>
      <c r="EJ28" s="782">
        <v>16</v>
      </c>
      <c r="EK28" s="842"/>
      <c r="EL28" s="843"/>
      <c r="EM28" s="844"/>
      <c r="EN28" s="845"/>
      <c r="EO28" s="846"/>
      <c r="EP28" s="169"/>
      <c r="EQ28" s="96"/>
      <c r="ER28" s="625"/>
      <c r="ES28" s="622"/>
      <c r="ET28" s="185"/>
      <c r="EU28" s="169"/>
      <c r="EV28" s="96"/>
      <c r="EW28" s="625"/>
      <c r="EX28" s="622"/>
      <c r="EY28" s="185"/>
      <c r="EZ28" s="169"/>
      <c r="FA28" s="96"/>
      <c r="FB28" s="625"/>
      <c r="FC28" s="622"/>
      <c r="FD28" s="185"/>
      <c r="FE28" s="164"/>
      <c r="FF28" s="96"/>
      <c r="FG28" s="625"/>
      <c r="FH28" s="622"/>
      <c r="FI28" s="185"/>
      <c r="FJ28" s="169"/>
      <c r="FK28" s="96"/>
      <c r="FL28" s="625"/>
      <c r="FM28" s="622"/>
      <c r="FN28" s="185"/>
      <c r="FO28" s="169"/>
      <c r="FP28" s="96"/>
      <c r="FQ28" s="625" t="s">
        <v>1148</v>
      </c>
      <c r="FR28" s="622"/>
      <c r="FS28" s="185"/>
      <c r="FT28" s="969"/>
      <c r="FU28" s="82"/>
      <c r="FV28" s="1164"/>
      <c r="FW28" s="1164"/>
      <c r="FX28" s="1164"/>
      <c r="FY28" s="1157"/>
      <c r="FZ28" s="1157"/>
      <c r="GA28" s="1157"/>
      <c r="GB28" s="1157"/>
      <c r="GC28" s="1157"/>
      <c r="GD28" s="1157"/>
      <c r="GE28" s="1157"/>
      <c r="GF28" s="1157"/>
      <c r="GG28" s="1157"/>
      <c r="GH28" s="1157"/>
      <c r="GI28" s="1157"/>
      <c r="GJ28" s="1157"/>
      <c r="GK28" s="1157"/>
      <c r="GL28" s="1157"/>
      <c r="GM28" s="1166"/>
      <c r="GN28" s="143"/>
      <c r="GO28" s="1168"/>
      <c r="GP28" s="1171"/>
      <c r="GQ28" s="1174"/>
      <c r="GR28" s="1174"/>
      <c r="GS28" s="1174"/>
      <c r="GT28" s="1174"/>
      <c r="GU28" s="1174"/>
      <c r="GV28" s="1174"/>
      <c r="GW28" s="1168"/>
      <c r="GX28" s="1174"/>
      <c r="GY28" s="1174"/>
      <c r="GZ28" s="1174"/>
      <c r="HA28" s="1174"/>
      <c r="HB28" s="1174"/>
      <c r="HC28" s="1174"/>
      <c r="HD28" s="1160"/>
      <c r="HE28" s="130"/>
      <c r="HF28" s="119"/>
      <c r="HG28" s="1150"/>
      <c r="HH28" s="1162"/>
      <c r="HI28" s="1150"/>
      <c r="HJ28" s="1150"/>
      <c r="HK28" s="1150"/>
      <c r="HL28" s="1150"/>
      <c r="HM28" s="1150"/>
      <c r="HN28" s="1150"/>
      <c r="HO28" s="1150"/>
      <c r="HP28" s="1150"/>
      <c r="HQ28" s="1150"/>
      <c r="HR28" s="1150"/>
      <c r="HS28" s="1162"/>
      <c r="HT28" s="1162"/>
      <c r="HU28" s="1162"/>
      <c r="HV28" s="1162"/>
      <c r="HW28" s="1150"/>
      <c r="HX28" s="1150"/>
      <c r="HY28" s="1162"/>
      <c r="HZ28" s="1162"/>
      <c r="IA28" s="1162"/>
      <c r="IB28" s="1162"/>
      <c r="IC28" s="1162"/>
      <c r="ID28" s="1162"/>
      <c r="IE28" s="1162"/>
      <c r="IF28" s="1162"/>
      <c r="IG28" s="1162"/>
      <c r="IH28" s="1162"/>
      <c r="II28" s="1162"/>
      <c r="IJ28" s="1162"/>
      <c r="IK28" s="1162"/>
      <c r="IL28" s="1162"/>
      <c r="IM28" s="1150"/>
      <c r="IN28" s="1150"/>
      <c r="IO28" s="1162"/>
      <c r="IP28" s="1162"/>
      <c r="IQ28" s="1162"/>
      <c r="IR28" s="1162"/>
    </row>
    <row r="29" spans="1:252" s="8" customFormat="1" ht="7.9" customHeight="1" thickBot="1">
      <c r="A29" s="165"/>
      <c r="B29" s="97"/>
      <c r="C29" s="226"/>
      <c r="D29" s="201"/>
      <c r="E29" s="186"/>
      <c r="F29" s="165"/>
      <c r="G29" s="97"/>
      <c r="H29" s="175"/>
      <c r="I29" s="727"/>
      <c r="J29" s="186"/>
      <c r="K29" s="165"/>
      <c r="L29" s="97"/>
      <c r="M29" s="288"/>
      <c r="N29" s="178"/>
      <c r="O29" s="186"/>
      <c r="P29" s="165"/>
      <c r="Q29" s="97"/>
      <c r="R29" s="1008"/>
      <c r="S29" s="178"/>
      <c r="T29" s="186"/>
      <c r="U29" s="165"/>
      <c r="V29" s="97"/>
      <c r="W29" s="1023"/>
      <c r="X29" s="1024"/>
      <c r="Y29" s="186"/>
      <c r="Z29" s="343"/>
      <c r="AA29" s="97"/>
      <c r="AB29" s="226"/>
      <c r="AC29" s="178"/>
      <c r="AD29" s="186"/>
      <c r="AE29" s="165"/>
      <c r="AF29" s="97"/>
      <c r="AG29" s="175"/>
      <c r="AH29" s="727"/>
      <c r="AI29" s="186"/>
      <c r="AJ29" s="165"/>
      <c r="AK29" s="97"/>
      <c r="AL29" s="175" t="s">
        <v>1144</v>
      </c>
      <c r="AM29" s="727"/>
      <c r="AN29" s="186"/>
      <c r="AO29" s="165"/>
      <c r="AP29" s="97"/>
      <c r="AQ29" s="175"/>
      <c r="AR29" s="727"/>
      <c r="AS29" s="186"/>
      <c r="AT29" s="499"/>
      <c r="AU29" s="502"/>
      <c r="AV29" s="597"/>
      <c r="AW29" s="598"/>
      <c r="AX29" s="498"/>
      <c r="AY29" s="165"/>
      <c r="AZ29" s="97"/>
      <c r="BA29" s="597"/>
      <c r="BB29" s="178"/>
      <c r="BC29" s="498"/>
      <c r="BD29" s="165"/>
      <c r="BE29" s="97"/>
      <c r="BF29" s="597"/>
      <c r="BG29" s="598"/>
      <c r="BH29" s="498"/>
      <c r="BI29" s="165"/>
      <c r="BJ29" s="97"/>
      <c r="BK29" s="288"/>
      <c r="BL29" s="178"/>
      <c r="BM29" s="186"/>
      <c r="BN29" s="165"/>
      <c r="BO29" s="97"/>
      <c r="BP29" s="288"/>
      <c r="BQ29" s="521"/>
      <c r="BR29" s="186"/>
      <c r="BS29" s="165"/>
      <c r="BT29" s="97"/>
      <c r="BU29" s="597" t="s">
        <v>1155</v>
      </c>
      <c r="BV29" s="598"/>
      <c r="BW29" s="186"/>
      <c r="BX29" s="165"/>
      <c r="BY29" s="97"/>
      <c r="BZ29" s="597"/>
      <c r="CA29" s="598"/>
      <c r="CB29" s="186"/>
      <c r="CC29" s="165"/>
      <c r="CD29" s="97"/>
      <c r="CE29" s="597"/>
      <c r="CF29" s="598"/>
      <c r="CG29" s="186"/>
      <c r="CH29" s="167"/>
      <c r="CI29" s="97"/>
      <c r="CJ29" s="597"/>
      <c r="CK29" s="598"/>
      <c r="CL29" s="186"/>
      <c r="CM29" s="165"/>
      <c r="CN29" s="123"/>
      <c r="CO29" s="597"/>
      <c r="CP29" s="598"/>
      <c r="CQ29" s="186"/>
      <c r="CR29" s="343"/>
      <c r="CS29" s="97"/>
      <c r="CT29" s="597"/>
      <c r="CU29" s="598"/>
      <c r="CV29" s="186"/>
      <c r="CW29" s="343"/>
      <c r="CX29" s="97"/>
      <c r="CY29" s="597"/>
      <c r="CZ29" s="598"/>
      <c r="DA29" s="186"/>
      <c r="DB29" s="343"/>
      <c r="DC29" s="97"/>
      <c r="DD29" s="429"/>
      <c r="DE29" s="521"/>
      <c r="DF29" s="729"/>
      <c r="DG29" s="343"/>
      <c r="DH29" s="97"/>
      <c r="DI29" s="999"/>
      <c r="DJ29" s="1000"/>
      <c r="DK29" s="1001"/>
      <c r="DL29" s="343"/>
      <c r="DM29" s="97"/>
      <c r="DN29" s="429" t="s">
        <v>894</v>
      </c>
      <c r="DO29" s="521"/>
      <c r="DP29" s="729"/>
      <c r="DQ29" s="787"/>
      <c r="DR29" s="793"/>
      <c r="DS29" s="1016" t="s">
        <v>422</v>
      </c>
      <c r="DT29" s="1017"/>
      <c r="DU29" s="1018"/>
      <c r="DV29" s="787"/>
      <c r="DW29" s="793"/>
      <c r="DX29" s="1043"/>
      <c r="DY29" s="1043"/>
      <c r="DZ29" s="791"/>
      <c r="EA29" s="787"/>
      <c r="EB29" s="788"/>
      <c r="EC29" s="1041" t="s">
        <v>422</v>
      </c>
      <c r="ED29" s="790"/>
      <c r="EE29" s="1036"/>
      <c r="EF29" s="792"/>
      <c r="EG29" s="793"/>
      <c r="EH29" s="1041" t="s">
        <v>1092</v>
      </c>
      <c r="EI29" s="790"/>
      <c r="EJ29" s="791"/>
      <c r="EK29" s="847"/>
      <c r="EL29" s="852"/>
      <c r="EM29" s="849"/>
      <c r="EN29" s="849"/>
      <c r="EO29" s="850"/>
      <c r="EP29" s="167"/>
      <c r="EQ29" s="97"/>
      <c r="ER29" s="626"/>
      <c r="ES29" s="626"/>
      <c r="ET29" s="186"/>
      <c r="EU29" s="167"/>
      <c r="EV29" s="97"/>
      <c r="EW29" s="626"/>
      <c r="EX29" s="626"/>
      <c r="EY29" s="186"/>
      <c r="EZ29" s="167"/>
      <c r="FA29" s="97"/>
      <c r="FB29" s="626"/>
      <c r="FC29" s="626"/>
      <c r="FD29" s="186"/>
      <c r="FE29" s="165"/>
      <c r="FF29" s="97"/>
      <c r="FG29" s="626"/>
      <c r="FH29" s="626"/>
      <c r="FI29" s="186"/>
      <c r="FJ29" s="167"/>
      <c r="FK29" s="97"/>
      <c r="FL29" s="626"/>
      <c r="FM29" s="626"/>
      <c r="FN29" s="186"/>
      <c r="FO29" s="167"/>
      <c r="FP29" s="97"/>
      <c r="FQ29" s="626"/>
      <c r="FR29" s="626"/>
      <c r="FS29" s="186"/>
      <c r="FT29" s="969"/>
      <c r="FU29" s="83"/>
      <c r="FV29" s="1165"/>
      <c r="FW29" s="1165"/>
      <c r="FX29" s="1165"/>
      <c r="FY29" s="1158"/>
      <c r="FZ29" s="1158"/>
      <c r="GA29" s="1158"/>
      <c r="GB29" s="1158"/>
      <c r="GC29" s="1158"/>
      <c r="GD29" s="1158"/>
      <c r="GE29" s="1158"/>
      <c r="GF29" s="1158"/>
      <c r="GG29" s="1158"/>
      <c r="GH29" s="1158"/>
      <c r="GI29" s="1158"/>
      <c r="GJ29" s="1158"/>
      <c r="GK29" s="1158"/>
      <c r="GL29" s="1158"/>
      <c r="GM29" s="1166"/>
      <c r="GN29" s="144"/>
      <c r="GO29" s="1169"/>
      <c r="GP29" s="1172"/>
      <c r="GQ29" s="1175"/>
      <c r="GR29" s="1175"/>
      <c r="GS29" s="1175"/>
      <c r="GT29" s="1175"/>
      <c r="GU29" s="1175"/>
      <c r="GV29" s="1175"/>
      <c r="GW29" s="1169"/>
      <c r="GX29" s="1175"/>
      <c r="GY29" s="1175"/>
      <c r="GZ29" s="1175"/>
      <c r="HA29" s="1175"/>
      <c r="HB29" s="1175"/>
      <c r="HC29" s="1175"/>
      <c r="HD29" s="1161"/>
      <c r="HE29" s="131"/>
      <c r="HF29" s="120"/>
      <c r="HG29" s="1151"/>
      <c r="HH29" s="1162"/>
      <c r="HI29" s="1151"/>
      <c r="HJ29" s="1151"/>
      <c r="HK29" s="1151"/>
      <c r="HL29" s="1151"/>
      <c r="HM29" s="1151"/>
      <c r="HN29" s="1151"/>
      <c r="HO29" s="1151"/>
      <c r="HP29" s="1151"/>
      <c r="HQ29" s="1151"/>
      <c r="HR29" s="1151"/>
      <c r="HS29" s="1162"/>
      <c r="HT29" s="1162"/>
      <c r="HU29" s="1162"/>
      <c r="HV29" s="1162"/>
      <c r="HW29" s="1151"/>
      <c r="HX29" s="1151"/>
      <c r="HY29" s="1162"/>
      <c r="HZ29" s="1162"/>
      <c r="IA29" s="1162"/>
      <c r="IB29" s="1162"/>
      <c r="IC29" s="1162"/>
      <c r="ID29" s="1162"/>
      <c r="IE29" s="1162"/>
      <c r="IF29" s="1162"/>
      <c r="IG29" s="1162"/>
      <c r="IH29" s="1162"/>
      <c r="II29" s="1162"/>
      <c r="IJ29" s="1162"/>
      <c r="IK29" s="1162"/>
      <c r="IL29" s="1162"/>
      <c r="IM29" s="1151"/>
      <c r="IN29" s="1151"/>
      <c r="IO29" s="1162"/>
      <c r="IP29" s="1162"/>
      <c r="IQ29" s="1162"/>
      <c r="IR29" s="1162"/>
    </row>
    <row r="30" spans="1:252" s="8" customFormat="1" ht="7.9" customHeight="1" thickBot="1">
      <c r="A30" s="163"/>
      <c r="B30" s="100"/>
      <c r="C30" s="225" t="s">
        <v>1122</v>
      </c>
      <c r="D30" s="200"/>
      <c r="E30" s="184"/>
      <c r="F30" s="163"/>
      <c r="G30" s="100"/>
      <c r="H30" s="172"/>
      <c r="I30" s="725"/>
      <c r="J30" s="184"/>
      <c r="K30" s="163"/>
      <c r="L30" s="100"/>
      <c r="M30" s="285" t="s">
        <v>1067</v>
      </c>
      <c r="N30" s="176"/>
      <c r="O30" s="184"/>
      <c r="P30" s="163"/>
      <c r="Q30" s="100"/>
      <c r="R30" s="285"/>
      <c r="S30" s="176"/>
      <c r="T30" s="184"/>
      <c r="U30" s="163"/>
      <c r="V30" s="100"/>
      <c r="W30" s="1019"/>
      <c r="X30" s="1009"/>
      <c r="Y30" s="184"/>
      <c r="Z30" s="341"/>
      <c r="AA30" s="100"/>
      <c r="AB30" s="225"/>
      <c r="AC30" s="176"/>
      <c r="AD30" s="184"/>
      <c r="AE30" s="163"/>
      <c r="AF30" s="100"/>
      <c r="AG30" s="172"/>
      <c r="AH30" s="725"/>
      <c r="AI30" s="184"/>
      <c r="AJ30" s="163"/>
      <c r="AK30" s="100"/>
      <c r="AL30" s="172" t="s">
        <v>1141</v>
      </c>
      <c r="AM30" s="725"/>
      <c r="AN30" s="184"/>
      <c r="AO30" s="163"/>
      <c r="AP30" s="100"/>
      <c r="AQ30" s="172"/>
      <c r="AR30" s="725"/>
      <c r="AS30" s="184"/>
      <c r="AT30" s="493"/>
      <c r="AU30" s="505"/>
      <c r="AV30" s="491"/>
      <c r="AW30" s="599"/>
      <c r="AX30" s="492"/>
      <c r="AY30" s="163"/>
      <c r="AZ30" s="100"/>
      <c r="BA30" s="491"/>
      <c r="BB30" s="176"/>
      <c r="BC30" s="492"/>
      <c r="BD30" s="163"/>
      <c r="BE30" s="100"/>
      <c r="BF30" s="491"/>
      <c r="BG30" s="599"/>
      <c r="BH30" s="492"/>
      <c r="BI30" s="163"/>
      <c r="BJ30" s="100"/>
      <c r="BK30" s="285"/>
      <c r="BL30" s="176"/>
      <c r="BM30" s="184"/>
      <c r="BN30" s="163"/>
      <c r="BO30" s="100"/>
      <c r="BP30" s="543"/>
      <c r="BQ30" s="519"/>
      <c r="BR30" s="184"/>
      <c r="BS30" s="163"/>
      <c r="BT30" s="100"/>
      <c r="BU30" s="491"/>
      <c r="BV30" s="599"/>
      <c r="BW30" s="184"/>
      <c r="BX30" s="163"/>
      <c r="BY30" s="100"/>
      <c r="BZ30" s="491"/>
      <c r="CA30" s="599"/>
      <c r="CB30" s="184"/>
      <c r="CC30" s="163"/>
      <c r="CD30" s="100"/>
      <c r="CE30" s="491"/>
      <c r="CF30" s="599"/>
      <c r="CG30" s="184"/>
      <c r="CH30" s="168"/>
      <c r="CI30" s="100"/>
      <c r="CJ30" s="491"/>
      <c r="CK30" s="599"/>
      <c r="CL30" s="184"/>
      <c r="CM30" s="163"/>
      <c r="CN30" s="483"/>
      <c r="CO30" s="491"/>
      <c r="CP30" s="599"/>
      <c r="CQ30" s="184"/>
      <c r="CR30" s="341"/>
      <c r="CS30" s="100"/>
      <c r="CT30" s="491"/>
      <c r="CU30" s="599"/>
      <c r="CV30" s="184"/>
      <c r="CW30" s="341"/>
      <c r="CX30" s="95"/>
      <c r="CY30" s="491"/>
      <c r="CZ30" s="599"/>
      <c r="DA30" s="184"/>
      <c r="DB30" s="341"/>
      <c r="DC30" s="100"/>
      <c r="DD30" s="434"/>
      <c r="DE30" s="519"/>
      <c r="DF30" s="533"/>
      <c r="DG30" s="341"/>
      <c r="DH30" s="100"/>
      <c r="DI30" s="991"/>
      <c r="DJ30" s="992"/>
      <c r="DK30" s="993"/>
      <c r="DL30" s="341"/>
      <c r="DM30" s="100"/>
      <c r="DN30" s="434"/>
      <c r="DO30" s="519"/>
      <c r="DP30" s="431"/>
      <c r="DQ30" s="771"/>
      <c r="DR30" s="798"/>
      <c r="DS30" s="1010" t="s">
        <v>1093</v>
      </c>
      <c r="DT30" s="1011"/>
      <c r="DU30" s="1012"/>
      <c r="DV30" s="771"/>
      <c r="DW30" s="798"/>
      <c r="DX30" s="773"/>
      <c r="DY30" s="1044"/>
      <c r="DZ30" s="775"/>
      <c r="EA30" s="771"/>
      <c r="EB30" s="799"/>
      <c r="EC30" s="773" t="s">
        <v>1097</v>
      </c>
      <c r="ED30" s="774"/>
      <c r="EE30" s="1034"/>
      <c r="EF30" s="777"/>
      <c r="EG30" s="798"/>
      <c r="EH30" s="773" t="s">
        <v>1100</v>
      </c>
      <c r="EI30" s="774"/>
      <c r="EJ30" s="775"/>
      <c r="EK30" s="837"/>
      <c r="EL30" s="855"/>
      <c r="EM30" s="839"/>
      <c r="EN30" s="840"/>
      <c r="EO30" s="841"/>
      <c r="EP30" s="168"/>
      <c r="EQ30" s="100"/>
      <c r="ER30" s="623"/>
      <c r="ES30" s="624"/>
      <c r="ET30" s="184"/>
      <c r="EU30" s="168"/>
      <c r="EV30" s="100"/>
      <c r="EW30" s="623"/>
      <c r="EX30" s="624"/>
      <c r="EY30" s="184"/>
      <c r="EZ30" s="168"/>
      <c r="FA30" s="100"/>
      <c r="FB30" s="623"/>
      <c r="FC30" s="624"/>
      <c r="FD30" s="184"/>
      <c r="FE30" s="163"/>
      <c r="FF30" s="100"/>
      <c r="FG30" s="623"/>
      <c r="FH30" s="624"/>
      <c r="FI30" s="184"/>
      <c r="FJ30" s="168"/>
      <c r="FK30" s="100"/>
      <c r="FL30" s="623"/>
      <c r="FM30" s="624"/>
      <c r="FN30" s="184"/>
      <c r="FO30" s="168"/>
      <c r="FP30" s="100"/>
      <c r="FQ30" s="623"/>
      <c r="FR30" s="624"/>
      <c r="FS30" s="184"/>
      <c r="FT30" s="969"/>
      <c r="FU30" s="81"/>
      <c r="FV30" s="1163">
        <f>COUNTIF($A30:$FS33,"=CSB")</f>
        <v>1</v>
      </c>
      <c r="FW30" s="1163">
        <f>COUNTIF($A30:$FS33,"41")</f>
        <v>0</v>
      </c>
      <c r="FX30" s="1163">
        <f>COUNTIF($A30:$FS33,"42")</f>
        <v>1</v>
      </c>
      <c r="FY30" s="1156">
        <f>COUNTIF($A30:$FS33,"40")</f>
        <v>1</v>
      </c>
      <c r="FZ30" s="1156">
        <f>COUNTIF($A30:$FS33,"11")</f>
        <v>0</v>
      </c>
      <c r="GA30" s="1156">
        <f>COUNTIF($A30:$FS33,"13")</f>
        <v>1</v>
      </c>
      <c r="GB30" s="1156">
        <f>COUNTIF($A30:$FS33,"=19")</f>
        <v>1</v>
      </c>
      <c r="GC30" s="1156">
        <f>COUNTIF($A30:$FS33,"=14")</f>
        <v>1</v>
      </c>
      <c r="GD30" s="1156">
        <f>COUNTIF($A30:$FS33,"=24")</f>
        <v>1</v>
      </c>
      <c r="GE30" s="1156">
        <f>COUNTIF($A30:$FS33,"=25")</f>
        <v>0</v>
      </c>
      <c r="GF30" s="1156">
        <f>COUNTIF($A30:$FS33,"=26")</f>
        <v>1</v>
      </c>
      <c r="GG30" s="1156">
        <f>COUNTIF($A30:$FS33,"=29")</f>
        <v>1</v>
      </c>
      <c r="GH30" s="1156">
        <f>COUNTIF($A30:$FS33,"=30")</f>
        <v>0</v>
      </c>
      <c r="GI30" s="1156">
        <f>COUNTIF($A30:$FS33,"=31")</f>
        <v>0</v>
      </c>
      <c r="GJ30" s="1156">
        <f>COUNTIF($A30:$FS33,"=32")</f>
        <v>1</v>
      </c>
      <c r="GK30" s="1156">
        <f>COUNTIF($A30:$FS33,"=33")</f>
        <v>1</v>
      </c>
      <c r="GL30" s="1156">
        <f>COUNTIF($A30:$FS33,"=34")</f>
        <v>1</v>
      </c>
      <c r="GM30" s="1166">
        <f>COUNTIF($A30:$GE33,"=34")</f>
        <v>1</v>
      </c>
      <c r="GN30" s="142"/>
      <c r="GO30" s="1167" t="str">
        <f>IF(COUNTIF($A30:$FS33,"=41")&gt;0,"X"," ")</f>
        <v xml:space="preserve"> </v>
      </c>
      <c r="GP30" s="1170" t="str">
        <f>IF(COUNTIF($A30:$FS33,"=42")&gt;0,"X"," ")</f>
        <v>X</v>
      </c>
      <c r="GQ30" s="1173" t="str">
        <f>IF(COUNTIF($A30:$FS33,"=40")&gt;0,"X"," ")</f>
        <v>X</v>
      </c>
      <c r="GR30" s="1173" t="str">
        <f>IF(COUNTIF($A30:$FS33,"=11")&gt;0,"X"," ")</f>
        <v xml:space="preserve"> </v>
      </c>
      <c r="GS30" s="1173" t="str">
        <f>IF(COUNTIF($A30:$FS33,"=13")&gt;0,"X"," ")</f>
        <v>X</v>
      </c>
      <c r="GT30" s="1173" t="str">
        <f>IF(COUNTIF($A30:$FS33,"=19")&gt;0,"X"," ")</f>
        <v>X</v>
      </c>
      <c r="GU30" s="1173" t="str">
        <f>IF(COUNTIF($A30:$FS33,"=14")&gt;0,"X"," ")</f>
        <v>X</v>
      </c>
      <c r="GV30" s="1173" t="str">
        <f>IF(COUNTIF($A30:$FS33,"=24")&gt;0,"X"," ")</f>
        <v>X</v>
      </c>
      <c r="GW30" s="1167" t="str">
        <f>IF(COUNTIF($A30:$FS33,"=25")&gt;0,"X"," ")</f>
        <v xml:space="preserve"> </v>
      </c>
      <c r="GX30" s="1173" t="str">
        <f>IF(COUNTIF($A30:$FS33,"=26")&gt;0,"X"," ")</f>
        <v>X</v>
      </c>
      <c r="GY30" s="1173" t="str">
        <f>IF(COUNTIF($A30:$FS33,"=29")&gt;0,"X"," ")</f>
        <v>X</v>
      </c>
      <c r="GZ30" s="1173" t="str">
        <f>IF(COUNTIF($A30:$FS33,"=30")&gt;0,"X"," ")</f>
        <v xml:space="preserve"> </v>
      </c>
      <c r="HA30" s="1173" t="str">
        <f>IF(COUNTIF($A30:$FS33,"=31")&gt;0,"X"," ")</f>
        <v xml:space="preserve"> </v>
      </c>
      <c r="HB30" s="1173" t="str">
        <f>IF(COUNTIF($A30:$FS33,"=32")&gt;0,"X"," ")</f>
        <v>X</v>
      </c>
      <c r="HC30" s="1173" t="str">
        <f>IF(COUNTIF($A30:$FS33,"=33")&gt;0,"X"," ")</f>
        <v>X</v>
      </c>
      <c r="HD30" s="1159" t="str">
        <f>IF(COUNTIF($A30:$FS33,"=34")&gt;0,"X"," ")</f>
        <v>X</v>
      </c>
      <c r="HE30" s="129"/>
      <c r="HF30" s="118"/>
      <c r="HG30" s="1149" t="str">
        <f>IF(COUNTIF($A30:$FS33,"=H.Prus")&gt;0,"Z"," ")</f>
        <v>Z</v>
      </c>
      <c r="HH30" s="1162" t="str">
        <f>IF(COUNTIF($A30:$FS33,"=M.Przybyś")&gt;0,"Z"," ")</f>
        <v xml:space="preserve"> </v>
      </c>
      <c r="HI30" s="1149" t="str">
        <f>IF(COUNTIF($A30:$FS33,"=M.Marcinkiewicz")&gt;0,"Z"," ")</f>
        <v xml:space="preserve"> </v>
      </c>
      <c r="HJ30" s="1149" t="str">
        <f>IF(COUNTIF($A30:$FS33,"=K.Cis")&gt;0,"Z"," ")</f>
        <v>Z</v>
      </c>
      <c r="HK30" s="1149" t="str">
        <f>IF(COUNTIF($A30:$FS33,"=Z.Tomczykowski")&gt;0,"Z"," ")</f>
        <v>Z</v>
      </c>
      <c r="HL30" s="1149" t="str">
        <f>IF(COUNTIF($A30:$FS33,"=P.Antoszkiewicz")&gt;0,"Z"," ")</f>
        <v xml:space="preserve"> </v>
      </c>
      <c r="HM30" s="1149" t="str">
        <f>IF(COUNTIF($A30:$FS33,"=Z.Niewiadomski")&gt;0,"Z"," ")</f>
        <v xml:space="preserve"> </v>
      </c>
      <c r="HN30" s="1149" t="str">
        <f>IF(COUNTIF($A30:$FS33,"=A.Miściur-Kaszyńska")&gt;0,"Z"," ")</f>
        <v>Z</v>
      </c>
      <c r="HO30" s="1149" t="str">
        <f>IF(COUNTIF($A30:$FS33,"=L.Demczuk")&gt;0,"Z"," ")</f>
        <v xml:space="preserve"> </v>
      </c>
      <c r="HP30" s="1149" t="str">
        <f>IF(COUNTIF($A30:$FS33,"=K.Kiejdo")&gt;0,"Z"," ")</f>
        <v xml:space="preserve"> </v>
      </c>
      <c r="HQ30" s="1149" t="str">
        <f>IF(COUNTIF($A30:$FS33,"=M.Kieżun")&gt;0,"Z"," ")</f>
        <v xml:space="preserve"> </v>
      </c>
      <c r="HR30" s="1149" t="str">
        <f>IF(COUNTIF($A30:$FS33,"=I.Kasprzyk")&gt;0,"Z"," ")</f>
        <v xml:space="preserve"> </v>
      </c>
      <c r="HS30" s="1162" t="str">
        <f>IF(COUNTIF($A30:$FS33,"=M.Choroszko")&gt;0,"Z"," ")</f>
        <v>Z</v>
      </c>
      <c r="HT30" s="1162" t="str">
        <f>IF(COUNTIF($A30:$FS33,"=M.Grzyb")&gt;0,"Z"," ")</f>
        <v>Z</v>
      </c>
      <c r="HU30" s="1162" t="str">
        <f>IF(COUNTIF($A30:$FS33,"=A.Muż")&gt;0,"Z"," ")</f>
        <v xml:space="preserve"> </v>
      </c>
      <c r="HV30" s="1162" t="str">
        <f>IF(COUNTIF($A30:$FS33,"=E.Kicka")&gt;0,"Z"," ")</f>
        <v xml:space="preserve"> </v>
      </c>
      <c r="HW30" s="1149" t="str">
        <f>IF(COUNTIF($A30:$FS33,"=M.Palmowska")&gt;0,"Z"," ")</f>
        <v xml:space="preserve"> </v>
      </c>
      <c r="HX30" s="1149" t="str">
        <f>IF(COUNTIF($A30:$FS33,"=M.Szonert")&gt;0,"Z"," ")</f>
        <v xml:space="preserve"> </v>
      </c>
      <c r="HY30" s="1162" t="str">
        <f>IF(COUNTIF($A30:$FS33,"=E.Ciarciński")&gt;0,"Z"," ")</f>
        <v xml:space="preserve"> </v>
      </c>
      <c r="HZ30" s="1162" t="str">
        <f>IF(COUNTIF($A30:$FS33,"=M.Czajka")&gt;0,"Z"," ")</f>
        <v xml:space="preserve"> </v>
      </c>
      <c r="IA30" s="1162" t="str">
        <f>IF(COUNTIF($A30:$FS33,"=E.Hepner")&gt;0,"Z"," ")</f>
        <v xml:space="preserve"> </v>
      </c>
      <c r="IB30" s="1162" t="str">
        <f>IF(COUNTIF($A30:$FS33,"=A.Naszlin")&gt;0,"Z"," ")</f>
        <v>Z</v>
      </c>
      <c r="IC30" s="1162" t="str">
        <f>IF(COUNTIF($A30:$FS33,"=A.Tychek")&gt;0,"Z"," ")</f>
        <v xml:space="preserve"> </v>
      </c>
      <c r="ID30" s="1162" t="str">
        <f>IF(COUNTIF($A30:$FS33,"=R.Sokulski")&gt;0,"Z"," ")</f>
        <v xml:space="preserve"> </v>
      </c>
      <c r="IE30" s="1162" t="str">
        <f>IF(COUNTIF($A30:$FS33,"=S.Piotrowska")&gt;0,"Z"," ")</f>
        <v>Z</v>
      </c>
      <c r="IF30" s="1162" t="str">
        <f>IF(COUNTIF($A30:$FS33,"=J.Gregorczuk")&gt;0,"Z"," ")</f>
        <v xml:space="preserve"> </v>
      </c>
      <c r="IG30" s="1162" t="str">
        <f>IF(COUNTIF($A30:$FS33,"=A.Marciniak")&gt;0,"Z"," ")</f>
        <v>Z</v>
      </c>
      <c r="IH30" s="1162" t="str">
        <f>IF(COUNTIF($A30:$FS33,"=I.Ogulewicz")&gt;0,"Z"," ")</f>
        <v xml:space="preserve"> </v>
      </c>
      <c r="II30" s="1162" t="str">
        <f>IF(COUNTIF($A30:$FS33,"=R.Przęczek")&gt;0,"Z"," ")</f>
        <v>Z</v>
      </c>
      <c r="IJ30" s="1162" t="str">
        <f>IF(COUNTIF($A30:$FS33,"=D.Ławecka-Bednarska")&gt;0,"Z"," ")</f>
        <v xml:space="preserve"> </v>
      </c>
      <c r="IK30" s="1162" t="str">
        <f>IF(COUNTIF($A30:$FS33,"=M.Ciszek")&gt;0,"Z"," ")</f>
        <v>Z</v>
      </c>
      <c r="IL30" s="1162" t="str">
        <f>IF(COUNTIF($A30:$FS33,"=M.Lipiński")&gt;0,"Z"," ")</f>
        <v xml:space="preserve"> </v>
      </c>
      <c r="IM30" s="1149" t="str">
        <f>IF(COUNTIF($A30:$FS33,"=M.Kluz")&gt;0,"Z"," ")</f>
        <v xml:space="preserve"> </v>
      </c>
      <c r="IN30" s="1149" t="str">
        <f>IF(COUNTIF($A30:$FS33,"=N.Liakh")&gt;0,"Z"," ")</f>
        <v xml:space="preserve"> </v>
      </c>
      <c r="IO30" s="1162" t="str">
        <f>IF(COUNTIF($A30:$FS33,"=J.Lubkiewicz")&gt;0,"Z"," ")</f>
        <v xml:space="preserve"> </v>
      </c>
      <c r="IP30" s="1162" t="str">
        <f>IF(COUNTIF($A30:$FS33,"=J.Fukowska")&gt;0,"Z"," ")</f>
        <v xml:space="preserve"> </v>
      </c>
      <c r="IQ30" s="1162" t="str">
        <f>IF(COUNTIF($A30:$FS33,"=H.Libuda")&gt;0,"Z"," ")</f>
        <v xml:space="preserve"> </v>
      </c>
      <c r="IR30" s="1162" t="str">
        <f>IF(COUNTIF($A30:$FS33,"=A.Jastrzębska")&gt;0,"Z"," ")</f>
        <v xml:space="preserve"> </v>
      </c>
    </row>
    <row r="31" spans="1:252" s="8" customFormat="1" ht="7.9" customHeight="1" thickBot="1">
      <c r="A31" s="164" t="s">
        <v>17</v>
      </c>
      <c r="B31" s="101" t="s">
        <v>18</v>
      </c>
      <c r="C31" s="224" t="s">
        <v>1123</v>
      </c>
      <c r="D31" s="202" t="s">
        <v>1121</v>
      </c>
      <c r="E31" s="185">
        <v>26</v>
      </c>
      <c r="F31" s="164" t="s">
        <v>17</v>
      </c>
      <c r="G31" s="101" t="s">
        <v>18</v>
      </c>
      <c r="H31" s="173"/>
      <c r="I31" s="726"/>
      <c r="J31" s="185"/>
      <c r="K31" s="164" t="s">
        <v>17</v>
      </c>
      <c r="L31" s="101" t="s">
        <v>18</v>
      </c>
      <c r="M31" s="286" t="s">
        <v>1127</v>
      </c>
      <c r="N31" s="730" t="s">
        <v>84</v>
      </c>
      <c r="O31" s="185">
        <v>40</v>
      </c>
      <c r="P31" s="164" t="s">
        <v>17</v>
      </c>
      <c r="Q31" s="101" t="s">
        <v>18</v>
      </c>
      <c r="R31" s="286"/>
      <c r="S31" s="730"/>
      <c r="T31" s="185"/>
      <c r="U31" s="164" t="s">
        <v>17</v>
      </c>
      <c r="V31" s="101" t="s">
        <v>18</v>
      </c>
      <c r="W31" s="1020" t="s">
        <v>1065</v>
      </c>
      <c r="X31" s="622" t="s">
        <v>121</v>
      </c>
      <c r="Y31" s="185">
        <v>13</v>
      </c>
      <c r="Z31" s="342" t="s">
        <v>17</v>
      </c>
      <c r="AA31" s="101" t="s">
        <v>18</v>
      </c>
      <c r="AB31" s="224" t="s">
        <v>1079</v>
      </c>
      <c r="AC31" s="177" t="s">
        <v>38</v>
      </c>
      <c r="AD31" s="185">
        <v>19</v>
      </c>
      <c r="AE31" s="164" t="s">
        <v>17</v>
      </c>
      <c r="AF31" s="101" t="s">
        <v>18</v>
      </c>
      <c r="AG31" s="173"/>
      <c r="AH31" s="726"/>
      <c r="AI31" s="185"/>
      <c r="AJ31" s="164" t="s">
        <v>17</v>
      </c>
      <c r="AK31" s="101" t="s">
        <v>18</v>
      </c>
      <c r="AL31" s="173" t="s">
        <v>1142</v>
      </c>
      <c r="AM31" s="177" t="s">
        <v>87</v>
      </c>
      <c r="AN31" s="185">
        <v>29</v>
      </c>
      <c r="AO31" s="164" t="s">
        <v>17</v>
      </c>
      <c r="AP31" s="101" t="s">
        <v>18</v>
      </c>
      <c r="AQ31" s="173"/>
      <c r="AR31" s="726"/>
      <c r="AS31" s="185"/>
      <c r="AT31" s="496" t="s">
        <v>17</v>
      </c>
      <c r="AU31" s="506" t="s">
        <v>18</v>
      </c>
      <c r="AV31" s="704" t="s">
        <v>403</v>
      </c>
      <c r="AW31" s="594" t="s">
        <v>43</v>
      </c>
      <c r="AX31" s="495">
        <v>14</v>
      </c>
      <c r="AY31" s="164" t="s">
        <v>17</v>
      </c>
      <c r="AZ31" s="101" t="s">
        <v>18</v>
      </c>
      <c r="BA31" s="704"/>
      <c r="BB31" s="182"/>
      <c r="BC31" s="495"/>
      <c r="BD31" s="164" t="s">
        <v>17</v>
      </c>
      <c r="BE31" s="101" t="s">
        <v>18</v>
      </c>
      <c r="BF31" s="704"/>
      <c r="BG31" s="594"/>
      <c r="BH31" s="495"/>
      <c r="BI31" s="164" t="s">
        <v>17</v>
      </c>
      <c r="BJ31" s="101" t="s">
        <v>18</v>
      </c>
      <c r="BK31" s="286"/>
      <c r="BL31" s="182"/>
      <c r="BM31" s="185"/>
      <c r="BN31" s="164" t="s">
        <v>17</v>
      </c>
      <c r="BO31" s="101" t="s">
        <v>18</v>
      </c>
      <c r="BP31" s="318" t="s">
        <v>403</v>
      </c>
      <c r="BQ31" s="182" t="s">
        <v>1153</v>
      </c>
      <c r="BR31" s="185">
        <v>42</v>
      </c>
      <c r="BS31" s="164" t="s">
        <v>17</v>
      </c>
      <c r="BT31" s="101" t="s">
        <v>18</v>
      </c>
      <c r="BU31" s="704" t="s">
        <v>403</v>
      </c>
      <c r="BV31" s="600" t="s">
        <v>890</v>
      </c>
      <c r="BW31" s="185"/>
      <c r="BX31" s="164" t="s">
        <v>17</v>
      </c>
      <c r="BY31" s="101" t="s">
        <v>18</v>
      </c>
      <c r="BZ31" s="704"/>
      <c r="CA31" s="600"/>
      <c r="CB31" s="185"/>
      <c r="CC31" s="164" t="s">
        <v>17</v>
      </c>
      <c r="CD31" s="101" t="s">
        <v>18</v>
      </c>
      <c r="CE31" s="704"/>
      <c r="CF31" s="600"/>
      <c r="CG31" s="185"/>
      <c r="CH31" s="169" t="s">
        <v>17</v>
      </c>
      <c r="CI31" s="101" t="s">
        <v>18</v>
      </c>
      <c r="CJ31" s="704" t="s">
        <v>403</v>
      </c>
      <c r="CK31" s="594" t="s">
        <v>1145</v>
      </c>
      <c r="CL31" s="185">
        <v>34</v>
      </c>
      <c r="CM31" s="164" t="s">
        <v>17</v>
      </c>
      <c r="CN31" s="484" t="s">
        <v>18</v>
      </c>
      <c r="CO31" s="704"/>
      <c r="CP31" s="594"/>
      <c r="CQ31" s="185"/>
      <c r="CR31" s="342" t="s">
        <v>17</v>
      </c>
      <c r="CS31" s="101" t="s">
        <v>18</v>
      </c>
      <c r="CT31" s="704"/>
      <c r="CU31" s="600"/>
      <c r="CV31" s="185"/>
      <c r="CW31" s="342" t="s">
        <v>5</v>
      </c>
      <c r="CX31" s="96" t="s">
        <v>6</v>
      </c>
      <c r="CY31" s="704"/>
      <c r="CZ31" s="600"/>
      <c r="DA31" s="185"/>
      <c r="DB31" s="342" t="s">
        <v>17</v>
      </c>
      <c r="DC31" s="101" t="s">
        <v>18</v>
      </c>
      <c r="DD31" s="426"/>
      <c r="DE31" s="182"/>
      <c r="DF31" s="534"/>
      <c r="DG31" s="342" t="s">
        <v>17</v>
      </c>
      <c r="DH31" s="101" t="s">
        <v>18</v>
      </c>
      <c r="DI31" s="994" t="s">
        <v>403</v>
      </c>
      <c r="DJ31" s="995" t="s">
        <v>41</v>
      </c>
      <c r="DK31" s="996" t="s">
        <v>1072</v>
      </c>
      <c r="DL31" s="342" t="s">
        <v>17</v>
      </c>
      <c r="DM31" s="101" t="s">
        <v>18</v>
      </c>
      <c r="DN31" s="426" t="s">
        <v>403</v>
      </c>
      <c r="DO31" s="182" t="s">
        <v>41</v>
      </c>
      <c r="DP31" s="432" t="s">
        <v>1157</v>
      </c>
      <c r="DQ31" s="778" t="s">
        <v>17</v>
      </c>
      <c r="DR31" s="800" t="s">
        <v>18</v>
      </c>
      <c r="DS31" s="1013" t="s">
        <v>1146</v>
      </c>
      <c r="DT31" s="1014" t="s">
        <v>402</v>
      </c>
      <c r="DU31" s="1015">
        <v>32</v>
      </c>
      <c r="DV31" s="778" t="s">
        <v>17</v>
      </c>
      <c r="DW31" s="800" t="s">
        <v>18</v>
      </c>
      <c r="DX31" s="780"/>
      <c r="DY31" s="1045"/>
      <c r="DZ31" s="782"/>
      <c r="EA31" s="778" t="s">
        <v>17</v>
      </c>
      <c r="EB31" s="801" t="s">
        <v>18</v>
      </c>
      <c r="EC31" s="780" t="s">
        <v>1098</v>
      </c>
      <c r="ED31" s="781" t="s">
        <v>1035</v>
      </c>
      <c r="EE31" s="1035">
        <v>33</v>
      </c>
      <c r="EF31" s="784" t="s">
        <v>17</v>
      </c>
      <c r="EG31" s="800" t="s">
        <v>18</v>
      </c>
      <c r="EH31" s="780" t="s">
        <v>1101</v>
      </c>
      <c r="EI31" s="781" t="s">
        <v>892</v>
      </c>
      <c r="EJ31" s="782" t="s">
        <v>458</v>
      </c>
      <c r="EK31" s="842" t="s">
        <v>17</v>
      </c>
      <c r="EL31" s="856" t="s">
        <v>18</v>
      </c>
      <c r="EM31" s="844"/>
      <c r="EN31" s="845"/>
      <c r="EO31" s="846"/>
      <c r="EP31" s="169" t="s">
        <v>17</v>
      </c>
      <c r="EQ31" s="101" t="s">
        <v>18</v>
      </c>
      <c r="ER31" s="625"/>
      <c r="ES31" s="622"/>
      <c r="ET31" s="185"/>
      <c r="EU31" s="169" t="s">
        <v>17</v>
      </c>
      <c r="EV31" s="101" t="s">
        <v>18</v>
      </c>
      <c r="EW31" s="625"/>
      <c r="EX31" s="622"/>
      <c r="EY31" s="185"/>
      <c r="EZ31" s="169" t="s">
        <v>17</v>
      </c>
      <c r="FA31" s="101" t="s">
        <v>18</v>
      </c>
      <c r="FB31" s="625"/>
      <c r="FC31" s="622"/>
      <c r="FD31" s="185"/>
      <c r="FE31" s="164" t="s">
        <v>17</v>
      </c>
      <c r="FF31" s="101" t="s">
        <v>18</v>
      </c>
      <c r="FG31" s="625"/>
      <c r="FH31" s="622"/>
      <c r="FI31" s="185"/>
      <c r="FJ31" s="169" t="s">
        <v>17</v>
      </c>
      <c r="FK31" s="101" t="s">
        <v>18</v>
      </c>
      <c r="FL31" s="625"/>
      <c r="FM31" s="622"/>
      <c r="FN31" s="185"/>
      <c r="FO31" s="169" t="s">
        <v>17</v>
      </c>
      <c r="FP31" s="101" t="s">
        <v>18</v>
      </c>
      <c r="FQ31" s="625" t="s">
        <v>1082</v>
      </c>
      <c r="FR31" s="622" t="s">
        <v>23</v>
      </c>
      <c r="FS31" s="185">
        <v>24</v>
      </c>
      <c r="FT31" s="969"/>
      <c r="FU31" s="82" t="s">
        <v>17</v>
      </c>
      <c r="FV31" s="1164"/>
      <c r="FW31" s="1164"/>
      <c r="FX31" s="1164"/>
      <c r="FY31" s="1157"/>
      <c r="FZ31" s="1157"/>
      <c r="GA31" s="1157"/>
      <c r="GB31" s="1157"/>
      <c r="GC31" s="1157"/>
      <c r="GD31" s="1157"/>
      <c r="GE31" s="1157"/>
      <c r="GF31" s="1157"/>
      <c r="GG31" s="1157"/>
      <c r="GH31" s="1157"/>
      <c r="GI31" s="1157"/>
      <c r="GJ31" s="1157"/>
      <c r="GK31" s="1157"/>
      <c r="GL31" s="1157"/>
      <c r="GM31" s="1166"/>
      <c r="GN31" s="143" t="s">
        <v>17</v>
      </c>
      <c r="GO31" s="1168"/>
      <c r="GP31" s="1171"/>
      <c r="GQ31" s="1174"/>
      <c r="GR31" s="1174"/>
      <c r="GS31" s="1174"/>
      <c r="GT31" s="1174"/>
      <c r="GU31" s="1174"/>
      <c r="GV31" s="1174"/>
      <c r="GW31" s="1168"/>
      <c r="GX31" s="1174"/>
      <c r="GY31" s="1174"/>
      <c r="GZ31" s="1174"/>
      <c r="HA31" s="1174"/>
      <c r="HB31" s="1174"/>
      <c r="HC31" s="1174"/>
      <c r="HD31" s="1160"/>
      <c r="HE31" s="130"/>
      <c r="HF31" s="119" t="s">
        <v>17</v>
      </c>
      <c r="HG31" s="1150"/>
      <c r="HH31" s="1162"/>
      <c r="HI31" s="1150"/>
      <c r="HJ31" s="1150"/>
      <c r="HK31" s="1150"/>
      <c r="HL31" s="1150"/>
      <c r="HM31" s="1150"/>
      <c r="HN31" s="1150"/>
      <c r="HO31" s="1150"/>
      <c r="HP31" s="1150"/>
      <c r="HQ31" s="1150"/>
      <c r="HR31" s="1150"/>
      <c r="HS31" s="1162"/>
      <c r="HT31" s="1162"/>
      <c r="HU31" s="1162"/>
      <c r="HV31" s="1162"/>
      <c r="HW31" s="1150"/>
      <c r="HX31" s="1150"/>
      <c r="HY31" s="1162"/>
      <c r="HZ31" s="1162"/>
      <c r="IA31" s="1162"/>
      <c r="IB31" s="1162"/>
      <c r="IC31" s="1162"/>
      <c r="ID31" s="1162"/>
      <c r="IE31" s="1162"/>
      <c r="IF31" s="1162"/>
      <c r="IG31" s="1162"/>
      <c r="IH31" s="1162"/>
      <c r="II31" s="1162"/>
      <c r="IJ31" s="1162"/>
      <c r="IK31" s="1162"/>
      <c r="IL31" s="1162"/>
      <c r="IM31" s="1150"/>
      <c r="IN31" s="1150"/>
      <c r="IO31" s="1162"/>
      <c r="IP31" s="1162"/>
      <c r="IQ31" s="1162"/>
      <c r="IR31" s="1162"/>
    </row>
    <row r="32" spans="1:252" s="8" customFormat="1" ht="7.9" customHeight="1" thickBot="1">
      <c r="A32" s="164"/>
      <c r="B32" s="101"/>
      <c r="C32" s="224" t="s">
        <v>1124</v>
      </c>
      <c r="D32" s="202"/>
      <c r="E32" s="185"/>
      <c r="F32" s="164"/>
      <c r="G32" s="101"/>
      <c r="H32" s="174"/>
      <c r="I32" s="726"/>
      <c r="J32" s="185"/>
      <c r="K32" s="164"/>
      <c r="L32" s="101"/>
      <c r="M32" s="287" t="s">
        <v>1064</v>
      </c>
      <c r="N32" s="177"/>
      <c r="O32" s="185"/>
      <c r="P32" s="164"/>
      <c r="Q32" s="101"/>
      <c r="R32" s="595"/>
      <c r="S32" s="177"/>
      <c r="T32" s="185"/>
      <c r="U32" s="164"/>
      <c r="V32" s="101"/>
      <c r="W32" s="1021" t="s">
        <v>1085</v>
      </c>
      <c r="X32" s="1022"/>
      <c r="Y32" s="185"/>
      <c r="Z32" s="342"/>
      <c r="AA32" s="101"/>
      <c r="AB32" s="224"/>
      <c r="AC32" s="177"/>
      <c r="AD32" s="185"/>
      <c r="AE32" s="164"/>
      <c r="AF32" s="101"/>
      <c r="AG32" s="174"/>
      <c r="AH32" s="726"/>
      <c r="AI32" s="185"/>
      <c r="AJ32" s="164"/>
      <c r="AK32" s="101"/>
      <c r="AL32" s="174" t="s">
        <v>1143</v>
      </c>
      <c r="AM32" s="726"/>
      <c r="AN32" s="185"/>
      <c r="AO32" s="164"/>
      <c r="AP32" s="101"/>
      <c r="AQ32" s="174"/>
      <c r="AR32" s="726"/>
      <c r="AS32" s="185"/>
      <c r="AT32" s="496"/>
      <c r="AU32" s="506"/>
      <c r="AV32" s="595" t="s">
        <v>605</v>
      </c>
      <c r="AW32" s="596"/>
      <c r="AX32" s="495"/>
      <c r="AY32" s="164"/>
      <c r="AZ32" s="101"/>
      <c r="BA32" s="595"/>
      <c r="BB32" s="177"/>
      <c r="BC32" s="495"/>
      <c r="BD32" s="164"/>
      <c r="BE32" s="101"/>
      <c r="BF32" s="595"/>
      <c r="BG32" s="596"/>
      <c r="BH32" s="495"/>
      <c r="BI32" s="164"/>
      <c r="BJ32" s="101"/>
      <c r="BK32" s="287"/>
      <c r="BL32" s="177"/>
      <c r="BM32" s="185"/>
      <c r="BN32" s="164"/>
      <c r="BO32" s="101"/>
      <c r="BP32" s="318" t="s">
        <v>1038</v>
      </c>
      <c r="BQ32" s="520"/>
      <c r="BR32" s="185"/>
      <c r="BS32" s="164"/>
      <c r="BT32" s="101"/>
      <c r="BU32" s="595" t="s">
        <v>409</v>
      </c>
      <c r="BV32" s="601" t="s">
        <v>1154</v>
      </c>
      <c r="BW32" s="185"/>
      <c r="BX32" s="164"/>
      <c r="BY32" s="101"/>
      <c r="BZ32" s="595"/>
      <c r="CA32" s="601"/>
      <c r="CB32" s="185"/>
      <c r="CC32" s="164"/>
      <c r="CD32" s="101"/>
      <c r="CE32" s="595"/>
      <c r="CF32" s="601"/>
      <c r="CG32" s="185"/>
      <c r="CH32" s="169"/>
      <c r="CI32" s="101"/>
      <c r="CJ32" s="595" t="s">
        <v>879</v>
      </c>
      <c r="CK32" s="601"/>
      <c r="CL32" s="185"/>
      <c r="CM32" s="164"/>
      <c r="CN32" s="484"/>
      <c r="CO32" s="595"/>
      <c r="CP32" s="601"/>
      <c r="CQ32" s="185"/>
      <c r="CR32" s="342"/>
      <c r="CS32" s="101"/>
      <c r="CT32" s="595"/>
      <c r="CU32" s="601"/>
      <c r="CV32" s="185"/>
      <c r="CW32" s="342"/>
      <c r="CX32" s="96"/>
      <c r="CY32" s="595"/>
      <c r="CZ32" s="601"/>
      <c r="DA32" s="185"/>
      <c r="DB32" s="342"/>
      <c r="DC32" s="101"/>
      <c r="DD32" s="318"/>
      <c r="DE32" s="520"/>
      <c r="DF32" s="534"/>
      <c r="DG32" s="342"/>
      <c r="DH32" s="101"/>
      <c r="DI32" s="997" t="s">
        <v>1002</v>
      </c>
      <c r="DJ32" s="998"/>
      <c r="DK32" s="996"/>
      <c r="DL32" s="342"/>
      <c r="DM32" s="101"/>
      <c r="DN32" s="318" t="s">
        <v>929</v>
      </c>
      <c r="DO32" s="520"/>
      <c r="DP32" s="432"/>
      <c r="DQ32" s="778"/>
      <c r="DR32" s="800"/>
      <c r="DS32" s="1013" t="s">
        <v>1147</v>
      </c>
      <c r="DT32" s="1182" t="s">
        <v>1158</v>
      </c>
      <c r="DU32" s="1183"/>
      <c r="DV32" s="778"/>
      <c r="DW32" s="800"/>
      <c r="DX32" s="1041"/>
      <c r="DY32" s="1046"/>
      <c r="DZ32" s="782"/>
      <c r="EA32" s="778"/>
      <c r="EB32" s="801"/>
      <c r="EC32" s="1041" t="s">
        <v>1099</v>
      </c>
      <c r="ED32" s="786"/>
      <c r="EE32" s="1035"/>
      <c r="EF32" s="784"/>
      <c r="EG32" s="800"/>
      <c r="EH32" s="785" t="s">
        <v>1102</v>
      </c>
      <c r="EI32" s="786"/>
      <c r="EJ32" s="782">
        <v>16</v>
      </c>
      <c r="EK32" s="842"/>
      <c r="EL32" s="856"/>
      <c r="EM32" s="844"/>
      <c r="EN32" s="845"/>
      <c r="EO32" s="846"/>
      <c r="EP32" s="169"/>
      <c r="EQ32" s="101"/>
      <c r="ER32" s="625"/>
      <c r="ES32" s="622"/>
      <c r="ET32" s="185"/>
      <c r="EU32" s="169"/>
      <c r="EV32" s="101"/>
      <c r="EW32" s="625"/>
      <c r="EX32" s="622"/>
      <c r="EY32" s="185"/>
      <c r="EZ32" s="169"/>
      <c r="FA32" s="101"/>
      <c r="FB32" s="625"/>
      <c r="FC32" s="622"/>
      <c r="FD32" s="185"/>
      <c r="FE32" s="164"/>
      <c r="FF32" s="101"/>
      <c r="FG32" s="625"/>
      <c r="FH32" s="622"/>
      <c r="FI32" s="185"/>
      <c r="FJ32" s="169"/>
      <c r="FK32" s="101"/>
      <c r="FL32" s="625"/>
      <c r="FM32" s="622"/>
      <c r="FN32" s="185"/>
      <c r="FO32" s="169"/>
      <c r="FP32" s="101"/>
      <c r="FQ32" s="625" t="s">
        <v>1148</v>
      </c>
      <c r="FR32" s="622"/>
      <c r="FS32" s="185"/>
      <c r="FT32" s="969"/>
      <c r="FU32" s="82"/>
      <c r="FV32" s="1164"/>
      <c r="FW32" s="1164"/>
      <c r="FX32" s="1164"/>
      <c r="FY32" s="1157"/>
      <c r="FZ32" s="1157"/>
      <c r="GA32" s="1157"/>
      <c r="GB32" s="1157"/>
      <c r="GC32" s="1157"/>
      <c r="GD32" s="1157"/>
      <c r="GE32" s="1157"/>
      <c r="GF32" s="1157"/>
      <c r="GG32" s="1157"/>
      <c r="GH32" s="1157"/>
      <c r="GI32" s="1157"/>
      <c r="GJ32" s="1157"/>
      <c r="GK32" s="1157"/>
      <c r="GL32" s="1157"/>
      <c r="GM32" s="1166"/>
      <c r="GN32" s="143"/>
      <c r="GO32" s="1168"/>
      <c r="GP32" s="1171"/>
      <c r="GQ32" s="1174"/>
      <c r="GR32" s="1174"/>
      <c r="GS32" s="1174"/>
      <c r="GT32" s="1174"/>
      <c r="GU32" s="1174"/>
      <c r="GV32" s="1174"/>
      <c r="GW32" s="1168"/>
      <c r="GX32" s="1174"/>
      <c r="GY32" s="1174"/>
      <c r="GZ32" s="1174"/>
      <c r="HA32" s="1174"/>
      <c r="HB32" s="1174"/>
      <c r="HC32" s="1174"/>
      <c r="HD32" s="1160"/>
      <c r="HE32" s="130"/>
      <c r="HF32" s="119"/>
      <c r="HG32" s="1150"/>
      <c r="HH32" s="1162"/>
      <c r="HI32" s="1150"/>
      <c r="HJ32" s="1150"/>
      <c r="HK32" s="1150"/>
      <c r="HL32" s="1150"/>
      <c r="HM32" s="1150"/>
      <c r="HN32" s="1150"/>
      <c r="HO32" s="1150"/>
      <c r="HP32" s="1150"/>
      <c r="HQ32" s="1150"/>
      <c r="HR32" s="1150"/>
      <c r="HS32" s="1162"/>
      <c r="HT32" s="1162"/>
      <c r="HU32" s="1162"/>
      <c r="HV32" s="1162"/>
      <c r="HW32" s="1150"/>
      <c r="HX32" s="1150"/>
      <c r="HY32" s="1162"/>
      <c r="HZ32" s="1162"/>
      <c r="IA32" s="1162"/>
      <c r="IB32" s="1162"/>
      <c r="IC32" s="1162"/>
      <c r="ID32" s="1162"/>
      <c r="IE32" s="1162"/>
      <c r="IF32" s="1162"/>
      <c r="IG32" s="1162"/>
      <c r="IH32" s="1162"/>
      <c r="II32" s="1162"/>
      <c r="IJ32" s="1162"/>
      <c r="IK32" s="1162"/>
      <c r="IL32" s="1162"/>
      <c r="IM32" s="1150"/>
      <c r="IN32" s="1150"/>
      <c r="IO32" s="1162"/>
      <c r="IP32" s="1162"/>
      <c r="IQ32" s="1162"/>
      <c r="IR32" s="1162"/>
    </row>
    <row r="33" spans="1:252" s="8" customFormat="1" ht="7.9" customHeight="1" thickBot="1">
      <c r="A33" s="165"/>
      <c r="B33" s="102"/>
      <c r="C33" s="226"/>
      <c r="D33" s="201"/>
      <c r="E33" s="186"/>
      <c r="F33" s="165"/>
      <c r="G33" s="102"/>
      <c r="H33" s="175"/>
      <c r="I33" s="727"/>
      <c r="J33" s="186"/>
      <c r="K33" s="165"/>
      <c r="L33" s="102"/>
      <c r="M33" s="288"/>
      <c r="N33" s="178"/>
      <c r="O33" s="186"/>
      <c r="P33" s="165"/>
      <c r="Q33" s="102"/>
      <c r="R33" s="1008"/>
      <c r="S33" s="178"/>
      <c r="T33" s="186"/>
      <c r="U33" s="165"/>
      <c r="V33" s="102"/>
      <c r="W33" s="1023"/>
      <c r="X33" s="1024"/>
      <c r="Y33" s="186"/>
      <c r="Z33" s="343"/>
      <c r="AA33" s="102"/>
      <c r="AB33" s="226"/>
      <c r="AC33" s="178"/>
      <c r="AD33" s="186"/>
      <c r="AE33" s="165"/>
      <c r="AF33" s="102"/>
      <c r="AG33" s="175"/>
      <c r="AH33" s="727"/>
      <c r="AI33" s="186"/>
      <c r="AJ33" s="165"/>
      <c r="AK33" s="102"/>
      <c r="AL33" s="175" t="s">
        <v>1144</v>
      </c>
      <c r="AM33" s="727"/>
      <c r="AN33" s="186"/>
      <c r="AO33" s="165"/>
      <c r="AP33" s="102"/>
      <c r="AQ33" s="175"/>
      <c r="AR33" s="727"/>
      <c r="AS33" s="186"/>
      <c r="AT33" s="499"/>
      <c r="AU33" s="507"/>
      <c r="AV33" s="597"/>
      <c r="AW33" s="598"/>
      <c r="AX33" s="498"/>
      <c r="AY33" s="165"/>
      <c r="AZ33" s="102"/>
      <c r="BA33" s="597"/>
      <c r="BB33" s="178"/>
      <c r="BC33" s="498"/>
      <c r="BD33" s="165"/>
      <c r="BE33" s="102"/>
      <c r="BF33" s="597"/>
      <c r="BG33" s="598"/>
      <c r="BH33" s="498"/>
      <c r="BI33" s="165"/>
      <c r="BJ33" s="102"/>
      <c r="BK33" s="288"/>
      <c r="BL33" s="178"/>
      <c r="BM33" s="186"/>
      <c r="BN33" s="165"/>
      <c r="BO33" s="102"/>
      <c r="BP33" s="288"/>
      <c r="BQ33" s="521"/>
      <c r="BR33" s="186"/>
      <c r="BS33" s="165"/>
      <c r="BT33" s="102"/>
      <c r="BU33" s="597" t="s">
        <v>1155</v>
      </c>
      <c r="BV33" s="598"/>
      <c r="BW33" s="186"/>
      <c r="BX33" s="165"/>
      <c r="BY33" s="102"/>
      <c r="BZ33" s="597"/>
      <c r="CA33" s="598"/>
      <c r="CB33" s="186"/>
      <c r="CC33" s="165"/>
      <c r="CD33" s="102"/>
      <c r="CE33" s="597"/>
      <c r="CF33" s="598"/>
      <c r="CG33" s="186"/>
      <c r="CH33" s="167"/>
      <c r="CI33" s="102"/>
      <c r="CJ33" s="597"/>
      <c r="CK33" s="598"/>
      <c r="CL33" s="186"/>
      <c r="CM33" s="165"/>
      <c r="CN33" s="485"/>
      <c r="CO33" s="597"/>
      <c r="CP33" s="598"/>
      <c r="CQ33" s="186"/>
      <c r="CR33" s="343"/>
      <c r="CS33" s="102"/>
      <c r="CT33" s="597"/>
      <c r="CU33" s="598"/>
      <c r="CV33" s="186"/>
      <c r="CW33" s="343"/>
      <c r="CX33" s="123"/>
      <c r="CY33" s="597"/>
      <c r="CZ33" s="598"/>
      <c r="DA33" s="186"/>
      <c r="DB33" s="343"/>
      <c r="DC33" s="102"/>
      <c r="DD33" s="429"/>
      <c r="DE33" s="521"/>
      <c r="DF33" s="729"/>
      <c r="DG33" s="343"/>
      <c r="DH33" s="102"/>
      <c r="DI33" s="999"/>
      <c r="DJ33" s="1000"/>
      <c r="DK33" s="1001"/>
      <c r="DL33" s="343"/>
      <c r="DM33" s="102"/>
      <c r="DN33" s="429" t="s">
        <v>894</v>
      </c>
      <c r="DO33" s="521"/>
      <c r="DP33" s="729"/>
      <c r="DQ33" s="787"/>
      <c r="DR33" s="802"/>
      <c r="DS33" s="1016" t="s">
        <v>1092</v>
      </c>
      <c r="DT33" s="1017"/>
      <c r="DU33" s="1018"/>
      <c r="DV33" s="787"/>
      <c r="DW33" s="802"/>
      <c r="DX33" s="1043"/>
      <c r="DY33" s="1043"/>
      <c r="DZ33" s="791"/>
      <c r="EA33" s="787"/>
      <c r="EB33" s="803"/>
      <c r="EC33" s="1041" t="s">
        <v>1092</v>
      </c>
      <c r="ED33" s="790"/>
      <c r="EE33" s="1036"/>
      <c r="EF33" s="792"/>
      <c r="EG33" s="802"/>
      <c r="EH33" s="1041" t="s">
        <v>1092</v>
      </c>
      <c r="EI33" s="790"/>
      <c r="EJ33" s="791"/>
      <c r="EK33" s="847"/>
      <c r="EL33" s="857"/>
      <c r="EM33" s="849"/>
      <c r="EN33" s="849"/>
      <c r="EO33" s="850"/>
      <c r="EP33" s="167"/>
      <c r="EQ33" s="102"/>
      <c r="ER33" s="626"/>
      <c r="ES33" s="626"/>
      <c r="ET33" s="186"/>
      <c r="EU33" s="167"/>
      <c r="EV33" s="102"/>
      <c r="EW33" s="626"/>
      <c r="EX33" s="626"/>
      <c r="EY33" s="186"/>
      <c r="EZ33" s="167"/>
      <c r="FA33" s="102"/>
      <c r="FB33" s="626"/>
      <c r="FC33" s="626"/>
      <c r="FD33" s="186"/>
      <c r="FE33" s="165"/>
      <c r="FF33" s="102"/>
      <c r="FG33" s="626"/>
      <c r="FH33" s="626"/>
      <c r="FI33" s="186"/>
      <c r="FJ33" s="167"/>
      <c r="FK33" s="102"/>
      <c r="FL33" s="626"/>
      <c r="FM33" s="626"/>
      <c r="FN33" s="186"/>
      <c r="FO33" s="167"/>
      <c r="FP33" s="102"/>
      <c r="FQ33" s="626"/>
      <c r="FR33" s="626"/>
      <c r="FS33" s="186"/>
      <c r="FT33" s="969"/>
      <c r="FU33" s="83"/>
      <c r="FV33" s="1165"/>
      <c r="FW33" s="1165"/>
      <c r="FX33" s="1165"/>
      <c r="FY33" s="1158"/>
      <c r="FZ33" s="1158"/>
      <c r="GA33" s="1158"/>
      <c r="GB33" s="1158"/>
      <c r="GC33" s="1158"/>
      <c r="GD33" s="1158"/>
      <c r="GE33" s="1158"/>
      <c r="GF33" s="1158"/>
      <c r="GG33" s="1158"/>
      <c r="GH33" s="1158"/>
      <c r="GI33" s="1158"/>
      <c r="GJ33" s="1158"/>
      <c r="GK33" s="1158"/>
      <c r="GL33" s="1158"/>
      <c r="GM33" s="1166"/>
      <c r="GN33" s="144"/>
      <c r="GO33" s="1169"/>
      <c r="GP33" s="1172"/>
      <c r="GQ33" s="1175"/>
      <c r="GR33" s="1175"/>
      <c r="GS33" s="1175"/>
      <c r="GT33" s="1175"/>
      <c r="GU33" s="1175"/>
      <c r="GV33" s="1175"/>
      <c r="GW33" s="1169"/>
      <c r="GX33" s="1175"/>
      <c r="GY33" s="1175"/>
      <c r="GZ33" s="1175"/>
      <c r="HA33" s="1175"/>
      <c r="HB33" s="1175"/>
      <c r="HC33" s="1175"/>
      <c r="HD33" s="1161"/>
      <c r="HE33" s="131"/>
      <c r="HF33" s="120"/>
      <c r="HG33" s="1151"/>
      <c r="HH33" s="1162"/>
      <c r="HI33" s="1151"/>
      <c r="HJ33" s="1151"/>
      <c r="HK33" s="1151"/>
      <c r="HL33" s="1151"/>
      <c r="HM33" s="1151"/>
      <c r="HN33" s="1151"/>
      <c r="HO33" s="1151"/>
      <c r="HP33" s="1151"/>
      <c r="HQ33" s="1151"/>
      <c r="HR33" s="1151"/>
      <c r="HS33" s="1162"/>
      <c r="HT33" s="1162"/>
      <c r="HU33" s="1162"/>
      <c r="HV33" s="1162"/>
      <c r="HW33" s="1151"/>
      <c r="HX33" s="1151"/>
      <c r="HY33" s="1162"/>
      <c r="HZ33" s="1162"/>
      <c r="IA33" s="1162"/>
      <c r="IB33" s="1162"/>
      <c r="IC33" s="1162"/>
      <c r="ID33" s="1162"/>
      <c r="IE33" s="1162"/>
      <c r="IF33" s="1162"/>
      <c r="IG33" s="1162"/>
      <c r="IH33" s="1162"/>
      <c r="II33" s="1162"/>
      <c r="IJ33" s="1162"/>
      <c r="IK33" s="1162"/>
      <c r="IL33" s="1162"/>
      <c r="IM33" s="1151"/>
      <c r="IN33" s="1151"/>
      <c r="IO33" s="1162"/>
      <c r="IP33" s="1162"/>
      <c r="IQ33" s="1162"/>
      <c r="IR33" s="1162"/>
    </row>
    <row r="34" spans="1:252" s="8" customFormat="1" ht="7.9" customHeight="1" thickBot="1">
      <c r="A34" s="163"/>
      <c r="B34" s="95"/>
      <c r="C34" s="225" t="s">
        <v>1122</v>
      </c>
      <c r="D34" s="200"/>
      <c r="E34" s="184"/>
      <c r="F34" s="163"/>
      <c r="G34" s="95"/>
      <c r="H34" s="172"/>
      <c r="I34" s="725"/>
      <c r="J34" s="184"/>
      <c r="K34" s="163"/>
      <c r="L34" s="95"/>
      <c r="M34" s="285" t="s">
        <v>1067</v>
      </c>
      <c r="N34" s="176"/>
      <c r="O34" s="184"/>
      <c r="P34" s="163"/>
      <c r="Q34" s="95"/>
      <c r="R34" s="285"/>
      <c r="S34" s="176"/>
      <c r="T34" s="184"/>
      <c r="U34" s="163"/>
      <c r="V34" s="95"/>
      <c r="W34" s="1019"/>
      <c r="X34" s="1009"/>
      <c r="Y34" s="184"/>
      <c r="Z34" s="341"/>
      <c r="AA34" s="95"/>
      <c r="AB34" s="225"/>
      <c r="AC34" s="176"/>
      <c r="AD34" s="184"/>
      <c r="AE34" s="163"/>
      <c r="AF34" s="95"/>
      <c r="AG34" s="172"/>
      <c r="AH34" s="725"/>
      <c r="AI34" s="184"/>
      <c r="AJ34" s="163"/>
      <c r="AK34" s="95"/>
      <c r="AL34" s="172" t="s">
        <v>1141</v>
      </c>
      <c r="AM34" s="725"/>
      <c r="AN34" s="184"/>
      <c r="AO34" s="163"/>
      <c r="AP34" s="95"/>
      <c r="AQ34" s="172"/>
      <c r="AR34" s="725"/>
      <c r="AS34" s="184"/>
      <c r="AT34" s="493"/>
      <c r="AU34" s="494"/>
      <c r="AV34" s="491"/>
      <c r="AW34" s="599"/>
      <c r="AX34" s="492"/>
      <c r="AY34" s="163"/>
      <c r="AZ34" s="95"/>
      <c r="BA34" s="491"/>
      <c r="BB34" s="176"/>
      <c r="BC34" s="492"/>
      <c r="BD34" s="163"/>
      <c r="BE34" s="95"/>
      <c r="BF34" s="491"/>
      <c r="BG34" s="599"/>
      <c r="BH34" s="492"/>
      <c r="BI34" s="163"/>
      <c r="BJ34" s="95"/>
      <c r="BK34" s="285"/>
      <c r="BL34" s="176"/>
      <c r="BM34" s="184"/>
      <c r="BN34" s="163"/>
      <c r="BO34" s="95"/>
      <c r="BP34" s="543"/>
      <c r="BQ34" s="519"/>
      <c r="BR34" s="184"/>
      <c r="BS34" s="163"/>
      <c r="BT34" s="95"/>
      <c r="BU34" s="491"/>
      <c r="BV34" s="599"/>
      <c r="BW34" s="184"/>
      <c r="BX34" s="163"/>
      <c r="BY34" s="95"/>
      <c r="BZ34" s="491"/>
      <c r="CA34" s="599"/>
      <c r="CB34" s="184"/>
      <c r="CC34" s="163"/>
      <c r="CD34" s="95"/>
      <c r="CE34" s="491"/>
      <c r="CF34" s="599"/>
      <c r="CG34" s="184"/>
      <c r="CH34" s="168"/>
      <c r="CI34" s="95"/>
      <c r="CJ34" s="491"/>
      <c r="CK34" s="599"/>
      <c r="CL34" s="184"/>
      <c r="CM34" s="163"/>
      <c r="CN34" s="124"/>
      <c r="CO34" s="491"/>
      <c r="CP34" s="599"/>
      <c r="CQ34" s="184"/>
      <c r="CR34" s="341"/>
      <c r="CS34" s="95"/>
      <c r="CT34" s="491"/>
      <c r="CU34" s="599"/>
      <c r="CV34" s="184"/>
      <c r="CW34" s="341"/>
      <c r="CX34" s="124"/>
      <c r="CY34" s="491"/>
      <c r="CZ34" s="599"/>
      <c r="DA34" s="184"/>
      <c r="DB34" s="341"/>
      <c r="DC34" s="95"/>
      <c r="DD34" s="434"/>
      <c r="DE34" s="519"/>
      <c r="DF34" s="533"/>
      <c r="DG34" s="341"/>
      <c r="DH34" s="95"/>
      <c r="DI34" s="991"/>
      <c r="DJ34" s="992"/>
      <c r="DK34" s="993"/>
      <c r="DL34" s="341"/>
      <c r="DM34" s="95"/>
      <c r="DN34" s="434"/>
      <c r="DO34" s="519"/>
      <c r="DP34" s="431"/>
      <c r="DQ34" s="771"/>
      <c r="DR34" s="772"/>
      <c r="DS34" s="1010" t="s">
        <v>1093</v>
      </c>
      <c r="DT34" s="1011"/>
      <c r="DU34" s="1012"/>
      <c r="DV34" s="771"/>
      <c r="DW34" s="772"/>
      <c r="DX34" s="773"/>
      <c r="DY34" s="1044"/>
      <c r="DZ34" s="775"/>
      <c r="EA34" s="771"/>
      <c r="EB34" s="776"/>
      <c r="EC34" s="773" t="s">
        <v>1097</v>
      </c>
      <c r="ED34" s="774"/>
      <c r="EE34" s="1034"/>
      <c r="EF34" s="777"/>
      <c r="EG34" s="772"/>
      <c r="EH34" s="773" t="s">
        <v>1100</v>
      </c>
      <c r="EI34" s="774"/>
      <c r="EJ34" s="775"/>
      <c r="EK34" s="837"/>
      <c r="EL34" s="838"/>
      <c r="EM34" s="839"/>
      <c r="EN34" s="840"/>
      <c r="EO34" s="841"/>
      <c r="EP34" s="168"/>
      <c r="EQ34" s="95"/>
      <c r="ER34" s="623"/>
      <c r="ES34" s="624"/>
      <c r="ET34" s="184"/>
      <c r="EU34" s="168"/>
      <c r="EV34" s="95"/>
      <c r="EW34" s="623"/>
      <c r="EX34" s="624"/>
      <c r="EY34" s="184"/>
      <c r="EZ34" s="168"/>
      <c r="FA34" s="95"/>
      <c r="FB34" s="623"/>
      <c r="FC34" s="624"/>
      <c r="FD34" s="184"/>
      <c r="FE34" s="163"/>
      <c r="FF34" s="95"/>
      <c r="FG34" s="623"/>
      <c r="FH34" s="624"/>
      <c r="FI34" s="184"/>
      <c r="FJ34" s="168"/>
      <c r="FK34" s="95"/>
      <c r="FL34" s="623"/>
      <c r="FM34" s="624"/>
      <c r="FN34" s="184"/>
      <c r="FO34" s="168"/>
      <c r="FP34" s="95"/>
      <c r="FQ34" s="623"/>
      <c r="FR34" s="624"/>
      <c r="FS34" s="184"/>
      <c r="FT34" s="969"/>
      <c r="FU34" s="81"/>
      <c r="FV34" s="1163">
        <f>COUNTIF($A34:$FS37,"=CSB")</f>
        <v>1</v>
      </c>
      <c r="FW34" s="1163">
        <f>COUNTIF($A34:$FS37,"41")</f>
        <v>0</v>
      </c>
      <c r="FX34" s="1163">
        <f>COUNTIF($A34:$FS37,"42")</f>
        <v>1</v>
      </c>
      <c r="FY34" s="1156">
        <f>COUNTIF($A34:$FS37,"40")</f>
        <v>1</v>
      </c>
      <c r="FZ34" s="1156">
        <f>COUNTIF($A34:$FS37,"11")</f>
        <v>0</v>
      </c>
      <c r="GA34" s="1156">
        <f>COUNTIF($A34:$FS37,"13")</f>
        <v>1</v>
      </c>
      <c r="GB34" s="1156">
        <f>COUNTIF($A34:$FS37,"=19")</f>
        <v>1</v>
      </c>
      <c r="GC34" s="1156">
        <f>COUNTIF($A34:$FS37,"=14")</f>
        <v>1</v>
      </c>
      <c r="GD34" s="1156">
        <f>COUNTIF($A34:$FS37,"=24")</f>
        <v>1</v>
      </c>
      <c r="GE34" s="1156">
        <f>COUNTIF($A34:$FS37,"=25")</f>
        <v>0</v>
      </c>
      <c r="GF34" s="1156">
        <f>COUNTIF($A34:$FS37,"=26")</f>
        <v>1</v>
      </c>
      <c r="GG34" s="1156">
        <f>COUNTIF($A34:$FS37,"=29")</f>
        <v>1</v>
      </c>
      <c r="GH34" s="1156">
        <f>COUNTIF($A34:$FS37,"=30")</f>
        <v>0</v>
      </c>
      <c r="GI34" s="1156">
        <f>COUNTIF($A34:$FS37,"=31")</f>
        <v>0</v>
      </c>
      <c r="GJ34" s="1156">
        <f>COUNTIF($A34:$FS37,"=32")</f>
        <v>1</v>
      </c>
      <c r="GK34" s="1156">
        <f>COUNTIF($A34:$FS37,"=33")</f>
        <v>1</v>
      </c>
      <c r="GL34" s="1156">
        <f>COUNTIF($A34:$FS37,"=34")</f>
        <v>1</v>
      </c>
      <c r="GM34" s="1166">
        <f>COUNTIF($A34:$GE37,"=34")</f>
        <v>1</v>
      </c>
      <c r="GN34" s="142"/>
      <c r="GO34" s="1167" t="str">
        <f>IF(COUNTIF($A34:$FS37,"=41")&gt;0,"X"," ")</f>
        <v xml:space="preserve"> </v>
      </c>
      <c r="GP34" s="1170" t="str">
        <f>IF(COUNTIF($A34:$FS37,"=42")&gt;0,"X"," ")</f>
        <v>X</v>
      </c>
      <c r="GQ34" s="1173" t="str">
        <f>IF(COUNTIF($A34:$FS37,"=40")&gt;0,"X"," ")</f>
        <v>X</v>
      </c>
      <c r="GR34" s="1173" t="str">
        <f>IF(COUNTIF($A34:$FS37,"=11")&gt;0,"X"," ")</f>
        <v xml:space="preserve"> </v>
      </c>
      <c r="GS34" s="1173" t="str">
        <f>IF(COUNTIF($A34:$FS37,"=13")&gt;0,"X"," ")</f>
        <v>X</v>
      </c>
      <c r="GT34" s="1173" t="str">
        <f>IF(COUNTIF($A34:$FS37,"=19")&gt;0,"X"," ")</f>
        <v>X</v>
      </c>
      <c r="GU34" s="1173" t="str">
        <f>IF(COUNTIF($A34:$FS37,"=14")&gt;0,"X"," ")</f>
        <v>X</v>
      </c>
      <c r="GV34" s="1173" t="str">
        <f>IF(COUNTIF($A34:$FS37,"=24")&gt;0,"X"," ")</f>
        <v>X</v>
      </c>
      <c r="GW34" s="1167" t="str">
        <f>IF(COUNTIF($A34:$FS37,"=25")&gt;0,"X"," ")</f>
        <v xml:space="preserve"> </v>
      </c>
      <c r="GX34" s="1173" t="str">
        <f>IF(COUNTIF($A34:$FS37,"=26")&gt;0,"X"," ")</f>
        <v>X</v>
      </c>
      <c r="GY34" s="1173" t="str">
        <f>IF(COUNTIF($A34:$FS37,"=29")&gt;0,"X"," ")</f>
        <v>X</v>
      </c>
      <c r="GZ34" s="1173" t="str">
        <f>IF(COUNTIF($A34:$FS37,"=30")&gt;0,"X"," ")</f>
        <v xml:space="preserve"> </v>
      </c>
      <c r="HA34" s="1173" t="str">
        <f>IF(COUNTIF($A34:$FS37,"=31")&gt;0,"X"," ")</f>
        <v xml:space="preserve"> </v>
      </c>
      <c r="HB34" s="1173" t="str">
        <f>IF(COUNTIF($A34:$FS37,"=32")&gt;0,"X"," ")</f>
        <v>X</v>
      </c>
      <c r="HC34" s="1173" t="str">
        <f>IF(COUNTIF($A34:$FS37,"=33")&gt;0,"X"," ")</f>
        <v>X</v>
      </c>
      <c r="HD34" s="1159" t="str">
        <f>IF(COUNTIF($A34:$FS37,"=34")&gt;0,"X"," ")</f>
        <v>X</v>
      </c>
      <c r="HE34" s="129"/>
      <c r="HF34" s="118"/>
      <c r="HG34" s="1149" t="str">
        <f>IF(COUNTIF($A34:$FS37,"=H.Prus")&gt;0,"Z"," ")</f>
        <v>Z</v>
      </c>
      <c r="HH34" s="1162" t="str">
        <f>IF(COUNTIF($A34:$FS37,"=M.Przybyś")&gt;0,"Z"," ")</f>
        <v xml:space="preserve"> </v>
      </c>
      <c r="HI34" s="1149" t="str">
        <f>IF(COUNTIF($A34:$FS37,"=M.Marcinkiewicz")&gt;0,"Z"," ")</f>
        <v xml:space="preserve"> </v>
      </c>
      <c r="HJ34" s="1149" t="str">
        <f>IF(COUNTIF($A34:$FS37,"=K.Cis")&gt;0,"Z"," ")</f>
        <v>Z</v>
      </c>
      <c r="HK34" s="1149" t="str">
        <f>IF(COUNTIF($A34:$FS37,"=Z.Tomczykowski")&gt;0,"Z"," ")</f>
        <v>Z</v>
      </c>
      <c r="HL34" s="1149" t="str">
        <f>IF(COUNTIF($A34:$FS37,"=P.Antoszkiewicz")&gt;0,"Z"," ")</f>
        <v xml:space="preserve"> </v>
      </c>
      <c r="HM34" s="1149" t="str">
        <f>IF(COUNTIF($A34:$FS37,"=Z.Niewiadomski")&gt;0,"Z"," ")</f>
        <v xml:space="preserve"> </v>
      </c>
      <c r="HN34" s="1149" t="str">
        <f>IF(COUNTIF($A34:$FS37,"=A.Miściur-Kaszyńska")&gt;0,"Z"," ")</f>
        <v>Z</v>
      </c>
      <c r="HO34" s="1149" t="str">
        <f>IF(COUNTIF($A34:$FS37,"=L.Demczuk")&gt;0,"Z"," ")</f>
        <v xml:space="preserve"> </v>
      </c>
      <c r="HP34" s="1149" t="str">
        <f>IF(COUNTIF($A34:$FS37,"=K.Kiejdo")&gt;0,"Z"," ")</f>
        <v xml:space="preserve"> </v>
      </c>
      <c r="HQ34" s="1149" t="str">
        <f>IF(COUNTIF($A34:$FS37,"=M.Kieżun")&gt;0,"Z"," ")</f>
        <v xml:space="preserve"> </v>
      </c>
      <c r="HR34" s="1149" t="str">
        <f>IF(COUNTIF($A34:$FS37,"=I.Kasprzyk")&gt;0,"Z"," ")</f>
        <v xml:space="preserve"> </v>
      </c>
      <c r="HS34" s="1162" t="str">
        <f>IF(COUNTIF($A34:$FS37,"=M.Choroszko")&gt;0,"Z"," ")</f>
        <v>Z</v>
      </c>
      <c r="HT34" s="1162" t="str">
        <f>IF(COUNTIF($A34:$FS37,"=M.Grzyb")&gt;0,"Z"," ")</f>
        <v>Z</v>
      </c>
      <c r="HU34" s="1162" t="str">
        <f>IF(COUNTIF($A34:$FS37,"=A.Muż")&gt;0,"Z"," ")</f>
        <v xml:space="preserve"> </v>
      </c>
      <c r="HV34" s="1162" t="str">
        <f>IF(COUNTIF($A34:$FS37,"=E.Kicka")&gt;0,"Z"," ")</f>
        <v xml:space="preserve"> </v>
      </c>
      <c r="HW34" s="1149" t="str">
        <f>IF(COUNTIF($A34:$FS37,"=M.Palmowska")&gt;0,"Z"," ")</f>
        <v xml:space="preserve"> </v>
      </c>
      <c r="HX34" s="1149" t="str">
        <f>IF(COUNTIF($A34:$FS37,"=M.Szonert")&gt;0,"Z"," ")</f>
        <v xml:space="preserve"> </v>
      </c>
      <c r="HY34" s="1162" t="str">
        <f>IF(COUNTIF($A34:$FS37,"=E.Ciarciński")&gt;0,"Z"," ")</f>
        <v xml:space="preserve"> </v>
      </c>
      <c r="HZ34" s="1162" t="str">
        <f>IF(COUNTIF($A34:$FS37,"=M.Czajka")&gt;0,"Z"," ")</f>
        <v xml:space="preserve"> </v>
      </c>
      <c r="IA34" s="1162" t="str">
        <f>IF(COUNTIF($A34:$FS37,"=E.Hepner")&gt;0,"Z"," ")</f>
        <v xml:space="preserve"> </v>
      </c>
      <c r="IB34" s="1162" t="str">
        <f>IF(COUNTIF($A34:$FS37,"=A.Naszlin")&gt;0,"Z"," ")</f>
        <v>Z</v>
      </c>
      <c r="IC34" s="1162" t="str">
        <f>IF(COUNTIF($A34:$FS37,"=A.Tychek")&gt;0,"Z"," ")</f>
        <v xml:space="preserve"> </v>
      </c>
      <c r="ID34" s="1162" t="str">
        <f>IF(COUNTIF($A34:$FS37,"=R.Sokulski")&gt;0,"Z"," ")</f>
        <v xml:space="preserve"> </v>
      </c>
      <c r="IE34" s="1162" t="str">
        <f>IF(COUNTIF($A34:$FS37,"=S.Piotrowska")&gt;0,"Z"," ")</f>
        <v>Z</v>
      </c>
      <c r="IF34" s="1162" t="str">
        <f>IF(COUNTIF($A34:$FS37,"=J.Gregorczuk")&gt;0,"Z"," ")</f>
        <v xml:space="preserve"> </v>
      </c>
      <c r="IG34" s="1162" t="str">
        <f>IF(COUNTIF($A34:$FS37,"=A.Marciniak")&gt;0,"Z"," ")</f>
        <v>Z</v>
      </c>
      <c r="IH34" s="1162" t="str">
        <f>IF(COUNTIF($A34:$FS37,"=I.Ogulewicz")&gt;0,"Z"," ")</f>
        <v xml:space="preserve"> </v>
      </c>
      <c r="II34" s="1162" t="str">
        <f>IF(COUNTIF($A34:$FS37,"=R.Przęczek")&gt;0,"Z"," ")</f>
        <v>Z</v>
      </c>
      <c r="IJ34" s="1162" t="str">
        <f>IF(COUNTIF($A34:$FS37,"=D.Ławecka-Bednarska")&gt;0,"Z"," ")</f>
        <v xml:space="preserve"> </v>
      </c>
      <c r="IK34" s="1162" t="str">
        <f>IF(COUNTIF($A34:$FS37,"=M.Ciszek")&gt;0,"Z"," ")</f>
        <v>Z</v>
      </c>
      <c r="IL34" s="1162" t="str">
        <f>IF(COUNTIF($A34:$FS37,"=M.Lipiński")&gt;0,"Z"," ")</f>
        <v xml:space="preserve"> </v>
      </c>
      <c r="IM34" s="1149" t="str">
        <f>IF(COUNTIF($A34:$FS37,"=M.Kluz")&gt;0,"Z"," ")</f>
        <v xml:space="preserve"> </v>
      </c>
      <c r="IN34" s="1149" t="str">
        <f>IF(COUNTIF($A34:$FS37,"=N.Liakh")&gt;0,"Z"," ")</f>
        <v xml:space="preserve"> </v>
      </c>
      <c r="IO34" s="1162" t="str">
        <f>IF(COUNTIF($A34:$FS37,"=J.Lubkiewicz")&gt;0,"Z"," ")</f>
        <v xml:space="preserve"> </v>
      </c>
      <c r="IP34" s="1162" t="str">
        <f>IF(COUNTIF($A34:$FS37,"=J.Fukowska")&gt;0,"Z"," ")</f>
        <v xml:space="preserve"> </v>
      </c>
      <c r="IQ34" s="1162" t="str">
        <f>IF(COUNTIF($A34:$FS37,"=H.Libuda")&gt;0,"Z"," ")</f>
        <v xml:space="preserve"> </v>
      </c>
      <c r="IR34" s="1162" t="str">
        <f>IF(COUNTIF($A34:$FS37,"=A.Jastrzębska")&gt;0,"Z"," ")</f>
        <v xml:space="preserve"> </v>
      </c>
    </row>
    <row r="35" spans="1:252" s="8" customFormat="1" ht="7.9" customHeight="1" thickBot="1">
      <c r="A35" s="164" t="s">
        <v>19</v>
      </c>
      <c r="B35" s="96" t="s">
        <v>20</v>
      </c>
      <c r="C35" s="224" t="s">
        <v>1123</v>
      </c>
      <c r="D35" s="202" t="s">
        <v>1121</v>
      </c>
      <c r="E35" s="185">
        <v>26</v>
      </c>
      <c r="F35" s="164" t="s">
        <v>19</v>
      </c>
      <c r="G35" s="96" t="s">
        <v>20</v>
      </c>
      <c r="H35" s="173"/>
      <c r="I35" s="726"/>
      <c r="J35" s="185"/>
      <c r="K35" s="164" t="s">
        <v>19</v>
      </c>
      <c r="L35" s="96" t="s">
        <v>20</v>
      </c>
      <c r="M35" s="286" t="s">
        <v>1127</v>
      </c>
      <c r="N35" s="730" t="s">
        <v>84</v>
      </c>
      <c r="O35" s="185">
        <v>40</v>
      </c>
      <c r="P35" s="164" t="s">
        <v>19</v>
      </c>
      <c r="Q35" s="96" t="s">
        <v>20</v>
      </c>
      <c r="R35" s="286"/>
      <c r="S35" s="730"/>
      <c r="T35" s="185"/>
      <c r="U35" s="164" t="s">
        <v>19</v>
      </c>
      <c r="V35" s="96" t="s">
        <v>20</v>
      </c>
      <c r="W35" s="1020" t="s">
        <v>1065</v>
      </c>
      <c r="X35" s="622" t="s">
        <v>121</v>
      </c>
      <c r="Y35" s="185">
        <v>13</v>
      </c>
      <c r="Z35" s="342" t="s">
        <v>19</v>
      </c>
      <c r="AA35" s="96" t="s">
        <v>20</v>
      </c>
      <c r="AB35" s="224" t="s">
        <v>1079</v>
      </c>
      <c r="AC35" s="177" t="s">
        <v>38</v>
      </c>
      <c r="AD35" s="185">
        <v>19</v>
      </c>
      <c r="AE35" s="164" t="s">
        <v>19</v>
      </c>
      <c r="AF35" s="96" t="s">
        <v>20</v>
      </c>
      <c r="AG35" s="173"/>
      <c r="AH35" s="726"/>
      <c r="AI35" s="185"/>
      <c r="AJ35" s="164" t="s">
        <v>19</v>
      </c>
      <c r="AK35" s="96" t="s">
        <v>20</v>
      </c>
      <c r="AL35" s="173" t="s">
        <v>1142</v>
      </c>
      <c r="AM35" s="177" t="s">
        <v>87</v>
      </c>
      <c r="AN35" s="185">
        <v>29</v>
      </c>
      <c r="AO35" s="164" t="s">
        <v>19</v>
      </c>
      <c r="AP35" s="96" t="s">
        <v>20</v>
      </c>
      <c r="AQ35" s="173"/>
      <c r="AR35" s="726"/>
      <c r="AS35" s="185"/>
      <c r="AT35" s="496" t="s">
        <v>19</v>
      </c>
      <c r="AU35" s="497" t="s">
        <v>20</v>
      </c>
      <c r="AV35" s="704" t="s">
        <v>403</v>
      </c>
      <c r="AW35" s="594" t="s">
        <v>43</v>
      </c>
      <c r="AX35" s="495">
        <v>14</v>
      </c>
      <c r="AY35" s="164" t="s">
        <v>19</v>
      </c>
      <c r="AZ35" s="96" t="s">
        <v>20</v>
      </c>
      <c r="BA35" s="704"/>
      <c r="BB35" s="182"/>
      <c r="BC35" s="495"/>
      <c r="BD35" s="164" t="s">
        <v>19</v>
      </c>
      <c r="BE35" s="96" t="s">
        <v>20</v>
      </c>
      <c r="BF35" s="704"/>
      <c r="BG35" s="594"/>
      <c r="BH35" s="495"/>
      <c r="BI35" s="164" t="s">
        <v>19</v>
      </c>
      <c r="BJ35" s="96" t="s">
        <v>20</v>
      </c>
      <c r="BK35" s="286"/>
      <c r="BL35" s="182"/>
      <c r="BM35" s="185"/>
      <c r="BN35" s="164" t="s">
        <v>19</v>
      </c>
      <c r="BO35" s="96" t="s">
        <v>20</v>
      </c>
      <c r="BP35" s="318" t="s">
        <v>403</v>
      </c>
      <c r="BQ35" s="182" t="s">
        <v>1153</v>
      </c>
      <c r="BR35" s="185">
        <v>42</v>
      </c>
      <c r="BS35" s="164" t="s">
        <v>19</v>
      </c>
      <c r="BT35" s="96" t="s">
        <v>20</v>
      </c>
      <c r="BU35" s="704" t="s">
        <v>403</v>
      </c>
      <c r="BV35" s="600" t="s">
        <v>890</v>
      </c>
      <c r="BW35" s="185"/>
      <c r="BX35" s="164" t="s">
        <v>19</v>
      </c>
      <c r="BY35" s="96" t="s">
        <v>20</v>
      </c>
      <c r="BZ35" s="704"/>
      <c r="CA35" s="600"/>
      <c r="CB35" s="185"/>
      <c r="CC35" s="164" t="s">
        <v>19</v>
      </c>
      <c r="CD35" s="96" t="s">
        <v>20</v>
      </c>
      <c r="CE35" s="704"/>
      <c r="CF35" s="600"/>
      <c r="CG35" s="185"/>
      <c r="CH35" s="169" t="s">
        <v>19</v>
      </c>
      <c r="CI35" s="96" t="s">
        <v>20</v>
      </c>
      <c r="CJ35" s="704" t="s">
        <v>403</v>
      </c>
      <c r="CK35" s="594" t="s">
        <v>1145</v>
      </c>
      <c r="CL35" s="185">
        <v>34</v>
      </c>
      <c r="CM35" s="164" t="s">
        <v>19</v>
      </c>
      <c r="CN35" s="480" t="s">
        <v>20</v>
      </c>
      <c r="CO35" s="704"/>
      <c r="CP35" s="594"/>
      <c r="CQ35" s="185"/>
      <c r="CR35" s="342" t="s">
        <v>19</v>
      </c>
      <c r="CS35" s="96" t="s">
        <v>20</v>
      </c>
      <c r="CT35" s="704"/>
      <c r="CU35" s="600"/>
      <c r="CV35" s="185"/>
      <c r="CW35" s="342" t="s">
        <v>7</v>
      </c>
      <c r="CX35" s="96" t="s">
        <v>8</v>
      </c>
      <c r="CY35" s="704"/>
      <c r="CZ35" s="600"/>
      <c r="DA35" s="185"/>
      <c r="DB35" s="342" t="s">
        <v>19</v>
      </c>
      <c r="DC35" s="96" t="s">
        <v>20</v>
      </c>
      <c r="DD35" s="426"/>
      <c r="DE35" s="182"/>
      <c r="DF35" s="534"/>
      <c r="DG35" s="342" t="s">
        <v>19</v>
      </c>
      <c r="DH35" s="96" t="s">
        <v>20</v>
      </c>
      <c r="DI35" s="994" t="s">
        <v>403</v>
      </c>
      <c r="DJ35" s="995" t="s">
        <v>41</v>
      </c>
      <c r="DK35" s="996" t="s">
        <v>1072</v>
      </c>
      <c r="DL35" s="342" t="s">
        <v>19</v>
      </c>
      <c r="DM35" s="96" t="s">
        <v>20</v>
      </c>
      <c r="DN35" s="426" t="s">
        <v>403</v>
      </c>
      <c r="DO35" s="182" t="s">
        <v>41</v>
      </c>
      <c r="DP35" s="432" t="s">
        <v>1157</v>
      </c>
      <c r="DQ35" s="778" t="s">
        <v>19</v>
      </c>
      <c r="DR35" s="779" t="s">
        <v>20</v>
      </c>
      <c r="DS35" s="1013" t="s">
        <v>1146</v>
      </c>
      <c r="DT35" s="1014" t="s">
        <v>402</v>
      </c>
      <c r="DU35" s="1015">
        <v>32</v>
      </c>
      <c r="DV35" s="778" t="s">
        <v>19</v>
      </c>
      <c r="DW35" s="779" t="s">
        <v>20</v>
      </c>
      <c r="DX35" s="780"/>
      <c r="DY35" s="1045"/>
      <c r="DZ35" s="782"/>
      <c r="EA35" s="778" t="s">
        <v>19</v>
      </c>
      <c r="EB35" s="783" t="s">
        <v>20</v>
      </c>
      <c r="EC35" s="780" t="s">
        <v>1098</v>
      </c>
      <c r="ED35" s="781" t="s">
        <v>1035</v>
      </c>
      <c r="EE35" s="1035">
        <v>33</v>
      </c>
      <c r="EF35" s="784" t="s">
        <v>19</v>
      </c>
      <c r="EG35" s="779" t="s">
        <v>20</v>
      </c>
      <c r="EH35" s="780" t="s">
        <v>1101</v>
      </c>
      <c r="EI35" s="781" t="s">
        <v>892</v>
      </c>
      <c r="EJ35" s="782" t="s">
        <v>458</v>
      </c>
      <c r="EK35" s="842" t="s">
        <v>19</v>
      </c>
      <c r="EL35" s="843" t="s">
        <v>20</v>
      </c>
      <c r="EM35" s="844"/>
      <c r="EN35" s="845"/>
      <c r="EO35" s="846"/>
      <c r="EP35" s="169" t="s">
        <v>19</v>
      </c>
      <c r="EQ35" s="96" t="s">
        <v>20</v>
      </c>
      <c r="ER35" s="625"/>
      <c r="ES35" s="622"/>
      <c r="ET35" s="185"/>
      <c r="EU35" s="169" t="s">
        <v>19</v>
      </c>
      <c r="EV35" s="96" t="s">
        <v>20</v>
      </c>
      <c r="EW35" s="625"/>
      <c r="EX35" s="622"/>
      <c r="EY35" s="185"/>
      <c r="EZ35" s="169" t="s">
        <v>19</v>
      </c>
      <c r="FA35" s="96" t="s">
        <v>20</v>
      </c>
      <c r="FB35" s="625"/>
      <c r="FC35" s="622"/>
      <c r="FD35" s="185"/>
      <c r="FE35" s="164" t="s">
        <v>19</v>
      </c>
      <c r="FF35" s="96" t="s">
        <v>20</v>
      </c>
      <c r="FG35" s="625"/>
      <c r="FH35" s="622"/>
      <c r="FI35" s="185"/>
      <c r="FJ35" s="169" t="s">
        <v>19</v>
      </c>
      <c r="FK35" s="96" t="s">
        <v>20</v>
      </c>
      <c r="FL35" s="625"/>
      <c r="FM35" s="622"/>
      <c r="FN35" s="185"/>
      <c r="FO35" s="169" t="s">
        <v>19</v>
      </c>
      <c r="FP35" s="96" t="s">
        <v>20</v>
      </c>
      <c r="FQ35" s="625" t="s">
        <v>1082</v>
      </c>
      <c r="FR35" s="622" t="s">
        <v>23</v>
      </c>
      <c r="FS35" s="185">
        <v>24</v>
      </c>
      <c r="FT35" s="969"/>
      <c r="FU35" s="82" t="s">
        <v>19</v>
      </c>
      <c r="FV35" s="1164"/>
      <c r="FW35" s="1164"/>
      <c r="FX35" s="1164"/>
      <c r="FY35" s="1157"/>
      <c r="FZ35" s="1157"/>
      <c r="GA35" s="1157"/>
      <c r="GB35" s="1157"/>
      <c r="GC35" s="1157"/>
      <c r="GD35" s="1157"/>
      <c r="GE35" s="1157"/>
      <c r="GF35" s="1157"/>
      <c r="GG35" s="1157"/>
      <c r="GH35" s="1157"/>
      <c r="GI35" s="1157"/>
      <c r="GJ35" s="1157"/>
      <c r="GK35" s="1157"/>
      <c r="GL35" s="1157"/>
      <c r="GM35" s="1166"/>
      <c r="GN35" s="143" t="s">
        <v>19</v>
      </c>
      <c r="GO35" s="1168"/>
      <c r="GP35" s="1171"/>
      <c r="GQ35" s="1174"/>
      <c r="GR35" s="1174"/>
      <c r="GS35" s="1174"/>
      <c r="GT35" s="1174"/>
      <c r="GU35" s="1174"/>
      <c r="GV35" s="1174"/>
      <c r="GW35" s="1168"/>
      <c r="GX35" s="1174"/>
      <c r="GY35" s="1174"/>
      <c r="GZ35" s="1174"/>
      <c r="HA35" s="1174"/>
      <c r="HB35" s="1174"/>
      <c r="HC35" s="1174"/>
      <c r="HD35" s="1160"/>
      <c r="HE35" s="130"/>
      <c r="HF35" s="119" t="s">
        <v>19</v>
      </c>
      <c r="HG35" s="1150"/>
      <c r="HH35" s="1162"/>
      <c r="HI35" s="1150"/>
      <c r="HJ35" s="1150"/>
      <c r="HK35" s="1150"/>
      <c r="HL35" s="1150"/>
      <c r="HM35" s="1150"/>
      <c r="HN35" s="1150"/>
      <c r="HO35" s="1150"/>
      <c r="HP35" s="1150"/>
      <c r="HQ35" s="1150"/>
      <c r="HR35" s="1150"/>
      <c r="HS35" s="1162"/>
      <c r="HT35" s="1162"/>
      <c r="HU35" s="1162"/>
      <c r="HV35" s="1162"/>
      <c r="HW35" s="1150"/>
      <c r="HX35" s="1150"/>
      <c r="HY35" s="1162"/>
      <c r="HZ35" s="1162"/>
      <c r="IA35" s="1162"/>
      <c r="IB35" s="1162"/>
      <c r="IC35" s="1162"/>
      <c r="ID35" s="1162"/>
      <c r="IE35" s="1162"/>
      <c r="IF35" s="1162"/>
      <c r="IG35" s="1162"/>
      <c r="IH35" s="1162"/>
      <c r="II35" s="1162"/>
      <c r="IJ35" s="1162"/>
      <c r="IK35" s="1162"/>
      <c r="IL35" s="1162"/>
      <c r="IM35" s="1150"/>
      <c r="IN35" s="1150"/>
      <c r="IO35" s="1162"/>
      <c r="IP35" s="1162"/>
      <c r="IQ35" s="1162"/>
      <c r="IR35" s="1162"/>
    </row>
    <row r="36" spans="1:252" s="8" customFormat="1" ht="7.9" customHeight="1" thickBot="1">
      <c r="A36" s="164"/>
      <c r="B36" s="96"/>
      <c r="C36" s="224" t="s">
        <v>1124</v>
      </c>
      <c r="D36" s="202"/>
      <c r="E36" s="185"/>
      <c r="F36" s="164"/>
      <c r="G36" s="96"/>
      <c r="H36" s="174"/>
      <c r="I36" s="726"/>
      <c r="J36" s="185"/>
      <c r="K36" s="164"/>
      <c r="L36" s="96"/>
      <c r="M36" s="287" t="s">
        <v>1064</v>
      </c>
      <c r="N36" s="177"/>
      <c r="O36" s="185"/>
      <c r="P36" s="164"/>
      <c r="Q36" s="96"/>
      <c r="R36" s="595"/>
      <c r="S36" s="177"/>
      <c r="T36" s="185"/>
      <c r="U36" s="164"/>
      <c r="V36" s="96"/>
      <c r="W36" s="1021" t="s">
        <v>1085</v>
      </c>
      <c r="X36" s="1022"/>
      <c r="Y36" s="185"/>
      <c r="Z36" s="342"/>
      <c r="AA36" s="96"/>
      <c r="AB36" s="224"/>
      <c r="AC36" s="177"/>
      <c r="AD36" s="185"/>
      <c r="AE36" s="164"/>
      <c r="AF36" s="96"/>
      <c r="AG36" s="174"/>
      <c r="AH36" s="726"/>
      <c r="AI36" s="185"/>
      <c r="AJ36" s="164"/>
      <c r="AK36" s="96"/>
      <c r="AL36" s="174" t="s">
        <v>1143</v>
      </c>
      <c r="AM36" s="726"/>
      <c r="AN36" s="185"/>
      <c r="AO36" s="164"/>
      <c r="AP36" s="96"/>
      <c r="AQ36" s="174"/>
      <c r="AR36" s="726"/>
      <c r="AS36" s="185"/>
      <c r="AT36" s="496"/>
      <c r="AU36" s="497"/>
      <c r="AV36" s="595" t="s">
        <v>605</v>
      </c>
      <c r="AW36" s="596"/>
      <c r="AX36" s="495"/>
      <c r="AY36" s="164"/>
      <c r="AZ36" s="96"/>
      <c r="BA36" s="595"/>
      <c r="BB36" s="177"/>
      <c r="BC36" s="495"/>
      <c r="BD36" s="164"/>
      <c r="BE36" s="96"/>
      <c r="BF36" s="595"/>
      <c r="BG36" s="596"/>
      <c r="BH36" s="495"/>
      <c r="BI36" s="164"/>
      <c r="BJ36" s="96"/>
      <c r="BK36" s="287"/>
      <c r="BL36" s="177"/>
      <c r="BM36" s="185"/>
      <c r="BN36" s="164"/>
      <c r="BO36" s="96"/>
      <c r="BP36" s="318" t="s">
        <v>1038</v>
      </c>
      <c r="BQ36" s="520"/>
      <c r="BR36" s="185"/>
      <c r="BS36" s="164"/>
      <c r="BT36" s="96"/>
      <c r="BU36" s="595" t="s">
        <v>409</v>
      </c>
      <c r="BV36" s="601" t="s">
        <v>1154</v>
      </c>
      <c r="BW36" s="185"/>
      <c r="BX36" s="164"/>
      <c r="BY36" s="96"/>
      <c r="BZ36" s="595"/>
      <c r="CA36" s="601"/>
      <c r="CB36" s="185"/>
      <c r="CC36" s="164"/>
      <c r="CD36" s="96"/>
      <c r="CE36" s="595"/>
      <c r="CF36" s="601"/>
      <c r="CG36" s="185"/>
      <c r="CH36" s="169"/>
      <c r="CI36" s="96"/>
      <c r="CJ36" s="595" t="s">
        <v>879</v>
      </c>
      <c r="CK36" s="601"/>
      <c r="CL36" s="185"/>
      <c r="CM36" s="164"/>
      <c r="CN36" s="480"/>
      <c r="CO36" s="595"/>
      <c r="CP36" s="601"/>
      <c r="CQ36" s="185"/>
      <c r="CR36" s="342"/>
      <c r="CS36" s="96"/>
      <c r="CT36" s="595"/>
      <c r="CU36" s="601"/>
      <c r="CV36" s="185"/>
      <c r="CW36" s="342"/>
      <c r="CX36" s="96"/>
      <c r="CY36" s="595"/>
      <c r="CZ36" s="601"/>
      <c r="DA36" s="185"/>
      <c r="DB36" s="342"/>
      <c r="DC36" s="96"/>
      <c r="DD36" s="318"/>
      <c r="DE36" s="520"/>
      <c r="DF36" s="534"/>
      <c r="DG36" s="342"/>
      <c r="DH36" s="96"/>
      <c r="DI36" s="997" t="s">
        <v>1002</v>
      </c>
      <c r="DJ36" s="998"/>
      <c r="DK36" s="996"/>
      <c r="DL36" s="342"/>
      <c r="DM36" s="96"/>
      <c r="DN36" s="318" t="s">
        <v>929</v>
      </c>
      <c r="DO36" s="520"/>
      <c r="DP36" s="432"/>
      <c r="DQ36" s="778"/>
      <c r="DR36" s="779"/>
      <c r="DS36" s="1013" t="s">
        <v>1147</v>
      </c>
      <c r="DT36" s="1182" t="s">
        <v>1158</v>
      </c>
      <c r="DU36" s="1183"/>
      <c r="DV36" s="778"/>
      <c r="DW36" s="779"/>
      <c r="DX36" s="1041"/>
      <c r="DY36" s="1046"/>
      <c r="DZ36" s="782"/>
      <c r="EA36" s="778"/>
      <c r="EB36" s="783"/>
      <c r="EC36" s="1041" t="s">
        <v>1099</v>
      </c>
      <c r="ED36" s="786"/>
      <c r="EE36" s="1035"/>
      <c r="EF36" s="784"/>
      <c r="EG36" s="779"/>
      <c r="EH36" s="785" t="s">
        <v>1102</v>
      </c>
      <c r="EI36" s="786"/>
      <c r="EJ36" s="782">
        <v>16</v>
      </c>
      <c r="EK36" s="842"/>
      <c r="EL36" s="843"/>
      <c r="EM36" s="844"/>
      <c r="EN36" s="845"/>
      <c r="EO36" s="846"/>
      <c r="EP36" s="169"/>
      <c r="EQ36" s="96"/>
      <c r="ER36" s="625"/>
      <c r="ES36" s="622"/>
      <c r="ET36" s="185"/>
      <c r="EU36" s="169"/>
      <c r="EV36" s="96"/>
      <c r="EW36" s="625"/>
      <c r="EX36" s="622"/>
      <c r="EY36" s="185"/>
      <c r="EZ36" s="169"/>
      <c r="FA36" s="96"/>
      <c r="FB36" s="625"/>
      <c r="FC36" s="622"/>
      <c r="FD36" s="185"/>
      <c r="FE36" s="164"/>
      <c r="FF36" s="96"/>
      <c r="FG36" s="625"/>
      <c r="FH36" s="622"/>
      <c r="FI36" s="185"/>
      <c r="FJ36" s="169"/>
      <c r="FK36" s="96"/>
      <c r="FL36" s="625"/>
      <c r="FM36" s="622"/>
      <c r="FN36" s="185"/>
      <c r="FO36" s="169"/>
      <c r="FP36" s="96"/>
      <c r="FQ36" s="625" t="s">
        <v>1148</v>
      </c>
      <c r="FR36" s="622"/>
      <c r="FS36" s="185"/>
      <c r="FT36" s="969"/>
      <c r="FU36" s="82"/>
      <c r="FV36" s="1164"/>
      <c r="FW36" s="1164"/>
      <c r="FX36" s="1164"/>
      <c r="FY36" s="1157"/>
      <c r="FZ36" s="1157"/>
      <c r="GA36" s="1157"/>
      <c r="GB36" s="1157"/>
      <c r="GC36" s="1157"/>
      <c r="GD36" s="1157"/>
      <c r="GE36" s="1157"/>
      <c r="GF36" s="1157"/>
      <c r="GG36" s="1157"/>
      <c r="GH36" s="1157"/>
      <c r="GI36" s="1157"/>
      <c r="GJ36" s="1157"/>
      <c r="GK36" s="1157"/>
      <c r="GL36" s="1157"/>
      <c r="GM36" s="1166"/>
      <c r="GN36" s="143"/>
      <c r="GO36" s="1168"/>
      <c r="GP36" s="1171"/>
      <c r="GQ36" s="1174"/>
      <c r="GR36" s="1174"/>
      <c r="GS36" s="1174"/>
      <c r="GT36" s="1174"/>
      <c r="GU36" s="1174"/>
      <c r="GV36" s="1174"/>
      <c r="GW36" s="1168"/>
      <c r="GX36" s="1174"/>
      <c r="GY36" s="1174"/>
      <c r="GZ36" s="1174"/>
      <c r="HA36" s="1174"/>
      <c r="HB36" s="1174"/>
      <c r="HC36" s="1174"/>
      <c r="HD36" s="1160"/>
      <c r="HE36" s="130"/>
      <c r="HF36" s="119"/>
      <c r="HG36" s="1150"/>
      <c r="HH36" s="1162"/>
      <c r="HI36" s="1150"/>
      <c r="HJ36" s="1150"/>
      <c r="HK36" s="1150"/>
      <c r="HL36" s="1150"/>
      <c r="HM36" s="1150"/>
      <c r="HN36" s="1150"/>
      <c r="HO36" s="1150"/>
      <c r="HP36" s="1150"/>
      <c r="HQ36" s="1150"/>
      <c r="HR36" s="1150"/>
      <c r="HS36" s="1162"/>
      <c r="HT36" s="1162"/>
      <c r="HU36" s="1162"/>
      <c r="HV36" s="1162"/>
      <c r="HW36" s="1150"/>
      <c r="HX36" s="1150"/>
      <c r="HY36" s="1162"/>
      <c r="HZ36" s="1162"/>
      <c r="IA36" s="1162"/>
      <c r="IB36" s="1162"/>
      <c r="IC36" s="1162"/>
      <c r="ID36" s="1162"/>
      <c r="IE36" s="1162"/>
      <c r="IF36" s="1162"/>
      <c r="IG36" s="1162"/>
      <c r="IH36" s="1162"/>
      <c r="II36" s="1162"/>
      <c r="IJ36" s="1162"/>
      <c r="IK36" s="1162"/>
      <c r="IL36" s="1162"/>
      <c r="IM36" s="1150"/>
      <c r="IN36" s="1150"/>
      <c r="IO36" s="1162"/>
      <c r="IP36" s="1162"/>
      <c r="IQ36" s="1162"/>
      <c r="IR36" s="1162"/>
    </row>
    <row r="37" spans="1:252" s="8" customFormat="1" ht="7.9" customHeight="1" thickBot="1">
      <c r="A37" s="165"/>
      <c r="B37" s="97"/>
      <c r="C37" s="226"/>
      <c r="D37" s="201"/>
      <c r="E37" s="186"/>
      <c r="F37" s="165"/>
      <c r="G37" s="97"/>
      <c r="H37" s="175"/>
      <c r="I37" s="727"/>
      <c r="J37" s="186"/>
      <c r="K37" s="165"/>
      <c r="L37" s="97"/>
      <c r="M37" s="288"/>
      <c r="N37" s="178"/>
      <c r="O37" s="186"/>
      <c r="P37" s="165"/>
      <c r="Q37" s="97"/>
      <c r="R37" s="1008"/>
      <c r="S37" s="178"/>
      <c r="T37" s="186"/>
      <c r="U37" s="165"/>
      <c r="V37" s="97"/>
      <c r="W37" s="1023"/>
      <c r="X37" s="1024"/>
      <c r="Y37" s="186"/>
      <c r="Z37" s="343"/>
      <c r="AA37" s="97"/>
      <c r="AB37" s="226"/>
      <c r="AC37" s="178"/>
      <c r="AD37" s="186"/>
      <c r="AE37" s="165"/>
      <c r="AF37" s="97"/>
      <c r="AG37" s="175"/>
      <c r="AH37" s="727"/>
      <c r="AI37" s="186"/>
      <c r="AJ37" s="165"/>
      <c r="AK37" s="97"/>
      <c r="AL37" s="175" t="s">
        <v>1144</v>
      </c>
      <c r="AM37" s="727"/>
      <c r="AN37" s="186"/>
      <c r="AO37" s="165"/>
      <c r="AP37" s="97"/>
      <c r="AQ37" s="175"/>
      <c r="AR37" s="727"/>
      <c r="AS37" s="186"/>
      <c r="AT37" s="499"/>
      <c r="AU37" s="502"/>
      <c r="AV37" s="597"/>
      <c r="AW37" s="598"/>
      <c r="AX37" s="498"/>
      <c r="AY37" s="165"/>
      <c r="AZ37" s="97"/>
      <c r="BA37" s="597"/>
      <c r="BB37" s="178"/>
      <c r="BC37" s="498"/>
      <c r="BD37" s="165"/>
      <c r="BE37" s="97"/>
      <c r="BF37" s="597"/>
      <c r="BG37" s="598"/>
      <c r="BH37" s="498"/>
      <c r="BI37" s="165"/>
      <c r="BJ37" s="97"/>
      <c r="BK37" s="288"/>
      <c r="BL37" s="178"/>
      <c r="BM37" s="186"/>
      <c r="BN37" s="165"/>
      <c r="BO37" s="97"/>
      <c r="BP37" s="288"/>
      <c r="BQ37" s="521"/>
      <c r="BR37" s="186"/>
      <c r="BS37" s="165"/>
      <c r="BT37" s="97"/>
      <c r="BU37" s="597" t="s">
        <v>1155</v>
      </c>
      <c r="BV37" s="598"/>
      <c r="BW37" s="186"/>
      <c r="BX37" s="165"/>
      <c r="BY37" s="97"/>
      <c r="BZ37" s="597"/>
      <c r="CA37" s="598"/>
      <c r="CB37" s="186"/>
      <c r="CC37" s="165"/>
      <c r="CD37" s="97"/>
      <c r="CE37" s="597"/>
      <c r="CF37" s="598"/>
      <c r="CG37" s="186"/>
      <c r="CH37" s="167"/>
      <c r="CI37" s="97"/>
      <c r="CJ37" s="597"/>
      <c r="CK37" s="598"/>
      <c r="CL37" s="186"/>
      <c r="CM37" s="165"/>
      <c r="CN37" s="123"/>
      <c r="CO37" s="597"/>
      <c r="CP37" s="598"/>
      <c r="CQ37" s="186"/>
      <c r="CR37" s="343"/>
      <c r="CS37" s="97"/>
      <c r="CT37" s="597"/>
      <c r="CU37" s="598"/>
      <c r="CV37" s="186"/>
      <c r="CW37" s="343"/>
      <c r="CX37" s="123"/>
      <c r="CY37" s="597"/>
      <c r="CZ37" s="598"/>
      <c r="DA37" s="186"/>
      <c r="DB37" s="343"/>
      <c r="DC37" s="97"/>
      <c r="DD37" s="429"/>
      <c r="DE37" s="521"/>
      <c r="DF37" s="729"/>
      <c r="DG37" s="343"/>
      <c r="DH37" s="97"/>
      <c r="DI37" s="999"/>
      <c r="DJ37" s="1000"/>
      <c r="DK37" s="1001"/>
      <c r="DL37" s="343"/>
      <c r="DM37" s="97"/>
      <c r="DN37" s="429" t="s">
        <v>894</v>
      </c>
      <c r="DO37" s="521"/>
      <c r="DP37" s="729"/>
      <c r="DQ37" s="787"/>
      <c r="DR37" s="793"/>
      <c r="DS37" s="1016" t="s">
        <v>1092</v>
      </c>
      <c r="DT37" s="1017"/>
      <c r="DU37" s="1018"/>
      <c r="DV37" s="787"/>
      <c r="DW37" s="793"/>
      <c r="DX37" s="1043"/>
      <c r="DY37" s="1043"/>
      <c r="DZ37" s="791"/>
      <c r="EA37" s="787"/>
      <c r="EB37" s="788"/>
      <c r="EC37" s="1041" t="s">
        <v>1092</v>
      </c>
      <c r="ED37" s="790"/>
      <c r="EE37" s="1036"/>
      <c r="EF37" s="792"/>
      <c r="EG37" s="793"/>
      <c r="EH37" s="1041" t="s">
        <v>1092</v>
      </c>
      <c r="EI37" s="790"/>
      <c r="EJ37" s="791"/>
      <c r="EK37" s="847"/>
      <c r="EL37" s="852"/>
      <c r="EM37" s="849"/>
      <c r="EN37" s="849"/>
      <c r="EO37" s="850"/>
      <c r="EP37" s="167"/>
      <c r="EQ37" s="97"/>
      <c r="ER37" s="626"/>
      <c r="ES37" s="626"/>
      <c r="ET37" s="186"/>
      <c r="EU37" s="167"/>
      <c r="EV37" s="97"/>
      <c r="EW37" s="626"/>
      <c r="EX37" s="626"/>
      <c r="EY37" s="186"/>
      <c r="EZ37" s="167"/>
      <c r="FA37" s="97"/>
      <c r="FB37" s="626"/>
      <c r="FC37" s="626"/>
      <c r="FD37" s="186"/>
      <c r="FE37" s="165"/>
      <c r="FF37" s="97"/>
      <c r="FG37" s="626"/>
      <c r="FH37" s="626"/>
      <c r="FI37" s="186"/>
      <c r="FJ37" s="167"/>
      <c r="FK37" s="97"/>
      <c r="FL37" s="626"/>
      <c r="FM37" s="626"/>
      <c r="FN37" s="186"/>
      <c r="FO37" s="167"/>
      <c r="FP37" s="97"/>
      <c r="FQ37" s="626"/>
      <c r="FR37" s="626"/>
      <c r="FS37" s="186"/>
      <c r="FT37" s="969"/>
      <c r="FU37" s="83"/>
      <c r="FV37" s="1165"/>
      <c r="FW37" s="1165"/>
      <c r="FX37" s="1165"/>
      <c r="FY37" s="1158"/>
      <c r="FZ37" s="1158"/>
      <c r="GA37" s="1158"/>
      <c r="GB37" s="1158"/>
      <c r="GC37" s="1158"/>
      <c r="GD37" s="1158"/>
      <c r="GE37" s="1158"/>
      <c r="GF37" s="1158"/>
      <c r="GG37" s="1158"/>
      <c r="GH37" s="1158"/>
      <c r="GI37" s="1158"/>
      <c r="GJ37" s="1158"/>
      <c r="GK37" s="1158"/>
      <c r="GL37" s="1158"/>
      <c r="GM37" s="1166"/>
      <c r="GN37" s="144"/>
      <c r="GO37" s="1169"/>
      <c r="GP37" s="1172"/>
      <c r="GQ37" s="1175"/>
      <c r="GR37" s="1175"/>
      <c r="GS37" s="1175"/>
      <c r="GT37" s="1175"/>
      <c r="GU37" s="1175"/>
      <c r="GV37" s="1175"/>
      <c r="GW37" s="1169"/>
      <c r="GX37" s="1175"/>
      <c r="GY37" s="1175"/>
      <c r="GZ37" s="1175"/>
      <c r="HA37" s="1175"/>
      <c r="HB37" s="1175"/>
      <c r="HC37" s="1175"/>
      <c r="HD37" s="1161"/>
      <c r="HE37" s="131"/>
      <c r="HF37" s="120"/>
      <c r="HG37" s="1151"/>
      <c r="HH37" s="1162"/>
      <c r="HI37" s="1151"/>
      <c r="HJ37" s="1151"/>
      <c r="HK37" s="1151"/>
      <c r="HL37" s="1151"/>
      <c r="HM37" s="1151"/>
      <c r="HN37" s="1151"/>
      <c r="HO37" s="1151"/>
      <c r="HP37" s="1151"/>
      <c r="HQ37" s="1151"/>
      <c r="HR37" s="1151"/>
      <c r="HS37" s="1162"/>
      <c r="HT37" s="1162"/>
      <c r="HU37" s="1162"/>
      <c r="HV37" s="1162"/>
      <c r="HW37" s="1151"/>
      <c r="HX37" s="1151"/>
      <c r="HY37" s="1162"/>
      <c r="HZ37" s="1162"/>
      <c r="IA37" s="1162"/>
      <c r="IB37" s="1162"/>
      <c r="IC37" s="1162"/>
      <c r="ID37" s="1162"/>
      <c r="IE37" s="1162"/>
      <c r="IF37" s="1162"/>
      <c r="IG37" s="1162"/>
      <c r="IH37" s="1162"/>
      <c r="II37" s="1162"/>
      <c r="IJ37" s="1162"/>
      <c r="IK37" s="1162"/>
      <c r="IL37" s="1162"/>
      <c r="IM37" s="1151"/>
      <c r="IN37" s="1151"/>
      <c r="IO37" s="1162"/>
      <c r="IP37" s="1162"/>
      <c r="IQ37" s="1162"/>
      <c r="IR37" s="1162"/>
    </row>
    <row r="38" spans="1:252" s="8" customFormat="1" ht="7.9" customHeight="1" thickBot="1">
      <c r="A38" s="166"/>
      <c r="B38" s="103"/>
      <c r="C38" s="225" t="s">
        <v>1122</v>
      </c>
      <c r="D38" s="200"/>
      <c r="E38" s="184"/>
      <c r="F38" s="166"/>
      <c r="G38" s="103"/>
      <c r="H38" s="172"/>
      <c r="I38" s="200"/>
      <c r="J38" s="184"/>
      <c r="K38" s="166"/>
      <c r="L38" s="103"/>
      <c r="M38" s="285" t="s">
        <v>1067</v>
      </c>
      <c r="N38" s="176"/>
      <c r="O38" s="184"/>
      <c r="P38" s="166"/>
      <c r="Q38" s="103"/>
      <c r="R38" s="285"/>
      <c r="S38" s="176"/>
      <c r="T38" s="184"/>
      <c r="U38" s="166"/>
      <c r="V38" s="103"/>
      <c r="W38" s="1019"/>
      <c r="X38" s="1009"/>
      <c r="Y38" s="184"/>
      <c r="Z38" s="163"/>
      <c r="AA38" s="103"/>
      <c r="AB38" s="225"/>
      <c r="AC38" s="176"/>
      <c r="AD38" s="184"/>
      <c r="AE38" s="163"/>
      <c r="AF38" s="103"/>
      <c r="AG38" s="172"/>
      <c r="AH38" s="200"/>
      <c r="AI38" s="184"/>
      <c r="AJ38" s="166"/>
      <c r="AK38" s="103"/>
      <c r="AL38" s="172" t="s">
        <v>1141</v>
      </c>
      <c r="AM38" s="725"/>
      <c r="AN38" s="184"/>
      <c r="AO38" s="166"/>
      <c r="AP38" s="103"/>
      <c r="AQ38" s="172"/>
      <c r="AR38" s="725"/>
      <c r="AS38" s="184"/>
      <c r="AT38" s="166"/>
      <c r="AU38" s="103"/>
      <c r="AV38" s="491"/>
      <c r="AW38" s="599"/>
      <c r="AX38" s="492"/>
      <c r="AY38" s="166"/>
      <c r="AZ38" s="103"/>
      <c r="BA38" s="491"/>
      <c r="BB38" s="176"/>
      <c r="BC38" s="492"/>
      <c r="BD38" s="166"/>
      <c r="BE38" s="103"/>
      <c r="BF38" s="491"/>
      <c r="BG38" s="599"/>
      <c r="BH38" s="492"/>
      <c r="BI38" s="166"/>
      <c r="BJ38" s="103"/>
      <c r="BK38" s="543"/>
      <c r="BL38" s="519"/>
      <c r="BM38" s="184"/>
      <c r="BN38" s="166"/>
      <c r="BO38" s="103"/>
      <c r="BP38" s="543"/>
      <c r="BQ38" s="519"/>
      <c r="BR38" s="184"/>
      <c r="BS38" s="166"/>
      <c r="BT38" s="103"/>
      <c r="BU38" s="543"/>
      <c r="BV38" s="519"/>
      <c r="BW38" s="184"/>
      <c r="BX38" s="166"/>
      <c r="BY38" s="103"/>
      <c r="BZ38" s="593"/>
      <c r="CA38" s="599"/>
      <c r="CB38" s="184"/>
      <c r="CC38" s="166"/>
      <c r="CD38" s="103"/>
      <c r="CE38" s="593"/>
      <c r="CF38" s="599"/>
      <c r="CG38" s="184"/>
      <c r="CH38" s="168"/>
      <c r="CI38" s="103"/>
      <c r="CJ38" s="593"/>
      <c r="CK38" s="599"/>
      <c r="CL38" s="184"/>
      <c r="CM38" s="166"/>
      <c r="CN38" s="486"/>
      <c r="CO38" s="491"/>
      <c r="CP38" s="599"/>
      <c r="CQ38" s="184"/>
      <c r="CR38" s="344"/>
      <c r="CS38" s="103"/>
      <c r="CT38" s="593"/>
      <c r="CU38" s="599"/>
      <c r="CV38" s="184"/>
      <c r="CW38" s="341"/>
      <c r="CX38" s="124"/>
      <c r="CY38" s="593"/>
      <c r="CZ38" s="599"/>
      <c r="DA38" s="184"/>
      <c r="DB38" s="344"/>
      <c r="DC38" s="103"/>
      <c r="DD38" s="475"/>
      <c r="DE38" s="476"/>
      <c r="DF38" s="471"/>
      <c r="DG38" s="344"/>
      <c r="DH38" s="103"/>
      <c r="DI38" s="434"/>
      <c r="DJ38" s="519"/>
      <c r="DK38" s="533"/>
      <c r="DL38" s="344"/>
      <c r="DM38" s="103"/>
      <c r="DN38" s="434"/>
      <c r="DO38" s="519"/>
      <c r="DP38" s="533"/>
      <c r="DQ38" s="804"/>
      <c r="DR38" s="805"/>
      <c r="DS38" s="1010" t="s">
        <v>1093</v>
      </c>
      <c r="DT38" s="1011"/>
      <c r="DU38" s="1012"/>
      <c r="DV38" s="804"/>
      <c r="DW38" s="805"/>
      <c r="DX38" s="773"/>
      <c r="DY38" s="1044"/>
      <c r="DZ38" s="775"/>
      <c r="EA38" s="804"/>
      <c r="EB38" s="806"/>
      <c r="EC38" s="773" t="s">
        <v>1097</v>
      </c>
      <c r="ED38" s="774"/>
      <c r="EE38" s="1034"/>
      <c r="EF38" s="1037"/>
      <c r="EG38" s="805"/>
      <c r="EH38" s="773" t="s">
        <v>1100</v>
      </c>
      <c r="EI38" s="774"/>
      <c r="EJ38" s="775"/>
      <c r="EK38" s="837"/>
      <c r="EL38" s="858"/>
      <c r="EM38" s="839"/>
      <c r="EN38" s="840"/>
      <c r="EO38" s="841"/>
      <c r="EP38" s="168"/>
      <c r="EQ38" s="103"/>
      <c r="ER38" s="623"/>
      <c r="ES38" s="624"/>
      <c r="ET38" s="184"/>
      <c r="EU38" s="168"/>
      <c r="EV38" s="103"/>
      <c r="EW38" s="623"/>
      <c r="EX38" s="624"/>
      <c r="EY38" s="184"/>
      <c r="EZ38" s="168"/>
      <c r="FA38" s="103"/>
      <c r="FB38" s="623"/>
      <c r="FC38" s="624"/>
      <c r="FD38" s="184"/>
      <c r="FE38" s="166"/>
      <c r="FF38" s="103"/>
      <c r="FG38" s="623"/>
      <c r="FH38" s="624"/>
      <c r="FI38" s="184"/>
      <c r="FJ38" s="168"/>
      <c r="FK38" s="103"/>
      <c r="FL38" s="623"/>
      <c r="FM38" s="624"/>
      <c r="FN38" s="184"/>
      <c r="FO38" s="168"/>
      <c r="FP38" s="103"/>
      <c r="FQ38" s="623"/>
      <c r="FR38" s="624"/>
      <c r="FS38" s="184"/>
      <c r="FT38" s="970"/>
      <c r="FU38" s="227"/>
      <c r="FV38" s="1163">
        <f>COUNTIF($A38:$FS41,"=CSB")</f>
        <v>1</v>
      </c>
      <c r="FW38" s="1163">
        <f>COUNTIF($A38:$FS41,"41")</f>
        <v>0</v>
      </c>
      <c r="FX38" s="1163">
        <f>COUNTIF($A38:$FS41,"42")</f>
        <v>1</v>
      </c>
      <c r="FY38" s="1156">
        <f>COUNTIF($A38:$FS41,"40")</f>
        <v>1</v>
      </c>
      <c r="FZ38" s="1156">
        <f>COUNTIF($A38:$FS41,"11")</f>
        <v>0</v>
      </c>
      <c r="GA38" s="1156">
        <f>COUNTIF($A38:$FS41,"13")</f>
        <v>1</v>
      </c>
      <c r="GB38" s="1156">
        <f>COUNTIF($A38:$FS41,"=19")</f>
        <v>1</v>
      </c>
      <c r="GC38" s="1156">
        <f>COUNTIF($A38:$FS41,"=14")</f>
        <v>1</v>
      </c>
      <c r="GD38" s="1156">
        <f>COUNTIF($A38:$FS41,"=24")</f>
        <v>1</v>
      </c>
      <c r="GE38" s="1156">
        <f>COUNTIF($A38:$FS41,"=25")</f>
        <v>0</v>
      </c>
      <c r="GF38" s="1156">
        <f>COUNTIF($A38:$FS41,"=26")</f>
        <v>1</v>
      </c>
      <c r="GG38" s="1156">
        <f>COUNTIF($A38:$FS41,"=29")</f>
        <v>1</v>
      </c>
      <c r="GH38" s="1156">
        <f>COUNTIF($A38:$FS41,"=30")</f>
        <v>0</v>
      </c>
      <c r="GI38" s="1156">
        <f>COUNTIF($A38:$FS41,"=31")</f>
        <v>0</v>
      </c>
      <c r="GJ38" s="1156">
        <f>COUNTIF($A38:$FS41,"=32")</f>
        <v>1</v>
      </c>
      <c r="GK38" s="1156">
        <f>COUNTIF($A38:$FS41,"=33")</f>
        <v>1</v>
      </c>
      <c r="GL38" s="1156">
        <f>COUNTIF($A38:$FS41,"=34")</f>
        <v>0</v>
      </c>
      <c r="GM38" s="1179">
        <f>COUNTIF($A38:$GE41,"=34")</f>
        <v>0</v>
      </c>
      <c r="GN38" s="142"/>
      <c r="GO38" s="1167" t="str">
        <f>IF(COUNTIF($A38:$FS41,"=41")&gt;0,"X"," ")</f>
        <v xml:space="preserve"> </v>
      </c>
      <c r="GP38" s="1170" t="str">
        <f>IF(COUNTIF($A38:$FS41,"=42")&gt;0,"X"," ")</f>
        <v>X</v>
      </c>
      <c r="GQ38" s="1173" t="str">
        <f>IF(COUNTIF($A38:$FS41,"=40")&gt;0,"X"," ")</f>
        <v>X</v>
      </c>
      <c r="GR38" s="1173" t="str">
        <f>IF(COUNTIF($A38:$FS41,"=11")&gt;0,"X"," ")</f>
        <v xml:space="preserve"> </v>
      </c>
      <c r="GS38" s="1173" t="str">
        <f>IF(COUNTIF($A38:$FS41,"=13")&gt;0,"X"," ")</f>
        <v>X</v>
      </c>
      <c r="GT38" s="1173" t="str">
        <f>IF(COUNTIF($A38:$FS41,"=19")&gt;0,"X"," ")</f>
        <v>X</v>
      </c>
      <c r="GU38" s="1173" t="str">
        <f>IF(COUNTIF($A38:$FS41,"=14")&gt;0,"X"," ")</f>
        <v>X</v>
      </c>
      <c r="GV38" s="1173" t="str">
        <f>IF(COUNTIF($A38:$FS41,"=24")&gt;0,"X"," ")</f>
        <v>X</v>
      </c>
      <c r="GW38" s="1167" t="str">
        <f>IF(COUNTIF($A38:$FS41,"=25")&gt;0,"X"," ")</f>
        <v xml:space="preserve"> </v>
      </c>
      <c r="GX38" s="1173" t="str">
        <f>IF(COUNTIF($A38:$FS41,"=26")&gt;0,"X"," ")</f>
        <v>X</v>
      </c>
      <c r="GY38" s="1173" t="str">
        <f>IF(COUNTIF($A38:$FS41,"=29")&gt;0,"X"," ")</f>
        <v>X</v>
      </c>
      <c r="GZ38" s="1173" t="str">
        <f>IF(COUNTIF($A38:$FS41,"=30")&gt;0,"X"," ")</f>
        <v xml:space="preserve"> </v>
      </c>
      <c r="HA38" s="1173" t="str">
        <f>IF(COUNTIF($A38:$FS41,"=31")&gt;0,"X"," ")</f>
        <v xml:space="preserve"> </v>
      </c>
      <c r="HB38" s="1173" t="str">
        <f>IF(COUNTIF($A38:$FS41,"=32")&gt;0,"X"," ")</f>
        <v>X</v>
      </c>
      <c r="HC38" s="1173" t="str">
        <f>IF(COUNTIF($A38:$FS41,"=33")&gt;0,"X"," ")</f>
        <v>X</v>
      </c>
      <c r="HD38" s="1159" t="str">
        <f>IF(COUNTIF($A38:$FS41,"=34")&gt;0,"X"," ")</f>
        <v xml:space="preserve"> </v>
      </c>
      <c r="HE38" s="129"/>
      <c r="HF38" s="118"/>
      <c r="HG38" s="1149" t="str">
        <f>IF(COUNTIF($A38:$FS41,"=H.Prus")&gt;0,"Z"," ")</f>
        <v>Z</v>
      </c>
      <c r="HH38" s="1162" t="str">
        <f>IF(COUNTIF($A38:$FS41,"=M.Przybyś")&gt;0,"Z"," ")</f>
        <v xml:space="preserve"> </v>
      </c>
      <c r="HI38" s="1149" t="str">
        <f>IF(COUNTIF($A38:$FS41,"=M.Marcinkiewicz")&gt;0,"Z"," ")</f>
        <v xml:space="preserve"> </v>
      </c>
      <c r="HJ38" s="1149" t="str">
        <f>IF(COUNTIF($A38:$FS41,"=K.Cis")&gt;0,"Z"," ")</f>
        <v>Z</v>
      </c>
      <c r="HK38" s="1149" t="str">
        <f>IF(COUNTIF($A38:$FS41,"=Z.Tomczykowski")&gt;0,"Z"," ")</f>
        <v>Z</v>
      </c>
      <c r="HL38" s="1149" t="str">
        <f>IF(COUNTIF($A38:$FS41,"=P.Antoszkiewicz")&gt;0,"Z"," ")</f>
        <v xml:space="preserve"> </v>
      </c>
      <c r="HM38" s="1149" t="str">
        <f>IF(COUNTIF($A38:$FS41,"=Z.Niewiadomski")&gt;0,"Z"," ")</f>
        <v xml:space="preserve"> </v>
      </c>
      <c r="HN38" s="1149" t="str">
        <f>IF(COUNTIF($A38:$FS41,"=A.Miściur-Kaszyńska")&gt;0,"Z"," ")</f>
        <v xml:space="preserve"> </v>
      </c>
      <c r="HO38" s="1149" t="str">
        <f>IF(COUNTIF($A38:$FS41,"=L.Demczuk")&gt;0,"Z"," ")</f>
        <v xml:space="preserve"> </v>
      </c>
      <c r="HP38" s="1149" t="str">
        <f>IF(COUNTIF($A38:$FS41,"=K.Kiejdo")&gt;0,"Z"," ")</f>
        <v xml:space="preserve"> </v>
      </c>
      <c r="HQ38" s="1149" t="str">
        <f>IF(COUNTIF($A38:$FS41,"=M.Kieżun")&gt;0,"Z"," ")</f>
        <v xml:space="preserve"> </v>
      </c>
      <c r="HR38" s="1149" t="str">
        <f>IF(COUNTIF($A38:$FS41,"=I.Kasprzyk")&gt;0,"Z"," ")</f>
        <v xml:space="preserve"> </v>
      </c>
      <c r="HS38" s="1162" t="str">
        <f>IF(COUNTIF($A38:$FS41,"=M.Choroszko")&gt;0,"Z"," ")</f>
        <v>Z</v>
      </c>
      <c r="HT38" s="1162" t="str">
        <f>IF(COUNTIF($A38:$FS41,"=M.Grzyb")&gt;0,"Z"," ")</f>
        <v>Z</v>
      </c>
      <c r="HU38" s="1162" t="str">
        <f>IF(COUNTIF($A38:$FS41,"=A.Muż")&gt;0,"Z"," ")</f>
        <v xml:space="preserve"> </v>
      </c>
      <c r="HV38" s="1162" t="str">
        <f>IF(COUNTIF($A38:$FS41,"=E.Kicka")&gt;0,"Z"," ")</f>
        <v xml:space="preserve"> </v>
      </c>
      <c r="HW38" s="1149" t="str">
        <f>IF(COUNTIF($A38:$FS41,"=M.Palmowska")&gt;0,"Z"," ")</f>
        <v xml:space="preserve"> </v>
      </c>
      <c r="HX38" s="1149" t="str">
        <f>IF(COUNTIF($A38:$FS41,"=M.Szonert")&gt;0,"Z"," ")</f>
        <v xml:space="preserve"> </v>
      </c>
      <c r="HY38" s="1162" t="str">
        <f>IF(COUNTIF($A38:$FS41,"=E.Ciarciński")&gt;0,"Z"," ")</f>
        <v xml:space="preserve"> </v>
      </c>
      <c r="HZ38" s="1162" t="str">
        <f>IF(COUNTIF($A38:$FS41,"=M.Czajka")&gt;0,"Z"," ")</f>
        <v xml:space="preserve"> </v>
      </c>
      <c r="IA38" s="1162" t="str">
        <f>IF(COUNTIF($A38:$FS41,"=E.Hepner")&gt;0,"Z"," ")</f>
        <v xml:space="preserve"> </v>
      </c>
      <c r="IB38" s="1162" t="str">
        <f>IF(COUNTIF($A38:$FS41,"=A.Naszlin")&gt;0,"Z"," ")</f>
        <v xml:space="preserve"> </v>
      </c>
      <c r="IC38" s="1162" t="str">
        <f>IF(COUNTIF($A38:$FS41,"=A.Tychek")&gt;0,"Z"," ")</f>
        <v xml:space="preserve"> </v>
      </c>
      <c r="ID38" s="1162" t="str">
        <f>IF(COUNTIF($A38:$FS41,"=R.Sokulski")&gt;0,"Z"," ")</f>
        <v xml:space="preserve"> </v>
      </c>
      <c r="IE38" s="1162" t="str">
        <f>IF(COUNTIF($A38:$FS41,"=S.Piotrowska")&gt;0,"Z"," ")</f>
        <v>Z</v>
      </c>
      <c r="IF38" s="1162" t="str">
        <f>IF(COUNTIF($A38:$FS41,"=J.Gregorczuk")&gt;0,"Z"," ")</f>
        <v xml:space="preserve"> </v>
      </c>
      <c r="IG38" s="1162" t="str">
        <f>IF(COUNTIF($A38:$FS41,"=A.Marciniak")&gt;0,"Z"," ")</f>
        <v>Z</v>
      </c>
      <c r="IH38" s="1162" t="str">
        <f>IF(COUNTIF($A38:$FS41,"=I.Ogulewicz")&gt;0,"Z"," ")</f>
        <v xml:space="preserve"> </v>
      </c>
      <c r="II38" s="1162" t="str">
        <f>IF(COUNTIF($A38:$FS41,"=R.Przęczek")&gt;0,"Z"," ")</f>
        <v>Z</v>
      </c>
      <c r="IJ38" s="1162" t="str">
        <f>IF(COUNTIF($A38:$FS41,"=D.Ławecka-Bednarska")&gt;0,"Z"," ")</f>
        <v xml:space="preserve"> </v>
      </c>
      <c r="IK38" s="1162" t="str">
        <f>IF(COUNTIF($A38:$FS41,"=M.Ciszek")&gt;0,"Z"," ")</f>
        <v>Z</v>
      </c>
      <c r="IL38" s="1162" t="str">
        <f>IF(COUNTIF($A38:$FS41,"=M.Lipiński")&gt;0,"Z"," ")</f>
        <v xml:space="preserve"> </v>
      </c>
      <c r="IM38" s="1149" t="str">
        <f>IF(COUNTIF($A38:$FS41,"=M.Kluz")&gt;0,"Z"," ")</f>
        <v xml:space="preserve"> </v>
      </c>
      <c r="IN38" s="1149" t="str">
        <f>IF(COUNTIF($A38:$FS41,"=N.Liakh")&gt;0,"Z"," ")</f>
        <v xml:space="preserve"> </v>
      </c>
      <c r="IO38" s="1162" t="str">
        <f>IF(COUNTIF($A38:$FS41,"=J.Lubkiewicz")&gt;0,"Z"," ")</f>
        <v xml:space="preserve"> </v>
      </c>
      <c r="IP38" s="1162" t="str">
        <f>IF(COUNTIF($A38:$FS41,"=J.Fukowska")&gt;0,"Z"," ")</f>
        <v xml:space="preserve"> </v>
      </c>
      <c r="IQ38" s="1162" t="str">
        <f>IF(COUNTIF($A38:$FS41,"=H.Libuda")&gt;0,"Z"," ")</f>
        <v xml:space="preserve"> </v>
      </c>
      <c r="IR38" s="1162" t="str">
        <f>IF(COUNTIF($A38:$FS41,"=A.Jastrzębska")&gt;0,"Z"," ")</f>
        <v xml:space="preserve"> </v>
      </c>
    </row>
    <row r="39" spans="1:252" s="8" customFormat="1" ht="7.9" customHeight="1" thickBot="1">
      <c r="A39" s="164" t="s">
        <v>21</v>
      </c>
      <c r="B39" s="96" t="s">
        <v>22</v>
      </c>
      <c r="C39" s="224" t="s">
        <v>1123</v>
      </c>
      <c r="D39" s="202" t="s">
        <v>1121</v>
      </c>
      <c r="E39" s="185">
        <v>26</v>
      </c>
      <c r="F39" s="164" t="s">
        <v>21</v>
      </c>
      <c r="G39" s="96" t="s">
        <v>22</v>
      </c>
      <c r="H39" s="173"/>
      <c r="I39" s="177"/>
      <c r="J39" s="185"/>
      <c r="K39" s="164" t="s">
        <v>21</v>
      </c>
      <c r="L39" s="96" t="s">
        <v>22</v>
      </c>
      <c r="M39" s="286" t="s">
        <v>1127</v>
      </c>
      <c r="N39" s="730" t="s">
        <v>84</v>
      </c>
      <c r="O39" s="185">
        <v>40</v>
      </c>
      <c r="P39" s="164" t="s">
        <v>21</v>
      </c>
      <c r="Q39" s="96" t="s">
        <v>22</v>
      </c>
      <c r="R39" s="286"/>
      <c r="S39" s="730"/>
      <c r="T39" s="185"/>
      <c r="U39" s="164" t="s">
        <v>21</v>
      </c>
      <c r="V39" s="96" t="s">
        <v>22</v>
      </c>
      <c r="W39" s="1020" t="s">
        <v>1065</v>
      </c>
      <c r="X39" s="622" t="s">
        <v>121</v>
      </c>
      <c r="Y39" s="185">
        <v>13</v>
      </c>
      <c r="Z39" s="164" t="s">
        <v>21</v>
      </c>
      <c r="AA39" s="96" t="s">
        <v>22</v>
      </c>
      <c r="AB39" s="224" t="s">
        <v>1079</v>
      </c>
      <c r="AC39" s="177" t="s">
        <v>38</v>
      </c>
      <c r="AD39" s="185">
        <v>19</v>
      </c>
      <c r="AE39" s="164" t="s">
        <v>21</v>
      </c>
      <c r="AF39" s="96" t="s">
        <v>22</v>
      </c>
      <c r="AG39" s="173"/>
      <c r="AH39" s="177"/>
      <c r="AI39" s="185"/>
      <c r="AJ39" s="164" t="s">
        <v>21</v>
      </c>
      <c r="AK39" s="96" t="s">
        <v>22</v>
      </c>
      <c r="AL39" s="173" t="s">
        <v>1142</v>
      </c>
      <c r="AM39" s="177" t="s">
        <v>87</v>
      </c>
      <c r="AN39" s="185">
        <v>29</v>
      </c>
      <c r="AO39" s="164" t="s">
        <v>21</v>
      </c>
      <c r="AP39" s="96" t="s">
        <v>22</v>
      </c>
      <c r="AQ39" s="173"/>
      <c r="AR39" s="726"/>
      <c r="AS39" s="185"/>
      <c r="AT39" s="164" t="s">
        <v>21</v>
      </c>
      <c r="AU39" s="96" t="s">
        <v>22</v>
      </c>
      <c r="AV39" s="704" t="s">
        <v>403</v>
      </c>
      <c r="AW39" s="594" t="s">
        <v>43</v>
      </c>
      <c r="AX39" s="495">
        <v>14</v>
      </c>
      <c r="AY39" s="164" t="s">
        <v>21</v>
      </c>
      <c r="AZ39" s="96" t="s">
        <v>22</v>
      </c>
      <c r="BA39" s="704"/>
      <c r="BB39" s="182"/>
      <c r="BC39" s="495"/>
      <c r="BD39" s="164" t="s">
        <v>21</v>
      </c>
      <c r="BE39" s="96" t="s">
        <v>22</v>
      </c>
      <c r="BF39" s="704"/>
      <c r="BG39" s="594"/>
      <c r="BH39" s="495"/>
      <c r="BI39" s="164" t="s">
        <v>21</v>
      </c>
      <c r="BJ39" s="96" t="s">
        <v>22</v>
      </c>
      <c r="BK39" s="318"/>
      <c r="BL39" s="182"/>
      <c r="BM39" s="185"/>
      <c r="BN39" s="164" t="s">
        <v>21</v>
      </c>
      <c r="BO39" s="96" t="s">
        <v>22</v>
      </c>
      <c r="BP39" s="318" t="s">
        <v>403</v>
      </c>
      <c r="BQ39" s="182" t="s">
        <v>1153</v>
      </c>
      <c r="BR39" s="185">
        <v>42</v>
      </c>
      <c r="BS39" s="164" t="s">
        <v>21</v>
      </c>
      <c r="BT39" s="96" t="s">
        <v>22</v>
      </c>
      <c r="BU39" s="593"/>
      <c r="BV39" s="600"/>
      <c r="BW39" s="185"/>
      <c r="BX39" s="164" t="s">
        <v>21</v>
      </c>
      <c r="BY39" s="96" t="s">
        <v>22</v>
      </c>
      <c r="BZ39" s="593"/>
      <c r="CA39" s="600"/>
      <c r="CB39" s="185"/>
      <c r="CC39" s="164" t="s">
        <v>21</v>
      </c>
      <c r="CD39" s="96" t="s">
        <v>22</v>
      </c>
      <c r="CE39" s="593"/>
      <c r="CF39" s="600"/>
      <c r="CG39" s="185"/>
      <c r="CH39" s="169" t="s">
        <v>21</v>
      </c>
      <c r="CI39" s="96" t="s">
        <v>22</v>
      </c>
      <c r="CJ39" s="593"/>
      <c r="CK39" s="600"/>
      <c r="CL39" s="185"/>
      <c r="CM39" s="164" t="s">
        <v>21</v>
      </c>
      <c r="CN39" s="480" t="s">
        <v>22</v>
      </c>
      <c r="CO39" s="704"/>
      <c r="CP39" s="594"/>
      <c r="CQ39" s="185"/>
      <c r="CR39" s="342" t="s">
        <v>21</v>
      </c>
      <c r="CS39" s="96" t="s">
        <v>22</v>
      </c>
      <c r="CT39" s="593"/>
      <c r="CU39" s="600"/>
      <c r="CV39" s="185"/>
      <c r="CW39" s="342" t="s">
        <v>9</v>
      </c>
      <c r="CX39" s="96" t="s">
        <v>10</v>
      </c>
      <c r="CY39" s="593"/>
      <c r="CZ39" s="600"/>
      <c r="DA39" s="185"/>
      <c r="DB39" s="342" t="s">
        <v>21</v>
      </c>
      <c r="DC39" s="96" t="s">
        <v>22</v>
      </c>
      <c r="DD39" s="593"/>
      <c r="DE39" s="600"/>
      <c r="DF39" s="185"/>
      <c r="DG39" s="342" t="s">
        <v>21</v>
      </c>
      <c r="DH39" s="96" t="s">
        <v>22</v>
      </c>
      <c r="DI39" s="426"/>
      <c r="DJ39" s="182"/>
      <c r="DK39" s="534"/>
      <c r="DL39" s="342" t="s">
        <v>21</v>
      </c>
      <c r="DM39" s="96" t="s">
        <v>22</v>
      </c>
      <c r="DN39" s="426"/>
      <c r="DO39" s="182"/>
      <c r="DP39" s="534"/>
      <c r="DQ39" s="778" t="s">
        <v>21</v>
      </c>
      <c r="DR39" s="779" t="s">
        <v>22</v>
      </c>
      <c r="DS39" s="1013" t="s">
        <v>1146</v>
      </c>
      <c r="DT39" s="1014" t="s">
        <v>402</v>
      </c>
      <c r="DU39" s="1015">
        <v>32</v>
      </c>
      <c r="DV39" s="778" t="s">
        <v>21</v>
      </c>
      <c r="DW39" s="779" t="s">
        <v>22</v>
      </c>
      <c r="DX39" s="780"/>
      <c r="DY39" s="1045"/>
      <c r="DZ39" s="782"/>
      <c r="EA39" s="778" t="s">
        <v>21</v>
      </c>
      <c r="EB39" s="783" t="s">
        <v>22</v>
      </c>
      <c r="EC39" s="780" t="s">
        <v>1098</v>
      </c>
      <c r="ED39" s="781" t="s">
        <v>1035</v>
      </c>
      <c r="EE39" s="1035">
        <v>33</v>
      </c>
      <c r="EF39" s="784" t="s">
        <v>21</v>
      </c>
      <c r="EG39" s="779" t="s">
        <v>22</v>
      </c>
      <c r="EH39" s="780" t="s">
        <v>1101</v>
      </c>
      <c r="EI39" s="781" t="s">
        <v>892</v>
      </c>
      <c r="EJ39" s="782" t="s">
        <v>458</v>
      </c>
      <c r="EK39" s="842" t="s">
        <v>21</v>
      </c>
      <c r="EL39" s="843" t="s">
        <v>22</v>
      </c>
      <c r="EM39" s="844"/>
      <c r="EN39" s="845"/>
      <c r="EO39" s="846"/>
      <c r="EP39" s="169" t="s">
        <v>21</v>
      </c>
      <c r="EQ39" s="96" t="s">
        <v>22</v>
      </c>
      <c r="ER39" s="625"/>
      <c r="ES39" s="622"/>
      <c r="ET39" s="185"/>
      <c r="EU39" s="169" t="s">
        <v>21</v>
      </c>
      <c r="EV39" s="96" t="s">
        <v>22</v>
      </c>
      <c r="EW39" s="625"/>
      <c r="EX39" s="622"/>
      <c r="EY39" s="185"/>
      <c r="EZ39" s="169" t="s">
        <v>21</v>
      </c>
      <c r="FA39" s="96" t="s">
        <v>22</v>
      </c>
      <c r="FB39" s="625"/>
      <c r="FC39" s="622"/>
      <c r="FD39" s="185"/>
      <c r="FE39" s="164" t="s">
        <v>21</v>
      </c>
      <c r="FF39" s="96" t="s">
        <v>22</v>
      </c>
      <c r="FG39" s="625"/>
      <c r="FH39" s="622"/>
      <c r="FI39" s="185"/>
      <c r="FJ39" s="169" t="s">
        <v>21</v>
      </c>
      <c r="FK39" s="96" t="s">
        <v>22</v>
      </c>
      <c r="FL39" s="625"/>
      <c r="FM39" s="622"/>
      <c r="FN39" s="185"/>
      <c r="FO39" s="169" t="s">
        <v>21</v>
      </c>
      <c r="FP39" s="96" t="s">
        <v>22</v>
      </c>
      <c r="FQ39" s="625" t="s">
        <v>1082</v>
      </c>
      <c r="FR39" s="622" t="s">
        <v>23</v>
      </c>
      <c r="FS39" s="185">
        <v>24</v>
      </c>
      <c r="FT39" s="970"/>
      <c r="FU39" s="228" t="s">
        <v>21</v>
      </c>
      <c r="FV39" s="1164"/>
      <c r="FW39" s="1164"/>
      <c r="FX39" s="1164"/>
      <c r="FY39" s="1157"/>
      <c r="FZ39" s="1157"/>
      <c r="GA39" s="1157"/>
      <c r="GB39" s="1157"/>
      <c r="GC39" s="1157"/>
      <c r="GD39" s="1157"/>
      <c r="GE39" s="1157"/>
      <c r="GF39" s="1157"/>
      <c r="GG39" s="1157"/>
      <c r="GH39" s="1157"/>
      <c r="GI39" s="1157"/>
      <c r="GJ39" s="1157"/>
      <c r="GK39" s="1157"/>
      <c r="GL39" s="1157"/>
      <c r="GM39" s="1179"/>
      <c r="GN39" s="143" t="s">
        <v>21</v>
      </c>
      <c r="GO39" s="1168"/>
      <c r="GP39" s="1171"/>
      <c r="GQ39" s="1174"/>
      <c r="GR39" s="1174"/>
      <c r="GS39" s="1174"/>
      <c r="GT39" s="1174"/>
      <c r="GU39" s="1174"/>
      <c r="GV39" s="1174"/>
      <c r="GW39" s="1168"/>
      <c r="GX39" s="1174"/>
      <c r="GY39" s="1174"/>
      <c r="GZ39" s="1174"/>
      <c r="HA39" s="1174"/>
      <c r="HB39" s="1174"/>
      <c r="HC39" s="1174"/>
      <c r="HD39" s="1160"/>
      <c r="HE39" s="130"/>
      <c r="HF39" s="119" t="s">
        <v>21</v>
      </c>
      <c r="HG39" s="1150"/>
      <c r="HH39" s="1162"/>
      <c r="HI39" s="1150"/>
      <c r="HJ39" s="1150"/>
      <c r="HK39" s="1150"/>
      <c r="HL39" s="1150"/>
      <c r="HM39" s="1150"/>
      <c r="HN39" s="1150"/>
      <c r="HO39" s="1150"/>
      <c r="HP39" s="1150"/>
      <c r="HQ39" s="1150"/>
      <c r="HR39" s="1150"/>
      <c r="HS39" s="1162"/>
      <c r="HT39" s="1162"/>
      <c r="HU39" s="1162"/>
      <c r="HV39" s="1162"/>
      <c r="HW39" s="1150"/>
      <c r="HX39" s="1150"/>
      <c r="HY39" s="1162"/>
      <c r="HZ39" s="1162"/>
      <c r="IA39" s="1162"/>
      <c r="IB39" s="1162"/>
      <c r="IC39" s="1162"/>
      <c r="ID39" s="1162"/>
      <c r="IE39" s="1162"/>
      <c r="IF39" s="1162"/>
      <c r="IG39" s="1162"/>
      <c r="IH39" s="1162"/>
      <c r="II39" s="1162"/>
      <c r="IJ39" s="1162"/>
      <c r="IK39" s="1162"/>
      <c r="IL39" s="1162"/>
      <c r="IM39" s="1150"/>
      <c r="IN39" s="1150"/>
      <c r="IO39" s="1162"/>
      <c r="IP39" s="1162"/>
      <c r="IQ39" s="1162"/>
      <c r="IR39" s="1162"/>
    </row>
    <row r="40" spans="1:252" s="8" customFormat="1" ht="7.9" customHeight="1" thickBot="1">
      <c r="A40" s="164"/>
      <c r="B40" s="96"/>
      <c r="C40" s="224" t="s">
        <v>1124</v>
      </c>
      <c r="D40" s="202"/>
      <c r="E40" s="185"/>
      <c r="F40" s="164"/>
      <c r="G40" s="96"/>
      <c r="H40" s="174"/>
      <c r="I40" s="202"/>
      <c r="J40" s="185"/>
      <c r="K40" s="164"/>
      <c r="L40" s="96"/>
      <c r="M40" s="287" t="s">
        <v>1064</v>
      </c>
      <c r="N40" s="177"/>
      <c r="O40" s="185"/>
      <c r="P40" s="164"/>
      <c r="Q40" s="96"/>
      <c r="R40" s="595"/>
      <c r="S40" s="177"/>
      <c r="T40" s="185"/>
      <c r="U40" s="164"/>
      <c r="V40" s="96"/>
      <c r="W40" s="1021" t="s">
        <v>1085</v>
      </c>
      <c r="X40" s="1022"/>
      <c r="Y40" s="185"/>
      <c r="Z40" s="164"/>
      <c r="AA40" s="96"/>
      <c r="AB40" s="224"/>
      <c r="AC40" s="177"/>
      <c r="AD40" s="185"/>
      <c r="AE40" s="164"/>
      <c r="AF40" s="96"/>
      <c r="AG40" s="174"/>
      <c r="AH40" s="202"/>
      <c r="AI40" s="185"/>
      <c r="AJ40" s="164"/>
      <c r="AK40" s="96"/>
      <c r="AL40" s="174" t="s">
        <v>1143</v>
      </c>
      <c r="AM40" s="726"/>
      <c r="AN40" s="185"/>
      <c r="AO40" s="164"/>
      <c r="AP40" s="96"/>
      <c r="AQ40" s="174"/>
      <c r="AR40" s="726"/>
      <c r="AS40" s="185"/>
      <c r="AT40" s="164"/>
      <c r="AU40" s="96"/>
      <c r="AV40" s="595" t="s">
        <v>605</v>
      </c>
      <c r="AW40" s="596"/>
      <c r="AX40" s="495"/>
      <c r="AY40" s="164"/>
      <c r="AZ40" s="96"/>
      <c r="BA40" s="595"/>
      <c r="BB40" s="177"/>
      <c r="BC40" s="495"/>
      <c r="BD40" s="164"/>
      <c r="BE40" s="96"/>
      <c r="BF40" s="595"/>
      <c r="BG40" s="596"/>
      <c r="BH40" s="495"/>
      <c r="BI40" s="164"/>
      <c r="BJ40" s="96"/>
      <c r="BK40" s="318"/>
      <c r="BL40" s="520"/>
      <c r="BM40" s="185"/>
      <c r="BN40" s="164"/>
      <c r="BO40" s="96"/>
      <c r="BP40" s="318" t="s">
        <v>1038</v>
      </c>
      <c r="BQ40" s="520"/>
      <c r="BR40" s="185"/>
      <c r="BS40" s="164"/>
      <c r="BT40" s="96"/>
      <c r="BU40" s="593"/>
      <c r="BV40" s="601"/>
      <c r="BW40" s="185"/>
      <c r="BX40" s="164"/>
      <c r="BY40" s="96"/>
      <c r="BZ40" s="593"/>
      <c r="CA40" s="601"/>
      <c r="CB40" s="185"/>
      <c r="CC40" s="164"/>
      <c r="CD40" s="96"/>
      <c r="CE40" s="593"/>
      <c r="CF40" s="601"/>
      <c r="CG40" s="185"/>
      <c r="CH40" s="169"/>
      <c r="CI40" s="96"/>
      <c r="CJ40" s="593"/>
      <c r="CK40" s="601"/>
      <c r="CL40" s="185"/>
      <c r="CM40" s="164"/>
      <c r="CN40" s="480"/>
      <c r="CO40" s="595"/>
      <c r="CP40" s="601"/>
      <c r="CQ40" s="185"/>
      <c r="CR40" s="342"/>
      <c r="CS40" s="96"/>
      <c r="CT40" s="593"/>
      <c r="CU40" s="601"/>
      <c r="CV40" s="185"/>
      <c r="CW40" s="342"/>
      <c r="CX40" s="96"/>
      <c r="CY40" s="593"/>
      <c r="CZ40" s="601"/>
      <c r="DA40" s="185"/>
      <c r="DB40" s="342"/>
      <c r="DC40" s="96"/>
      <c r="DD40" s="593"/>
      <c r="DE40" s="601"/>
      <c r="DF40" s="185"/>
      <c r="DG40" s="342"/>
      <c r="DH40" s="96"/>
      <c r="DI40" s="318"/>
      <c r="DJ40" s="520"/>
      <c r="DK40" s="534"/>
      <c r="DL40" s="342"/>
      <c r="DM40" s="96"/>
      <c r="DN40" s="318"/>
      <c r="DO40" s="520"/>
      <c r="DP40" s="534"/>
      <c r="DQ40" s="778"/>
      <c r="DR40" s="779"/>
      <c r="DS40" s="1013" t="s">
        <v>1147</v>
      </c>
      <c r="DT40" s="1182" t="s">
        <v>1158</v>
      </c>
      <c r="DU40" s="1183"/>
      <c r="DV40" s="778"/>
      <c r="DW40" s="779"/>
      <c r="DX40" s="1041"/>
      <c r="DY40" s="1046"/>
      <c r="DZ40" s="782"/>
      <c r="EA40" s="778"/>
      <c r="EB40" s="783"/>
      <c r="EC40" s="1041" t="s">
        <v>1099</v>
      </c>
      <c r="ED40" s="786"/>
      <c r="EE40" s="1035"/>
      <c r="EF40" s="784"/>
      <c r="EG40" s="779"/>
      <c r="EH40" s="785" t="s">
        <v>1102</v>
      </c>
      <c r="EI40" s="786"/>
      <c r="EJ40" s="782">
        <v>16</v>
      </c>
      <c r="EK40" s="842"/>
      <c r="EL40" s="843"/>
      <c r="EM40" s="844"/>
      <c r="EN40" s="845"/>
      <c r="EO40" s="846"/>
      <c r="EP40" s="169"/>
      <c r="EQ40" s="96"/>
      <c r="ER40" s="625"/>
      <c r="ES40" s="622"/>
      <c r="ET40" s="185"/>
      <c r="EU40" s="169"/>
      <c r="EV40" s="96"/>
      <c r="EW40" s="625"/>
      <c r="EX40" s="622"/>
      <c r="EY40" s="185"/>
      <c r="EZ40" s="169"/>
      <c r="FA40" s="96"/>
      <c r="FB40" s="625"/>
      <c r="FC40" s="622"/>
      <c r="FD40" s="185"/>
      <c r="FE40" s="164"/>
      <c r="FF40" s="96"/>
      <c r="FG40" s="625"/>
      <c r="FH40" s="622"/>
      <c r="FI40" s="185"/>
      <c r="FJ40" s="169"/>
      <c r="FK40" s="96"/>
      <c r="FL40" s="625"/>
      <c r="FM40" s="622"/>
      <c r="FN40" s="185"/>
      <c r="FO40" s="169"/>
      <c r="FP40" s="96"/>
      <c r="FQ40" s="625" t="s">
        <v>1148</v>
      </c>
      <c r="FR40" s="622"/>
      <c r="FS40" s="185"/>
      <c r="FT40" s="970"/>
      <c r="FU40" s="228"/>
      <c r="FV40" s="1164"/>
      <c r="FW40" s="1164"/>
      <c r="FX40" s="1164"/>
      <c r="FY40" s="1157"/>
      <c r="FZ40" s="1157"/>
      <c r="GA40" s="1157"/>
      <c r="GB40" s="1157"/>
      <c r="GC40" s="1157"/>
      <c r="GD40" s="1157"/>
      <c r="GE40" s="1157"/>
      <c r="GF40" s="1157"/>
      <c r="GG40" s="1157"/>
      <c r="GH40" s="1157"/>
      <c r="GI40" s="1157"/>
      <c r="GJ40" s="1157"/>
      <c r="GK40" s="1157"/>
      <c r="GL40" s="1157"/>
      <c r="GM40" s="1179"/>
      <c r="GN40" s="143"/>
      <c r="GO40" s="1168"/>
      <c r="GP40" s="1171"/>
      <c r="GQ40" s="1174"/>
      <c r="GR40" s="1174"/>
      <c r="GS40" s="1174"/>
      <c r="GT40" s="1174"/>
      <c r="GU40" s="1174"/>
      <c r="GV40" s="1174"/>
      <c r="GW40" s="1168"/>
      <c r="GX40" s="1174"/>
      <c r="GY40" s="1174"/>
      <c r="GZ40" s="1174"/>
      <c r="HA40" s="1174"/>
      <c r="HB40" s="1174"/>
      <c r="HC40" s="1174"/>
      <c r="HD40" s="1160"/>
      <c r="HE40" s="130"/>
      <c r="HF40" s="119"/>
      <c r="HG40" s="1150"/>
      <c r="HH40" s="1162"/>
      <c r="HI40" s="1150"/>
      <c r="HJ40" s="1150"/>
      <c r="HK40" s="1150"/>
      <c r="HL40" s="1150"/>
      <c r="HM40" s="1150"/>
      <c r="HN40" s="1150"/>
      <c r="HO40" s="1150"/>
      <c r="HP40" s="1150"/>
      <c r="HQ40" s="1150"/>
      <c r="HR40" s="1150"/>
      <c r="HS40" s="1162"/>
      <c r="HT40" s="1162"/>
      <c r="HU40" s="1162"/>
      <c r="HV40" s="1162"/>
      <c r="HW40" s="1150"/>
      <c r="HX40" s="1150"/>
      <c r="HY40" s="1162"/>
      <c r="HZ40" s="1162"/>
      <c r="IA40" s="1162"/>
      <c r="IB40" s="1162"/>
      <c r="IC40" s="1162"/>
      <c r="ID40" s="1162"/>
      <c r="IE40" s="1162"/>
      <c r="IF40" s="1162"/>
      <c r="IG40" s="1162"/>
      <c r="IH40" s="1162"/>
      <c r="II40" s="1162"/>
      <c r="IJ40" s="1162"/>
      <c r="IK40" s="1162"/>
      <c r="IL40" s="1162"/>
      <c r="IM40" s="1150"/>
      <c r="IN40" s="1150"/>
      <c r="IO40" s="1162"/>
      <c r="IP40" s="1162"/>
      <c r="IQ40" s="1162"/>
      <c r="IR40" s="1162"/>
    </row>
    <row r="41" spans="1:252" s="8" customFormat="1" ht="8.1" customHeight="1" thickBot="1">
      <c r="A41" s="167"/>
      <c r="B41" s="97"/>
      <c r="C41" s="226"/>
      <c r="D41" s="201"/>
      <c r="E41" s="186"/>
      <c r="F41" s="167"/>
      <c r="G41" s="97"/>
      <c r="H41" s="175"/>
      <c r="I41" s="201"/>
      <c r="J41" s="186"/>
      <c r="K41" s="167"/>
      <c r="L41" s="97"/>
      <c r="M41" s="288"/>
      <c r="N41" s="178"/>
      <c r="O41" s="186"/>
      <c r="P41" s="167"/>
      <c r="Q41" s="97"/>
      <c r="R41" s="1008"/>
      <c r="S41" s="178"/>
      <c r="T41" s="186"/>
      <c r="U41" s="167"/>
      <c r="V41" s="97"/>
      <c r="W41" s="1023"/>
      <c r="X41" s="1024"/>
      <c r="Y41" s="186"/>
      <c r="Z41" s="165"/>
      <c r="AA41" s="97"/>
      <c r="AB41" s="226"/>
      <c r="AC41" s="178"/>
      <c r="AD41" s="186"/>
      <c r="AE41" s="165"/>
      <c r="AF41" s="97"/>
      <c r="AG41" s="175"/>
      <c r="AH41" s="201"/>
      <c r="AI41" s="186"/>
      <c r="AJ41" s="165"/>
      <c r="AK41" s="97"/>
      <c r="AL41" s="175" t="s">
        <v>1144</v>
      </c>
      <c r="AM41" s="727"/>
      <c r="AN41" s="186"/>
      <c r="AO41" s="167"/>
      <c r="AP41" s="97"/>
      <c r="AQ41" s="175"/>
      <c r="AR41" s="727"/>
      <c r="AS41" s="186"/>
      <c r="AT41" s="167"/>
      <c r="AU41" s="97"/>
      <c r="AV41" s="597"/>
      <c r="AW41" s="598"/>
      <c r="AX41" s="498"/>
      <c r="AY41" s="167"/>
      <c r="AZ41" s="97"/>
      <c r="BA41" s="597"/>
      <c r="BB41" s="178"/>
      <c r="BC41" s="498"/>
      <c r="BD41" s="167"/>
      <c r="BE41" s="97"/>
      <c r="BF41" s="597"/>
      <c r="BG41" s="598"/>
      <c r="BH41" s="498"/>
      <c r="BI41" s="167"/>
      <c r="BJ41" s="97"/>
      <c r="BK41" s="288"/>
      <c r="BL41" s="521"/>
      <c r="BM41" s="186"/>
      <c r="BN41" s="167"/>
      <c r="BO41" s="97"/>
      <c r="BP41" s="288"/>
      <c r="BQ41" s="521"/>
      <c r="BR41" s="186"/>
      <c r="BS41" s="167"/>
      <c r="BT41" s="97"/>
      <c r="BU41" s="611"/>
      <c r="BV41" s="598"/>
      <c r="BW41" s="186"/>
      <c r="BX41" s="167"/>
      <c r="BY41" s="97"/>
      <c r="BZ41" s="611"/>
      <c r="CA41" s="598"/>
      <c r="CB41" s="186"/>
      <c r="CC41" s="167"/>
      <c r="CD41" s="97"/>
      <c r="CE41" s="611"/>
      <c r="CF41" s="598"/>
      <c r="CG41" s="186"/>
      <c r="CH41" s="167"/>
      <c r="CI41" s="97"/>
      <c r="CJ41" s="611"/>
      <c r="CK41" s="598"/>
      <c r="CL41" s="186"/>
      <c r="CM41" s="167"/>
      <c r="CN41" s="123"/>
      <c r="CO41" s="429"/>
      <c r="CP41" s="430"/>
      <c r="CQ41" s="433"/>
      <c r="CR41" s="343"/>
      <c r="CS41" s="97"/>
      <c r="CT41" s="611"/>
      <c r="CU41" s="598"/>
      <c r="CV41" s="186"/>
      <c r="CW41" s="343"/>
      <c r="CX41" s="97"/>
      <c r="CY41" s="611"/>
      <c r="CZ41" s="598"/>
      <c r="DA41" s="186"/>
      <c r="DB41" s="343"/>
      <c r="DC41" s="97"/>
      <c r="DD41" s="611"/>
      <c r="DE41" s="598"/>
      <c r="DF41" s="186"/>
      <c r="DG41" s="343"/>
      <c r="DH41" s="97"/>
      <c r="DI41" s="429"/>
      <c r="DJ41" s="521"/>
      <c r="DK41" s="729"/>
      <c r="DL41" s="343"/>
      <c r="DM41" s="97"/>
      <c r="DN41" s="429"/>
      <c r="DO41" s="521"/>
      <c r="DP41" s="729"/>
      <c r="DQ41" s="792"/>
      <c r="DR41" s="793"/>
      <c r="DS41" s="1016" t="s">
        <v>1092</v>
      </c>
      <c r="DT41" s="1017"/>
      <c r="DU41" s="1018"/>
      <c r="DV41" s="792"/>
      <c r="DW41" s="793"/>
      <c r="DX41" s="1043"/>
      <c r="DY41" s="1043"/>
      <c r="DZ41" s="791"/>
      <c r="EA41" s="792"/>
      <c r="EB41" s="788"/>
      <c r="EC41" s="1041" t="s">
        <v>1092</v>
      </c>
      <c r="ED41" s="790"/>
      <c r="EE41" s="1036"/>
      <c r="EF41" s="792"/>
      <c r="EG41" s="793"/>
      <c r="EH41" s="1041" t="s">
        <v>1092</v>
      </c>
      <c r="EI41" s="790"/>
      <c r="EJ41" s="791"/>
      <c r="EK41" s="847"/>
      <c r="EL41" s="852"/>
      <c r="EM41" s="849"/>
      <c r="EN41" s="849"/>
      <c r="EO41" s="850"/>
      <c r="EP41" s="167"/>
      <c r="EQ41" s="97"/>
      <c r="ER41" s="626"/>
      <c r="ES41" s="626"/>
      <c r="ET41" s="186"/>
      <c r="EU41" s="167"/>
      <c r="EV41" s="97"/>
      <c r="EW41" s="626"/>
      <c r="EX41" s="626"/>
      <c r="EY41" s="186"/>
      <c r="EZ41" s="167"/>
      <c r="FA41" s="97"/>
      <c r="FB41" s="626"/>
      <c r="FC41" s="626"/>
      <c r="FD41" s="186"/>
      <c r="FE41" s="167"/>
      <c r="FF41" s="97"/>
      <c r="FG41" s="626"/>
      <c r="FH41" s="626"/>
      <c r="FI41" s="186"/>
      <c r="FJ41" s="167"/>
      <c r="FK41" s="97"/>
      <c r="FL41" s="626"/>
      <c r="FM41" s="626"/>
      <c r="FN41" s="186"/>
      <c r="FO41" s="167"/>
      <c r="FP41" s="97"/>
      <c r="FQ41" s="626"/>
      <c r="FR41" s="626"/>
      <c r="FS41" s="186"/>
      <c r="FT41" s="970"/>
      <c r="FU41" s="229"/>
      <c r="FV41" s="1165"/>
      <c r="FW41" s="1165"/>
      <c r="FX41" s="1165"/>
      <c r="FY41" s="1158"/>
      <c r="FZ41" s="1158"/>
      <c r="GA41" s="1158"/>
      <c r="GB41" s="1158"/>
      <c r="GC41" s="1158"/>
      <c r="GD41" s="1158"/>
      <c r="GE41" s="1158"/>
      <c r="GF41" s="1158"/>
      <c r="GG41" s="1158"/>
      <c r="GH41" s="1158"/>
      <c r="GI41" s="1158"/>
      <c r="GJ41" s="1158"/>
      <c r="GK41" s="1158"/>
      <c r="GL41" s="1158"/>
      <c r="GM41" s="1179"/>
      <c r="GN41" s="144"/>
      <c r="GO41" s="1169"/>
      <c r="GP41" s="1172"/>
      <c r="GQ41" s="1175"/>
      <c r="GR41" s="1175"/>
      <c r="GS41" s="1175"/>
      <c r="GT41" s="1175"/>
      <c r="GU41" s="1175"/>
      <c r="GV41" s="1175"/>
      <c r="GW41" s="1169"/>
      <c r="GX41" s="1175"/>
      <c r="GY41" s="1175"/>
      <c r="GZ41" s="1175"/>
      <c r="HA41" s="1175"/>
      <c r="HB41" s="1175"/>
      <c r="HC41" s="1175"/>
      <c r="HD41" s="1161"/>
      <c r="HE41" s="131"/>
      <c r="HF41" s="120"/>
      <c r="HG41" s="1151"/>
      <c r="HH41" s="1162"/>
      <c r="HI41" s="1151"/>
      <c r="HJ41" s="1151"/>
      <c r="HK41" s="1151"/>
      <c r="HL41" s="1151"/>
      <c r="HM41" s="1151"/>
      <c r="HN41" s="1151"/>
      <c r="HO41" s="1151"/>
      <c r="HP41" s="1151"/>
      <c r="HQ41" s="1151"/>
      <c r="HR41" s="1151"/>
      <c r="HS41" s="1162"/>
      <c r="HT41" s="1162"/>
      <c r="HU41" s="1162"/>
      <c r="HV41" s="1162"/>
      <c r="HW41" s="1151"/>
      <c r="HX41" s="1151"/>
      <c r="HY41" s="1162"/>
      <c r="HZ41" s="1162"/>
      <c r="IA41" s="1162"/>
      <c r="IB41" s="1162"/>
      <c r="IC41" s="1162"/>
      <c r="ID41" s="1162"/>
      <c r="IE41" s="1162"/>
      <c r="IF41" s="1162"/>
      <c r="IG41" s="1162"/>
      <c r="IH41" s="1162"/>
      <c r="II41" s="1162"/>
      <c r="IJ41" s="1162"/>
      <c r="IK41" s="1162"/>
      <c r="IL41" s="1162"/>
      <c r="IM41" s="1151"/>
      <c r="IN41" s="1151"/>
      <c r="IO41" s="1162"/>
      <c r="IP41" s="1162"/>
      <c r="IQ41" s="1162"/>
      <c r="IR41" s="1162"/>
    </row>
    <row r="42" spans="1:252" s="8" customFormat="1" ht="8.1" customHeight="1" thickBot="1">
      <c r="A42" s="168"/>
      <c r="B42" s="95"/>
      <c r="C42" s="225" t="s">
        <v>1122</v>
      </c>
      <c r="D42" s="200"/>
      <c r="E42" s="184"/>
      <c r="F42" s="168"/>
      <c r="G42" s="95"/>
      <c r="H42" s="172"/>
      <c r="I42" s="200"/>
      <c r="J42" s="184"/>
      <c r="K42" s="168"/>
      <c r="L42" s="95"/>
      <c r="M42" s="285" t="s">
        <v>1067</v>
      </c>
      <c r="N42" s="176"/>
      <c r="O42" s="184"/>
      <c r="P42" s="168"/>
      <c r="Q42" s="95"/>
      <c r="R42" s="285"/>
      <c r="S42" s="176"/>
      <c r="T42" s="184"/>
      <c r="U42" s="168"/>
      <c r="V42" s="95"/>
      <c r="W42" s="1019"/>
      <c r="X42" s="1009"/>
      <c r="Y42" s="184"/>
      <c r="Z42" s="163"/>
      <c r="AA42" s="95"/>
      <c r="AB42" s="172"/>
      <c r="AC42" s="200"/>
      <c r="AD42" s="184"/>
      <c r="AE42" s="163"/>
      <c r="AF42" s="95"/>
      <c r="AG42" s="172"/>
      <c r="AH42" s="200"/>
      <c r="AI42" s="184"/>
      <c r="AJ42" s="163"/>
      <c r="AK42" s="95"/>
      <c r="AL42" s="172"/>
      <c r="AM42" s="200"/>
      <c r="AN42" s="184"/>
      <c r="AO42" s="168"/>
      <c r="AP42" s="95"/>
      <c r="AQ42" s="172"/>
      <c r="AR42" s="200"/>
      <c r="AS42" s="184"/>
      <c r="AT42" s="168"/>
      <c r="AU42" s="95"/>
      <c r="AV42" s="491"/>
      <c r="AW42" s="599"/>
      <c r="AX42" s="492"/>
      <c r="AY42" s="168"/>
      <c r="AZ42" s="95"/>
      <c r="BA42" s="172"/>
      <c r="BB42" s="200"/>
      <c r="BC42" s="184"/>
      <c r="BD42" s="168"/>
      <c r="BE42" s="95"/>
      <c r="BF42" s="172"/>
      <c r="BG42" s="200"/>
      <c r="BH42" s="184"/>
      <c r="BI42" s="168"/>
      <c r="BJ42" s="95"/>
      <c r="BK42" s="543"/>
      <c r="BL42" s="519"/>
      <c r="BM42" s="184"/>
      <c r="BN42" s="168"/>
      <c r="BO42" s="95"/>
      <c r="BP42" s="543"/>
      <c r="BQ42" s="519"/>
      <c r="BR42" s="184"/>
      <c r="BS42" s="168"/>
      <c r="BT42" s="95"/>
      <c r="BU42" s="434"/>
      <c r="BV42" s="425"/>
      <c r="BW42" s="184"/>
      <c r="BX42" s="168"/>
      <c r="BY42" s="95"/>
      <c r="BZ42" s="434"/>
      <c r="CA42" s="425"/>
      <c r="CB42" s="184"/>
      <c r="CC42" s="168"/>
      <c r="CD42" s="95"/>
      <c r="CE42" s="179"/>
      <c r="CF42" s="289"/>
      <c r="CG42" s="184"/>
      <c r="CH42" s="168"/>
      <c r="CI42" s="95"/>
      <c r="CJ42" s="179"/>
      <c r="CK42" s="289"/>
      <c r="CL42" s="184"/>
      <c r="CM42" s="168"/>
      <c r="CN42" s="124"/>
      <c r="CO42" s="319"/>
      <c r="CP42" s="176"/>
      <c r="CQ42" s="431"/>
      <c r="CR42" s="168"/>
      <c r="CS42" s="95"/>
      <c r="CT42" s="179"/>
      <c r="CU42" s="289"/>
      <c r="CV42" s="184"/>
      <c r="CW42" s="168"/>
      <c r="CX42" s="95"/>
      <c r="CY42" s="179"/>
      <c r="CZ42" s="289"/>
      <c r="DA42" s="184"/>
      <c r="DB42" s="168"/>
      <c r="DC42" s="95"/>
      <c r="DD42" s="179"/>
      <c r="DE42" s="289"/>
      <c r="DF42" s="184"/>
      <c r="DG42" s="168"/>
      <c r="DH42" s="95"/>
      <c r="DI42" s="179"/>
      <c r="DJ42" s="289"/>
      <c r="DK42" s="184"/>
      <c r="DL42" s="168"/>
      <c r="DM42" s="95"/>
      <c r="DN42" s="339"/>
      <c r="DO42" s="425"/>
      <c r="DP42" s="431"/>
      <c r="DQ42" s="777"/>
      <c r="DR42" s="772"/>
      <c r="DS42" s="1010" t="s">
        <v>1093</v>
      </c>
      <c r="DT42" s="1011"/>
      <c r="DU42" s="1012"/>
      <c r="DV42" s="777"/>
      <c r="DW42" s="772"/>
      <c r="DX42" s="773"/>
      <c r="DY42" s="1044"/>
      <c r="DZ42" s="775"/>
      <c r="EA42" s="777"/>
      <c r="EB42" s="776"/>
      <c r="EC42" s="773" t="s">
        <v>1097</v>
      </c>
      <c r="ED42" s="774"/>
      <c r="EE42" s="1034"/>
      <c r="EF42" s="777"/>
      <c r="EG42" s="772"/>
      <c r="EH42" s="773" t="s">
        <v>1100</v>
      </c>
      <c r="EI42" s="774"/>
      <c r="EJ42" s="775"/>
      <c r="EK42" s="837"/>
      <c r="EL42" s="838"/>
      <c r="EM42" s="859"/>
      <c r="EN42" s="840"/>
      <c r="EO42" s="841"/>
      <c r="EP42" s="168"/>
      <c r="EQ42" s="95"/>
      <c r="ER42" s="623"/>
      <c r="ES42" s="624"/>
      <c r="ET42" s="184"/>
      <c r="EU42" s="168"/>
      <c r="EV42" s="95"/>
      <c r="EW42" s="623"/>
      <c r="EX42" s="624"/>
      <c r="EY42" s="184"/>
      <c r="EZ42" s="168"/>
      <c r="FA42" s="95"/>
      <c r="FB42" s="623"/>
      <c r="FC42" s="624"/>
      <c r="FD42" s="184"/>
      <c r="FE42" s="168"/>
      <c r="FF42" s="95"/>
      <c r="FG42" s="623"/>
      <c r="FH42" s="624"/>
      <c r="FI42" s="184"/>
      <c r="FJ42" s="168"/>
      <c r="FK42" s="95"/>
      <c r="FL42" s="623"/>
      <c r="FM42" s="624"/>
      <c r="FN42" s="184"/>
      <c r="FO42" s="168"/>
      <c r="FP42" s="95"/>
      <c r="FQ42" s="623"/>
      <c r="FR42" s="624"/>
      <c r="FS42" s="184"/>
      <c r="FT42" s="969"/>
      <c r="FU42" s="81"/>
      <c r="FV42" s="1163">
        <f>COUNTIF($A42:$FS45,"=CSB")</f>
        <v>1</v>
      </c>
      <c r="FW42" s="1163">
        <f>COUNTIF($A42:$FS45,"41")</f>
        <v>0</v>
      </c>
      <c r="FX42" s="1163">
        <f>COUNTIF($A42:$FS45,"42")</f>
        <v>0</v>
      </c>
      <c r="FY42" s="1156">
        <f>COUNTIF($A42:$FS45,"40")</f>
        <v>1</v>
      </c>
      <c r="FZ42" s="1156">
        <f>COUNTIF($A42:$FS45,"11")</f>
        <v>0</v>
      </c>
      <c r="GA42" s="1156">
        <f>COUNTIF($A42:$FS45,"13")</f>
        <v>1</v>
      </c>
      <c r="GB42" s="1156">
        <f>COUNTIF($A42:$FS45,"=19")</f>
        <v>0</v>
      </c>
      <c r="GC42" s="1156">
        <f>COUNTIF($A42:$FS45,"=14")</f>
        <v>0</v>
      </c>
      <c r="GD42" s="1156">
        <f>COUNTIF($A42:$FS45,"=24")</f>
        <v>1</v>
      </c>
      <c r="GE42" s="1156">
        <f>COUNTIF($A42:$FS45,"=25")</f>
        <v>0</v>
      </c>
      <c r="GF42" s="1156">
        <f>COUNTIF($A42:$FS45,"=26")</f>
        <v>1</v>
      </c>
      <c r="GG42" s="1156">
        <f>COUNTIF($A42:$FS45,"=29")</f>
        <v>0</v>
      </c>
      <c r="GH42" s="1156">
        <f>COUNTIF($A42:$FS45,"=30")</f>
        <v>0</v>
      </c>
      <c r="GI42" s="1156">
        <f>COUNTIF($A42:$FS45,"=31")</f>
        <v>0</v>
      </c>
      <c r="GJ42" s="1156">
        <f>COUNTIF($A42:$FS45,"=32")</f>
        <v>1</v>
      </c>
      <c r="GK42" s="1156">
        <f>COUNTIF($A42:$FS45,"=33")</f>
        <v>1</v>
      </c>
      <c r="GL42" s="1156">
        <f>COUNTIF($A42:$FS45,"=34")</f>
        <v>0</v>
      </c>
      <c r="GM42" s="1179">
        <f>COUNTIF($A42:$GE45,"=34")</f>
        <v>0</v>
      </c>
      <c r="GN42" s="1176" t="s">
        <v>85</v>
      </c>
      <c r="GO42" s="1167" t="str">
        <f>IF(COUNTIF($A42:$FS45,"=41")&gt;0,"X"," ")</f>
        <v xml:space="preserve"> </v>
      </c>
      <c r="GP42" s="1170" t="str">
        <f>IF(COUNTIF($A42:$FS45,"=42")&gt;0,"X"," ")</f>
        <v xml:space="preserve"> </v>
      </c>
      <c r="GQ42" s="1173" t="str">
        <f>IF(COUNTIF($A42:$FS45,"=40")&gt;0,"X"," ")</f>
        <v>X</v>
      </c>
      <c r="GR42" s="1173" t="str">
        <f>IF(COUNTIF($A42:$FS45,"=11")&gt;0,"X"," ")</f>
        <v xml:space="preserve"> </v>
      </c>
      <c r="GS42" s="1173" t="str">
        <f>IF(COUNTIF($A42:$FS45,"=13")&gt;0,"X"," ")</f>
        <v>X</v>
      </c>
      <c r="GT42" s="1173" t="str">
        <f>IF(COUNTIF($A42:$FS45,"=19")&gt;0,"X"," ")</f>
        <v xml:space="preserve"> </v>
      </c>
      <c r="GU42" s="1173" t="str">
        <f>IF(COUNTIF($A42:$FS45,"=14")&gt;0,"X"," ")</f>
        <v xml:space="preserve"> </v>
      </c>
      <c r="GV42" s="1173" t="str">
        <f>IF(COUNTIF($A42:$FS45,"=24")&gt;0,"X"," ")</f>
        <v>X</v>
      </c>
      <c r="GW42" s="1167" t="str">
        <f>IF(COUNTIF($A42:$FS45,"=25")&gt;0,"X"," ")</f>
        <v xml:space="preserve"> </v>
      </c>
      <c r="GX42" s="1173" t="str">
        <f>IF(COUNTIF($A42:$FS45,"=26")&gt;0,"X"," ")</f>
        <v>X</v>
      </c>
      <c r="GY42" s="1173" t="str">
        <f>IF(COUNTIF($A42:$FS45,"=29")&gt;0,"X"," ")</f>
        <v xml:space="preserve"> </v>
      </c>
      <c r="GZ42" s="1173" t="str">
        <f>IF(COUNTIF($A42:$FS45,"=30")&gt;0,"X"," ")</f>
        <v xml:space="preserve"> </v>
      </c>
      <c r="HA42" s="1173" t="str">
        <f>IF(COUNTIF($A42:$FS45,"=31")&gt;0,"X"," ")</f>
        <v xml:space="preserve"> </v>
      </c>
      <c r="HB42" s="1173" t="str">
        <f>IF(COUNTIF($A42:$FS45,"=32")&gt;0,"X"," ")</f>
        <v>X</v>
      </c>
      <c r="HC42" s="1173" t="str">
        <f>IF(COUNTIF($A42:$FS45,"=33")&gt;0,"X"," ")</f>
        <v>X</v>
      </c>
      <c r="HD42" s="1159" t="str">
        <f>IF(COUNTIF($A42:$FS45,"=34")&gt;0,"X"," ")</f>
        <v xml:space="preserve"> </v>
      </c>
      <c r="HE42" s="211"/>
      <c r="HF42" s="211"/>
      <c r="HG42" s="1149" t="str">
        <f>IF(COUNTIF($A42:$FS45,"=H.Prus")&gt;0,"Z"," ")</f>
        <v xml:space="preserve"> </v>
      </c>
      <c r="HH42" s="1162" t="str">
        <f>IF(COUNTIF($A42:$FS45,"=M.Przybyś")&gt;0,"Z"," ")</f>
        <v xml:space="preserve"> </v>
      </c>
      <c r="HI42" s="1149" t="str">
        <f>IF(COUNTIF($A42:$FS45,"=M.Marcinkiewicz")&gt;0,"Z"," ")</f>
        <v xml:space="preserve"> </v>
      </c>
      <c r="HJ42" s="1149" t="str">
        <f>IF(COUNTIF($A42:$FS45,"=K.Cis")&gt;0,"Z"," ")</f>
        <v xml:space="preserve"> </v>
      </c>
      <c r="HK42" s="1149" t="str">
        <f>IF(COUNTIF($A42:$FS45,"=Z.Tomczykowski")&gt;0,"Z"," ")</f>
        <v>Z</v>
      </c>
      <c r="HL42" s="1149" t="str">
        <f>IF(COUNTIF($A42:$FS45,"=P.Antoszkiewicz")&gt;0,"Z"," ")</f>
        <v xml:space="preserve"> </v>
      </c>
      <c r="HM42" s="1149" t="str">
        <f>IF(COUNTIF($A42:$FS45,"=Z.Niewiadomski")&gt;0,"Z"," ")</f>
        <v xml:space="preserve"> </v>
      </c>
      <c r="HN42" s="1149" t="str">
        <f>IF(COUNTIF($A42:$FS45,"=A.Miściur-Kaszyńska")&gt;0,"Z"," ")</f>
        <v xml:space="preserve"> </v>
      </c>
      <c r="HO42" s="1149" t="str">
        <f>IF(COUNTIF($A42:$FS45,"=L.Demczuk")&gt;0,"Z"," ")</f>
        <v xml:space="preserve"> </v>
      </c>
      <c r="HP42" s="1149" t="str">
        <f>IF(COUNTIF($A42:$FS45,"=K.Kiejdo")&gt;0,"Z"," ")</f>
        <v xml:space="preserve"> </v>
      </c>
      <c r="HQ42" s="1149" t="str">
        <f>IF(COUNTIF($A42:$FS45,"=M.Kieżun")&gt;0,"Z"," ")</f>
        <v xml:space="preserve"> </v>
      </c>
      <c r="HR42" s="1149" t="str">
        <f>IF(COUNTIF($A42:$FS45,"=I.Kasprzyk")&gt;0,"Z"," ")</f>
        <v xml:space="preserve"> </v>
      </c>
      <c r="HS42" s="1162" t="str">
        <f>IF(COUNTIF($A42:$FS45,"=M.Choroszko")&gt;0,"Z"," ")</f>
        <v>Z</v>
      </c>
      <c r="HT42" s="1162" t="str">
        <f>IF(COUNTIF($A42:$FS45,"=M.Grzyb")&gt;0,"Z"," ")</f>
        <v xml:space="preserve"> </v>
      </c>
      <c r="HU42" s="1162" t="str">
        <f>IF(COUNTIF($A42:$FS45,"=A.Muż")&gt;0,"Z"," ")</f>
        <v xml:space="preserve"> </v>
      </c>
      <c r="HV42" s="1162" t="str">
        <f>IF(COUNTIF($A42:$FS45,"=E.Kicka")&gt;0,"Z"," ")</f>
        <v xml:space="preserve"> </v>
      </c>
      <c r="HW42" s="1149" t="str">
        <f>IF(COUNTIF($A42:$FS45,"=M.Palmowska")&gt;0,"Z"," ")</f>
        <v xml:space="preserve"> </v>
      </c>
      <c r="HX42" s="1149" t="str">
        <f>IF(COUNTIF($A42:$FS45,"=M.Szonert")&gt;0,"Z"," ")</f>
        <v xml:space="preserve"> </v>
      </c>
      <c r="HY42" s="1162" t="str">
        <f>IF(COUNTIF($A42:$FS45,"=E.Ciarciński")&gt;0,"Z"," ")</f>
        <v xml:space="preserve"> </v>
      </c>
      <c r="HZ42" s="1162" t="str">
        <f>IF(COUNTIF($A42:$FS45,"=M.Czajka")&gt;0,"Z"," ")</f>
        <v xml:space="preserve"> </v>
      </c>
      <c r="IA42" s="1162" t="str">
        <f>IF(COUNTIF($A42:$FS45,"=E.Hepner")&gt;0,"Z"," ")</f>
        <v xml:space="preserve"> </v>
      </c>
      <c r="IB42" s="1162" t="str">
        <f>IF(COUNTIF($A42:$FS45,"=A.Naszlin")&gt;0,"Z"," ")</f>
        <v xml:space="preserve"> </v>
      </c>
      <c r="IC42" s="1162" t="str">
        <f>IF(COUNTIF($A42:$FS45,"=A.Tychek")&gt;0,"Z"," ")</f>
        <v xml:space="preserve"> </v>
      </c>
      <c r="ID42" s="1162" t="str">
        <f>IF(COUNTIF($A42:$FS45,"=R.Sokulski")&gt;0,"Z"," ")</f>
        <v xml:space="preserve"> </v>
      </c>
      <c r="IE42" s="1162" t="str">
        <f>IF(COUNTIF($A42:$FS45,"=S.Piotrowska")&gt;0,"Z"," ")</f>
        <v>Z</v>
      </c>
      <c r="IF42" s="1162" t="str">
        <f>IF(COUNTIF($A42:$FS45,"=J.Gregorczuk")&gt;0,"Z"," ")</f>
        <v xml:space="preserve"> </v>
      </c>
      <c r="IG42" s="1162" t="str">
        <f>IF(COUNTIF($A42:$FS45,"=A.Marciniak")&gt;0,"Z"," ")</f>
        <v>Z</v>
      </c>
      <c r="IH42" s="1162" t="str">
        <f>IF(COUNTIF($A42:$FS45,"=I.Ogulewicz")&gt;0,"Z"," ")</f>
        <v xml:space="preserve"> </v>
      </c>
      <c r="II42" s="1162" t="str">
        <f>IF(COUNTIF($A42:$FS45,"=R.Przęczek")&gt;0,"Z"," ")</f>
        <v>Z</v>
      </c>
      <c r="IJ42" s="1162" t="str">
        <f>IF(COUNTIF($A42:$FS45,"=D.Ławecka-Bednarska")&gt;0,"Z"," ")</f>
        <v xml:space="preserve"> </v>
      </c>
      <c r="IK42" s="1162" t="str">
        <f>IF(COUNTIF($A42:$FS45,"=M.Ciszek")&gt;0,"Z"," ")</f>
        <v>Z</v>
      </c>
      <c r="IL42" s="1162" t="str">
        <f>IF(COUNTIF($A42:$FS45,"=M.Lipiński")&gt;0,"Z"," ")</f>
        <v xml:space="preserve"> </v>
      </c>
      <c r="IM42" s="1149" t="str">
        <f>IF(COUNTIF($A42:$FS45,"=M.Kluz")&gt;0,"Z"," ")</f>
        <v xml:space="preserve"> </v>
      </c>
      <c r="IN42" s="1149" t="str">
        <f>IF(COUNTIF($A42:$FS45,"=N.Liakh")&gt;0,"Z"," ")</f>
        <v xml:space="preserve"> </v>
      </c>
      <c r="IO42" s="1162" t="str">
        <f>IF(COUNTIF($A42:$FS45,"=J.Lubkiewicz")&gt;0,"Z"," ")</f>
        <v xml:space="preserve"> </v>
      </c>
      <c r="IP42" s="1162" t="str">
        <f>IF(COUNTIF($A42:$FS45,"=J.Fukowska")&gt;0,"Z"," ")</f>
        <v xml:space="preserve"> </v>
      </c>
      <c r="IQ42" s="1162" t="str">
        <f>IF(COUNTIF($A42:$FS45,"=H.Libuda")&gt;0,"Z"," ")</f>
        <v xml:space="preserve"> </v>
      </c>
      <c r="IR42" s="1162" t="str">
        <f>IF(COUNTIF($A42:$FS45,"=A.Jastrzębska")&gt;0,"Z"," ")</f>
        <v xml:space="preserve"> </v>
      </c>
    </row>
    <row r="43" spans="1:252" s="8" customFormat="1" ht="8.1" customHeight="1" thickBot="1">
      <c r="A43" s="169" t="s">
        <v>85</v>
      </c>
      <c r="B43" s="96" t="s">
        <v>86</v>
      </c>
      <c r="C43" s="224" t="s">
        <v>1123</v>
      </c>
      <c r="D43" s="202" t="s">
        <v>1121</v>
      </c>
      <c r="E43" s="185">
        <v>26</v>
      </c>
      <c r="F43" s="169" t="s">
        <v>85</v>
      </c>
      <c r="G43" s="96" t="s">
        <v>86</v>
      </c>
      <c r="H43" s="173"/>
      <c r="I43" s="202"/>
      <c r="J43" s="185"/>
      <c r="K43" s="169" t="s">
        <v>85</v>
      </c>
      <c r="L43" s="96" t="s">
        <v>86</v>
      </c>
      <c r="M43" s="286" t="s">
        <v>1127</v>
      </c>
      <c r="N43" s="730" t="s">
        <v>84</v>
      </c>
      <c r="O43" s="185">
        <v>40</v>
      </c>
      <c r="P43" s="169" t="s">
        <v>85</v>
      </c>
      <c r="Q43" s="96" t="s">
        <v>86</v>
      </c>
      <c r="R43" s="286"/>
      <c r="S43" s="730"/>
      <c r="T43" s="185"/>
      <c r="U43" s="169" t="s">
        <v>85</v>
      </c>
      <c r="V43" s="96" t="s">
        <v>86</v>
      </c>
      <c r="W43" s="1020" t="s">
        <v>1065</v>
      </c>
      <c r="X43" s="622" t="s">
        <v>121</v>
      </c>
      <c r="Y43" s="185">
        <v>13</v>
      </c>
      <c r="Z43" s="164" t="s">
        <v>85</v>
      </c>
      <c r="AA43" s="96" t="s">
        <v>86</v>
      </c>
      <c r="AB43" s="173"/>
      <c r="AC43" s="202"/>
      <c r="AD43" s="185"/>
      <c r="AE43" s="164" t="s">
        <v>85</v>
      </c>
      <c r="AF43" s="96" t="s">
        <v>86</v>
      </c>
      <c r="AG43" s="173"/>
      <c r="AH43" s="202"/>
      <c r="AI43" s="185"/>
      <c r="AJ43" s="164" t="s">
        <v>85</v>
      </c>
      <c r="AK43" s="96" t="s">
        <v>86</v>
      </c>
      <c r="AL43" s="173"/>
      <c r="AM43" s="202"/>
      <c r="AN43" s="185"/>
      <c r="AO43" s="169" t="s">
        <v>85</v>
      </c>
      <c r="AP43" s="96" t="s">
        <v>86</v>
      </c>
      <c r="AQ43" s="173"/>
      <c r="AR43" s="202"/>
      <c r="AS43" s="185"/>
      <c r="AT43" s="169" t="s">
        <v>85</v>
      </c>
      <c r="AU43" s="96" t="s">
        <v>86</v>
      </c>
      <c r="AV43" s="593"/>
      <c r="AW43" s="594"/>
      <c r="AX43" s="495"/>
      <c r="AY43" s="169" t="s">
        <v>85</v>
      </c>
      <c r="AZ43" s="96" t="s">
        <v>86</v>
      </c>
      <c r="BA43" s="173"/>
      <c r="BB43" s="202"/>
      <c r="BC43" s="185"/>
      <c r="BD43" s="169" t="s">
        <v>85</v>
      </c>
      <c r="BE43" s="96" t="s">
        <v>86</v>
      </c>
      <c r="BF43" s="173"/>
      <c r="BG43" s="202"/>
      <c r="BH43" s="185"/>
      <c r="BI43" s="169" t="s">
        <v>85</v>
      </c>
      <c r="BJ43" s="96" t="s">
        <v>86</v>
      </c>
      <c r="BK43" s="318"/>
      <c r="BL43" s="182"/>
      <c r="BM43" s="185"/>
      <c r="BN43" s="169" t="s">
        <v>85</v>
      </c>
      <c r="BO43" s="96" t="s">
        <v>86</v>
      </c>
      <c r="BP43" s="318"/>
      <c r="BQ43" s="182"/>
      <c r="BR43" s="185"/>
      <c r="BS43" s="169" t="s">
        <v>85</v>
      </c>
      <c r="BT43" s="96" t="s">
        <v>86</v>
      </c>
      <c r="BU43" s="426"/>
      <c r="BV43" s="427"/>
      <c r="BW43" s="185"/>
      <c r="BX43" s="169" t="s">
        <v>85</v>
      </c>
      <c r="BY43" s="96" t="s">
        <v>86</v>
      </c>
      <c r="BZ43" s="426"/>
      <c r="CA43" s="427"/>
      <c r="CB43" s="185"/>
      <c r="CC43" s="169" t="s">
        <v>85</v>
      </c>
      <c r="CD43" s="96" t="s">
        <v>86</v>
      </c>
      <c r="CE43" s="426"/>
      <c r="CF43" s="427"/>
      <c r="CG43" s="185"/>
      <c r="CH43" s="169" t="s">
        <v>85</v>
      </c>
      <c r="CI43" s="96" t="s">
        <v>86</v>
      </c>
      <c r="CJ43" s="290"/>
      <c r="CK43" s="182"/>
      <c r="CL43" s="185"/>
      <c r="CM43" s="169" t="s">
        <v>85</v>
      </c>
      <c r="CN43" s="480" t="s">
        <v>86</v>
      </c>
      <c r="CO43" s="318"/>
      <c r="CP43" s="177"/>
      <c r="CQ43" s="432"/>
      <c r="CR43" s="169" t="s">
        <v>85</v>
      </c>
      <c r="CS43" s="96" t="s">
        <v>86</v>
      </c>
      <c r="CT43" s="290"/>
      <c r="CU43" s="182"/>
      <c r="CV43" s="185"/>
      <c r="CW43" s="169" t="s">
        <v>85</v>
      </c>
      <c r="CX43" s="96" t="s">
        <v>86</v>
      </c>
      <c r="CY43" s="290"/>
      <c r="CZ43" s="182"/>
      <c r="DA43" s="185"/>
      <c r="DB43" s="169" t="s">
        <v>85</v>
      </c>
      <c r="DC43" s="96" t="s">
        <v>86</v>
      </c>
      <c r="DD43" s="290"/>
      <c r="DE43" s="182"/>
      <c r="DF43" s="185"/>
      <c r="DG43" s="169" t="s">
        <v>85</v>
      </c>
      <c r="DH43" s="96" t="s">
        <v>86</v>
      </c>
      <c r="DI43" s="290"/>
      <c r="DJ43" s="182"/>
      <c r="DK43" s="185"/>
      <c r="DL43" s="169" t="s">
        <v>85</v>
      </c>
      <c r="DM43" s="96" t="s">
        <v>86</v>
      </c>
      <c r="DN43" s="340"/>
      <c r="DO43" s="427"/>
      <c r="DP43" s="432"/>
      <c r="DQ43" s="784" t="s">
        <v>85</v>
      </c>
      <c r="DR43" s="779" t="s">
        <v>86</v>
      </c>
      <c r="DS43" s="1013" t="s">
        <v>1146</v>
      </c>
      <c r="DT43" s="1014" t="s">
        <v>402</v>
      </c>
      <c r="DU43" s="1015">
        <v>32</v>
      </c>
      <c r="DV43" s="784" t="s">
        <v>85</v>
      </c>
      <c r="DW43" s="779" t="s">
        <v>86</v>
      </c>
      <c r="DX43" s="780"/>
      <c r="DY43" s="1045"/>
      <c r="DZ43" s="782"/>
      <c r="EA43" s="784" t="s">
        <v>85</v>
      </c>
      <c r="EB43" s="783" t="s">
        <v>86</v>
      </c>
      <c r="EC43" s="780" t="s">
        <v>1098</v>
      </c>
      <c r="ED43" s="781" t="s">
        <v>1035</v>
      </c>
      <c r="EE43" s="1035">
        <v>33</v>
      </c>
      <c r="EF43" s="784" t="s">
        <v>85</v>
      </c>
      <c r="EG43" s="779" t="s">
        <v>86</v>
      </c>
      <c r="EH43" s="780" t="s">
        <v>1101</v>
      </c>
      <c r="EI43" s="781" t="s">
        <v>892</v>
      </c>
      <c r="EJ43" s="782" t="s">
        <v>458</v>
      </c>
      <c r="EK43" s="842" t="s">
        <v>85</v>
      </c>
      <c r="EL43" s="843" t="s">
        <v>86</v>
      </c>
      <c r="EM43" s="860"/>
      <c r="EN43" s="845"/>
      <c r="EO43" s="846"/>
      <c r="EP43" s="169" t="s">
        <v>85</v>
      </c>
      <c r="EQ43" s="96" t="s">
        <v>86</v>
      </c>
      <c r="ER43" s="625"/>
      <c r="ES43" s="622"/>
      <c r="ET43" s="185"/>
      <c r="EU43" s="169" t="s">
        <v>85</v>
      </c>
      <c r="EV43" s="96" t="s">
        <v>86</v>
      </c>
      <c r="EW43" s="625"/>
      <c r="EX43" s="622"/>
      <c r="EY43" s="185"/>
      <c r="EZ43" s="169" t="s">
        <v>85</v>
      </c>
      <c r="FA43" s="96" t="s">
        <v>86</v>
      </c>
      <c r="FB43" s="625"/>
      <c r="FC43" s="622"/>
      <c r="FD43" s="185"/>
      <c r="FE43" s="169" t="s">
        <v>85</v>
      </c>
      <c r="FF43" s="96" t="s">
        <v>86</v>
      </c>
      <c r="FG43" s="625"/>
      <c r="FH43" s="622"/>
      <c r="FI43" s="185"/>
      <c r="FJ43" s="169" t="s">
        <v>85</v>
      </c>
      <c r="FK43" s="96" t="s">
        <v>86</v>
      </c>
      <c r="FL43" s="625"/>
      <c r="FM43" s="622"/>
      <c r="FN43" s="185"/>
      <c r="FO43" s="169" t="s">
        <v>85</v>
      </c>
      <c r="FP43" s="96" t="s">
        <v>86</v>
      </c>
      <c r="FQ43" s="625" t="s">
        <v>1082</v>
      </c>
      <c r="FR43" s="622" t="s">
        <v>23</v>
      </c>
      <c r="FS43" s="185">
        <v>24</v>
      </c>
      <c r="FT43" s="969"/>
      <c r="FU43" s="82" t="s">
        <v>85</v>
      </c>
      <c r="FV43" s="1164"/>
      <c r="FW43" s="1164"/>
      <c r="FX43" s="1164"/>
      <c r="FY43" s="1157"/>
      <c r="FZ43" s="1157"/>
      <c r="GA43" s="1157"/>
      <c r="GB43" s="1157"/>
      <c r="GC43" s="1157"/>
      <c r="GD43" s="1157"/>
      <c r="GE43" s="1157"/>
      <c r="GF43" s="1157"/>
      <c r="GG43" s="1157"/>
      <c r="GH43" s="1157"/>
      <c r="GI43" s="1157"/>
      <c r="GJ43" s="1157"/>
      <c r="GK43" s="1157"/>
      <c r="GL43" s="1157"/>
      <c r="GM43" s="1179"/>
      <c r="GN43" s="1177"/>
      <c r="GO43" s="1168"/>
      <c r="GP43" s="1171"/>
      <c r="GQ43" s="1174"/>
      <c r="GR43" s="1174"/>
      <c r="GS43" s="1174"/>
      <c r="GT43" s="1174"/>
      <c r="GU43" s="1174"/>
      <c r="GV43" s="1174"/>
      <c r="GW43" s="1168"/>
      <c r="GX43" s="1174"/>
      <c r="GY43" s="1174"/>
      <c r="GZ43" s="1174"/>
      <c r="HA43" s="1174"/>
      <c r="HB43" s="1174"/>
      <c r="HC43" s="1174"/>
      <c r="HD43" s="1160"/>
      <c r="HE43" s="212"/>
      <c r="HF43" s="212" t="s">
        <v>85</v>
      </c>
      <c r="HG43" s="1150"/>
      <c r="HH43" s="1162"/>
      <c r="HI43" s="1150"/>
      <c r="HJ43" s="1150"/>
      <c r="HK43" s="1150"/>
      <c r="HL43" s="1150"/>
      <c r="HM43" s="1150"/>
      <c r="HN43" s="1150"/>
      <c r="HO43" s="1150"/>
      <c r="HP43" s="1150"/>
      <c r="HQ43" s="1150"/>
      <c r="HR43" s="1150"/>
      <c r="HS43" s="1162"/>
      <c r="HT43" s="1162"/>
      <c r="HU43" s="1162"/>
      <c r="HV43" s="1162"/>
      <c r="HW43" s="1150"/>
      <c r="HX43" s="1150"/>
      <c r="HY43" s="1162"/>
      <c r="HZ43" s="1162"/>
      <c r="IA43" s="1162"/>
      <c r="IB43" s="1162"/>
      <c r="IC43" s="1162"/>
      <c r="ID43" s="1162"/>
      <c r="IE43" s="1162"/>
      <c r="IF43" s="1162"/>
      <c r="IG43" s="1162"/>
      <c r="IH43" s="1162"/>
      <c r="II43" s="1162"/>
      <c r="IJ43" s="1162"/>
      <c r="IK43" s="1162"/>
      <c r="IL43" s="1162"/>
      <c r="IM43" s="1150"/>
      <c r="IN43" s="1150"/>
      <c r="IO43" s="1162"/>
      <c r="IP43" s="1162"/>
      <c r="IQ43" s="1162"/>
      <c r="IR43" s="1162"/>
    </row>
    <row r="44" spans="1:252" s="8" customFormat="1" ht="8.1" customHeight="1" thickBot="1">
      <c r="A44" s="169"/>
      <c r="B44" s="96"/>
      <c r="C44" s="224" t="s">
        <v>1124</v>
      </c>
      <c r="D44" s="202"/>
      <c r="E44" s="185"/>
      <c r="F44" s="169"/>
      <c r="G44" s="96"/>
      <c r="H44" s="174"/>
      <c r="I44" s="202"/>
      <c r="J44" s="185"/>
      <c r="K44" s="169"/>
      <c r="L44" s="96"/>
      <c r="M44" s="287" t="s">
        <v>1064</v>
      </c>
      <c r="N44" s="177"/>
      <c r="O44" s="185"/>
      <c r="P44" s="169"/>
      <c r="Q44" s="96"/>
      <c r="R44" s="595"/>
      <c r="S44" s="177"/>
      <c r="T44" s="185"/>
      <c r="U44" s="169"/>
      <c r="V44" s="96"/>
      <c r="W44" s="1021" t="s">
        <v>1085</v>
      </c>
      <c r="X44" s="1022"/>
      <c r="Y44" s="185"/>
      <c r="Z44" s="164"/>
      <c r="AA44" s="96"/>
      <c r="AB44" s="174"/>
      <c r="AC44" s="202"/>
      <c r="AD44" s="185"/>
      <c r="AE44" s="164"/>
      <c r="AF44" s="96"/>
      <c r="AG44" s="174"/>
      <c r="AH44" s="202"/>
      <c r="AI44" s="185"/>
      <c r="AJ44" s="164"/>
      <c r="AK44" s="96"/>
      <c r="AL44" s="174"/>
      <c r="AM44" s="202"/>
      <c r="AN44" s="185"/>
      <c r="AO44" s="169"/>
      <c r="AP44" s="96"/>
      <c r="AQ44" s="174"/>
      <c r="AR44" s="202"/>
      <c r="AS44" s="185"/>
      <c r="AT44" s="169"/>
      <c r="AU44" s="96"/>
      <c r="AV44" s="595"/>
      <c r="AW44" s="596"/>
      <c r="AX44" s="495"/>
      <c r="AY44" s="169"/>
      <c r="AZ44" s="96"/>
      <c r="BA44" s="174"/>
      <c r="BB44" s="202"/>
      <c r="BC44" s="185"/>
      <c r="BD44" s="169"/>
      <c r="BE44" s="96"/>
      <c r="BF44" s="174"/>
      <c r="BG44" s="202"/>
      <c r="BH44" s="185"/>
      <c r="BI44" s="169"/>
      <c r="BJ44" s="96"/>
      <c r="BK44" s="318"/>
      <c r="BL44" s="520"/>
      <c r="BM44" s="185"/>
      <c r="BN44" s="169"/>
      <c r="BO44" s="96"/>
      <c r="BP44" s="318"/>
      <c r="BQ44" s="520"/>
      <c r="BR44" s="185"/>
      <c r="BS44" s="169"/>
      <c r="BT44" s="96"/>
      <c r="BU44" s="426"/>
      <c r="BV44" s="428"/>
      <c r="BW44" s="185"/>
      <c r="BX44" s="169"/>
      <c r="BY44" s="96"/>
      <c r="BZ44" s="426"/>
      <c r="CA44" s="428"/>
      <c r="CB44" s="185"/>
      <c r="CC44" s="169"/>
      <c r="CD44" s="96"/>
      <c r="CE44" s="426"/>
      <c r="CF44" s="428"/>
      <c r="CG44" s="185"/>
      <c r="CH44" s="169"/>
      <c r="CI44" s="96"/>
      <c r="CJ44" s="180"/>
      <c r="CK44" s="182"/>
      <c r="CL44" s="185"/>
      <c r="CM44" s="169"/>
      <c r="CN44" s="480"/>
      <c r="CO44" s="318"/>
      <c r="CP44" s="177"/>
      <c r="CQ44" s="432"/>
      <c r="CR44" s="169"/>
      <c r="CS44" s="96"/>
      <c r="CT44" s="180"/>
      <c r="CU44" s="182"/>
      <c r="CV44" s="185"/>
      <c r="CW44" s="169"/>
      <c r="CX44" s="96"/>
      <c r="CY44" s="180"/>
      <c r="CZ44" s="182"/>
      <c r="DA44" s="185"/>
      <c r="DB44" s="169"/>
      <c r="DC44" s="96"/>
      <c r="DD44" s="180"/>
      <c r="DE44" s="182"/>
      <c r="DF44" s="185"/>
      <c r="DG44" s="169"/>
      <c r="DH44" s="96"/>
      <c r="DI44" s="180"/>
      <c r="DJ44" s="182"/>
      <c r="DK44" s="185"/>
      <c r="DL44" s="169"/>
      <c r="DM44" s="96"/>
      <c r="DN44" s="180"/>
      <c r="DO44" s="182"/>
      <c r="DP44" s="185"/>
      <c r="DQ44" s="784"/>
      <c r="DR44" s="779"/>
      <c r="DS44" s="1013" t="s">
        <v>1147</v>
      </c>
      <c r="DT44" s="1182" t="s">
        <v>1158</v>
      </c>
      <c r="DU44" s="1183"/>
      <c r="DV44" s="784"/>
      <c r="DW44" s="779"/>
      <c r="DX44" s="1041"/>
      <c r="DY44" s="1046"/>
      <c r="DZ44" s="782"/>
      <c r="EA44" s="784"/>
      <c r="EB44" s="783"/>
      <c r="EC44" s="1041" t="s">
        <v>1099</v>
      </c>
      <c r="ED44" s="786"/>
      <c r="EE44" s="1035"/>
      <c r="EF44" s="784"/>
      <c r="EG44" s="779"/>
      <c r="EH44" s="785" t="s">
        <v>1102</v>
      </c>
      <c r="EI44" s="786"/>
      <c r="EJ44" s="782">
        <v>16</v>
      </c>
      <c r="EK44" s="842"/>
      <c r="EL44" s="843"/>
      <c r="EM44" s="861"/>
      <c r="EN44" s="845"/>
      <c r="EO44" s="846"/>
      <c r="EP44" s="169"/>
      <c r="EQ44" s="96"/>
      <c r="ER44" s="625"/>
      <c r="ES44" s="622"/>
      <c r="ET44" s="185"/>
      <c r="EU44" s="169"/>
      <c r="EV44" s="96"/>
      <c r="EW44" s="625"/>
      <c r="EX44" s="622"/>
      <c r="EY44" s="185"/>
      <c r="EZ44" s="169"/>
      <c r="FA44" s="96"/>
      <c r="FB44" s="625"/>
      <c r="FC44" s="622"/>
      <c r="FD44" s="185"/>
      <c r="FE44" s="169"/>
      <c r="FF44" s="96"/>
      <c r="FG44" s="625"/>
      <c r="FH44" s="622"/>
      <c r="FI44" s="185"/>
      <c r="FJ44" s="169"/>
      <c r="FK44" s="96"/>
      <c r="FL44" s="625"/>
      <c r="FM44" s="622"/>
      <c r="FN44" s="185"/>
      <c r="FO44" s="169"/>
      <c r="FP44" s="96"/>
      <c r="FQ44" s="625" t="s">
        <v>1148</v>
      </c>
      <c r="FR44" s="622"/>
      <c r="FS44" s="185"/>
      <c r="FT44" s="969"/>
      <c r="FU44" s="82"/>
      <c r="FV44" s="1164"/>
      <c r="FW44" s="1164"/>
      <c r="FX44" s="1164"/>
      <c r="FY44" s="1157"/>
      <c r="FZ44" s="1157"/>
      <c r="GA44" s="1157"/>
      <c r="GB44" s="1157"/>
      <c r="GC44" s="1157"/>
      <c r="GD44" s="1157"/>
      <c r="GE44" s="1157"/>
      <c r="GF44" s="1157"/>
      <c r="GG44" s="1157"/>
      <c r="GH44" s="1157"/>
      <c r="GI44" s="1157"/>
      <c r="GJ44" s="1157"/>
      <c r="GK44" s="1157"/>
      <c r="GL44" s="1157"/>
      <c r="GM44" s="1179"/>
      <c r="GN44" s="1177"/>
      <c r="GO44" s="1168"/>
      <c r="GP44" s="1171"/>
      <c r="GQ44" s="1174"/>
      <c r="GR44" s="1174"/>
      <c r="GS44" s="1174"/>
      <c r="GT44" s="1174"/>
      <c r="GU44" s="1174"/>
      <c r="GV44" s="1174"/>
      <c r="GW44" s="1168"/>
      <c r="GX44" s="1174"/>
      <c r="GY44" s="1174"/>
      <c r="GZ44" s="1174"/>
      <c r="HA44" s="1174"/>
      <c r="HB44" s="1174"/>
      <c r="HC44" s="1174"/>
      <c r="HD44" s="1160"/>
      <c r="HE44" s="212"/>
      <c r="HF44" s="212"/>
      <c r="HG44" s="1150"/>
      <c r="HH44" s="1162"/>
      <c r="HI44" s="1150"/>
      <c r="HJ44" s="1150"/>
      <c r="HK44" s="1150"/>
      <c r="HL44" s="1150"/>
      <c r="HM44" s="1150"/>
      <c r="HN44" s="1150"/>
      <c r="HO44" s="1150"/>
      <c r="HP44" s="1150"/>
      <c r="HQ44" s="1150"/>
      <c r="HR44" s="1150"/>
      <c r="HS44" s="1162"/>
      <c r="HT44" s="1162"/>
      <c r="HU44" s="1162"/>
      <c r="HV44" s="1162"/>
      <c r="HW44" s="1150"/>
      <c r="HX44" s="1150"/>
      <c r="HY44" s="1162"/>
      <c r="HZ44" s="1162"/>
      <c r="IA44" s="1162"/>
      <c r="IB44" s="1162"/>
      <c r="IC44" s="1162"/>
      <c r="ID44" s="1162"/>
      <c r="IE44" s="1162"/>
      <c r="IF44" s="1162"/>
      <c r="IG44" s="1162"/>
      <c r="IH44" s="1162"/>
      <c r="II44" s="1162"/>
      <c r="IJ44" s="1162"/>
      <c r="IK44" s="1162"/>
      <c r="IL44" s="1162"/>
      <c r="IM44" s="1150"/>
      <c r="IN44" s="1150"/>
      <c r="IO44" s="1162"/>
      <c r="IP44" s="1162"/>
      <c r="IQ44" s="1162"/>
      <c r="IR44" s="1162"/>
    </row>
    <row r="45" spans="1:252" s="8" customFormat="1" ht="8.1" customHeight="1" thickBot="1">
      <c r="A45" s="167"/>
      <c r="B45" s="97"/>
      <c r="C45" s="226"/>
      <c r="D45" s="201"/>
      <c r="E45" s="186"/>
      <c r="F45" s="167"/>
      <c r="G45" s="97"/>
      <c r="H45" s="175"/>
      <c r="I45" s="201"/>
      <c r="J45" s="186"/>
      <c r="K45" s="167"/>
      <c r="L45" s="97"/>
      <c r="M45" s="288"/>
      <c r="N45" s="178"/>
      <c r="O45" s="186"/>
      <c r="P45" s="167"/>
      <c r="Q45" s="97"/>
      <c r="R45" s="1008"/>
      <c r="S45" s="178"/>
      <c r="T45" s="186"/>
      <c r="U45" s="167"/>
      <c r="V45" s="97"/>
      <c r="W45" s="1023"/>
      <c r="X45" s="1024"/>
      <c r="Y45" s="186"/>
      <c r="Z45" s="703"/>
      <c r="AA45" s="97"/>
      <c r="AB45" s="175"/>
      <c r="AC45" s="201"/>
      <c r="AD45" s="186"/>
      <c r="AE45" s="703"/>
      <c r="AF45" s="97"/>
      <c r="AG45" s="175"/>
      <c r="AH45" s="201"/>
      <c r="AI45" s="186"/>
      <c r="AJ45" s="165"/>
      <c r="AK45" s="97"/>
      <c r="AL45" s="175"/>
      <c r="AM45" s="201"/>
      <c r="AN45" s="186"/>
      <c r="AO45" s="167"/>
      <c r="AP45" s="97"/>
      <c r="AQ45" s="175"/>
      <c r="AR45" s="201"/>
      <c r="AS45" s="186"/>
      <c r="AT45" s="167"/>
      <c r="AU45" s="97"/>
      <c r="AV45" s="597"/>
      <c r="AW45" s="598"/>
      <c r="AX45" s="498"/>
      <c r="AY45" s="167"/>
      <c r="AZ45" s="97"/>
      <c r="BA45" s="175"/>
      <c r="BB45" s="201"/>
      <c r="BC45" s="186"/>
      <c r="BD45" s="167"/>
      <c r="BE45" s="97"/>
      <c r="BF45" s="175"/>
      <c r="BG45" s="201"/>
      <c r="BH45" s="186"/>
      <c r="BI45" s="167"/>
      <c r="BJ45" s="97"/>
      <c r="BK45" s="288"/>
      <c r="BL45" s="521"/>
      <c r="BM45" s="186"/>
      <c r="BN45" s="167"/>
      <c r="BO45" s="97"/>
      <c r="BP45" s="288"/>
      <c r="BQ45" s="521"/>
      <c r="BR45" s="186"/>
      <c r="BS45" s="167"/>
      <c r="BT45" s="97"/>
      <c r="BU45" s="429"/>
      <c r="BV45" s="430"/>
      <c r="BW45" s="186"/>
      <c r="BX45" s="167"/>
      <c r="BY45" s="97"/>
      <c r="BZ45" s="429"/>
      <c r="CA45" s="430"/>
      <c r="CB45" s="186"/>
      <c r="CC45" s="167"/>
      <c r="CD45" s="97"/>
      <c r="CE45" s="429"/>
      <c r="CF45" s="430"/>
      <c r="CG45" s="186"/>
      <c r="CH45" s="167"/>
      <c r="CI45" s="97"/>
      <c r="CJ45" s="181"/>
      <c r="CK45" s="291"/>
      <c r="CL45" s="186"/>
      <c r="CM45" s="167"/>
      <c r="CN45" s="487"/>
      <c r="CO45" s="488"/>
      <c r="CP45" s="178"/>
      <c r="CQ45" s="433"/>
      <c r="CR45" s="167"/>
      <c r="CS45" s="97"/>
      <c r="CT45" s="181"/>
      <c r="CU45" s="291"/>
      <c r="CV45" s="186"/>
      <c r="CW45" s="167"/>
      <c r="CX45" s="97"/>
      <c r="CY45" s="181"/>
      <c r="CZ45" s="291"/>
      <c r="DA45" s="186"/>
      <c r="DB45" s="167"/>
      <c r="DC45" s="97"/>
      <c r="DD45" s="181"/>
      <c r="DE45" s="291"/>
      <c r="DF45" s="186"/>
      <c r="DG45" s="167"/>
      <c r="DH45" s="97"/>
      <c r="DI45" s="181"/>
      <c r="DJ45" s="291"/>
      <c r="DK45" s="186"/>
      <c r="DL45" s="167"/>
      <c r="DM45" s="97"/>
      <c r="DN45" s="181"/>
      <c r="DO45" s="291"/>
      <c r="DP45" s="186"/>
      <c r="DQ45" s="792"/>
      <c r="DR45" s="793"/>
      <c r="DS45" s="1016" t="s">
        <v>1092</v>
      </c>
      <c r="DT45" s="1017"/>
      <c r="DU45" s="1018"/>
      <c r="DV45" s="792"/>
      <c r="DW45" s="793"/>
      <c r="DX45" s="1043"/>
      <c r="DY45" s="1043"/>
      <c r="DZ45" s="791"/>
      <c r="EA45" s="792"/>
      <c r="EB45" s="807"/>
      <c r="EC45" s="1041" t="s">
        <v>1092</v>
      </c>
      <c r="ED45" s="790"/>
      <c r="EE45" s="1036"/>
      <c r="EF45" s="792"/>
      <c r="EG45" s="793"/>
      <c r="EH45" s="1041" t="s">
        <v>1092</v>
      </c>
      <c r="EI45" s="790"/>
      <c r="EJ45" s="791"/>
      <c r="EK45" s="847"/>
      <c r="EL45" s="852"/>
      <c r="EM45" s="862"/>
      <c r="EN45" s="863"/>
      <c r="EO45" s="850"/>
      <c r="EP45" s="167"/>
      <c r="EQ45" s="97"/>
      <c r="ER45" s="626"/>
      <c r="ES45" s="626"/>
      <c r="ET45" s="186"/>
      <c r="EU45" s="167"/>
      <c r="EV45" s="97"/>
      <c r="EW45" s="626"/>
      <c r="EX45" s="626"/>
      <c r="EY45" s="186"/>
      <c r="EZ45" s="167"/>
      <c r="FA45" s="97"/>
      <c r="FB45" s="626"/>
      <c r="FC45" s="626"/>
      <c r="FD45" s="186"/>
      <c r="FE45" s="167"/>
      <c r="FF45" s="97"/>
      <c r="FG45" s="626"/>
      <c r="FH45" s="626"/>
      <c r="FI45" s="186"/>
      <c r="FJ45" s="167"/>
      <c r="FK45" s="97"/>
      <c r="FL45" s="626"/>
      <c r="FM45" s="626"/>
      <c r="FN45" s="186"/>
      <c r="FO45" s="167"/>
      <c r="FP45" s="97"/>
      <c r="FQ45" s="626"/>
      <c r="FR45" s="626"/>
      <c r="FS45" s="186"/>
      <c r="FT45" s="969"/>
      <c r="FU45" s="83"/>
      <c r="FV45" s="1165"/>
      <c r="FW45" s="1165"/>
      <c r="FX45" s="1165"/>
      <c r="FY45" s="1158"/>
      <c r="FZ45" s="1158"/>
      <c r="GA45" s="1158"/>
      <c r="GB45" s="1158"/>
      <c r="GC45" s="1158"/>
      <c r="GD45" s="1158"/>
      <c r="GE45" s="1158"/>
      <c r="GF45" s="1158"/>
      <c r="GG45" s="1158"/>
      <c r="GH45" s="1158"/>
      <c r="GI45" s="1158"/>
      <c r="GJ45" s="1158"/>
      <c r="GK45" s="1158"/>
      <c r="GL45" s="1158"/>
      <c r="GM45" s="1180"/>
      <c r="GN45" s="1178"/>
      <c r="GO45" s="1169"/>
      <c r="GP45" s="1172"/>
      <c r="GQ45" s="1175"/>
      <c r="GR45" s="1175"/>
      <c r="GS45" s="1175"/>
      <c r="GT45" s="1175"/>
      <c r="GU45" s="1175"/>
      <c r="GV45" s="1175"/>
      <c r="GW45" s="1169"/>
      <c r="GX45" s="1175"/>
      <c r="GY45" s="1175"/>
      <c r="GZ45" s="1175"/>
      <c r="HA45" s="1175"/>
      <c r="HB45" s="1175"/>
      <c r="HC45" s="1175"/>
      <c r="HD45" s="1161"/>
      <c r="HE45" s="213"/>
      <c r="HF45" s="213"/>
      <c r="HG45" s="1151"/>
      <c r="HH45" s="1162"/>
      <c r="HI45" s="1151"/>
      <c r="HJ45" s="1151"/>
      <c r="HK45" s="1151"/>
      <c r="HL45" s="1151"/>
      <c r="HM45" s="1151"/>
      <c r="HN45" s="1151"/>
      <c r="HO45" s="1151"/>
      <c r="HP45" s="1151"/>
      <c r="HQ45" s="1151"/>
      <c r="HR45" s="1151"/>
      <c r="HS45" s="1162"/>
      <c r="HT45" s="1162"/>
      <c r="HU45" s="1162"/>
      <c r="HV45" s="1162"/>
      <c r="HW45" s="1151"/>
      <c r="HX45" s="1151"/>
      <c r="HY45" s="1162"/>
      <c r="HZ45" s="1162"/>
      <c r="IA45" s="1162"/>
      <c r="IB45" s="1162"/>
      <c r="IC45" s="1162"/>
      <c r="ID45" s="1162"/>
      <c r="IE45" s="1162"/>
      <c r="IF45" s="1162"/>
      <c r="IG45" s="1162"/>
      <c r="IH45" s="1162"/>
      <c r="II45" s="1162"/>
      <c r="IJ45" s="1162"/>
      <c r="IK45" s="1162"/>
      <c r="IL45" s="1162"/>
      <c r="IM45" s="1151"/>
      <c r="IN45" s="1151"/>
      <c r="IO45" s="1162"/>
      <c r="IP45" s="1162"/>
      <c r="IQ45" s="1162"/>
      <c r="IR45" s="1162"/>
    </row>
    <row r="46" spans="1:252" s="8" customFormat="1" ht="33" customHeight="1" thickTop="1" thickBot="1">
      <c r="A46" s="241"/>
      <c r="B46" s="242"/>
      <c r="C46" s="247" t="s">
        <v>1160</v>
      </c>
      <c r="D46" s="243"/>
      <c r="E46" s="244"/>
      <c r="F46" s="241"/>
      <c r="G46" s="242"/>
      <c r="H46" s="247" t="s">
        <v>1160</v>
      </c>
      <c r="I46" s="243"/>
      <c r="J46" s="244"/>
      <c r="K46" s="241"/>
      <c r="L46" s="242"/>
      <c r="M46" s="247" t="s">
        <v>1160</v>
      </c>
      <c r="N46" s="243"/>
      <c r="O46" s="244"/>
      <c r="P46" s="241"/>
      <c r="Q46" s="242"/>
      <c r="R46" s="247" t="s">
        <v>1160</v>
      </c>
      <c r="S46" s="243"/>
      <c r="T46" s="244"/>
      <c r="U46" s="241"/>
      <c r="V46" s="242"/>
      <c r="W46" s="247" t="s">
        <v>1160</v>
      </c>
      <c r="X46" s="243"/>
      <c r="Y46" s="244"/>
      <c r="Z46" s="241"/>
      <c r="AA46" s="242"/>
      <c r="AB46" s="247" t="s">
        <v>1160</v>
      </c>
      <c r="AC46" s="243"/>
      <c r="AD46" s="244"/>
      <c r="AE46" s="241"/>
      <c r="AF46" s="242"/>
      <c r="AG46" s="247" t="s">
        <v>1160</v>
      </c>
      <c r="AH46" s="243"/>
      <c r="AI46" s="244"/>
      <c r="AJ46" s="241"/>
      <c r="AK46" s="242"/>
      <c r="AL46" s="247" t="s">
        <v>1160</v>
      </c>
      <c r="AM46" s="243"/>
      <c r="AN46" s="244"/>
      <c r="AO46" s="241"/>
      <c r="AP46" s="242"/>
      <c r="AQ46" s="247" t="s">
        <v>1160</v>
      </c>
      <c r="AR46" s="243"/>
      <c r="AS46" s="244"/>
      <c r="AT46" s="241"/>
      <c r="AU46" s="242"/>
      <c r="AV46" s="247" t="s">
        <v>1160</v>
      </c>
      <c r="AW46" s="243"/>
      <c r="AX46" s="244"/>
      <c r="AY46" s="241"/>
      <c r="AZ46" s="242"/>
      <c r="BA46" s="247" t="s">
        <v>1160</v>
      </c>
      <c r="BB46" s="243"/>
      <c r="BC46" s="244"/>
      <c r="BD46" s="241"/>
      <c r="BE46" s="242"/>
      <c r="BF46" s="247" t="s">
        <v>1160</v>
      </c>
      <c r="BG46" s="243"/>
      <c r="BH46" s="244"/>
      <c r="BI46" s="241"/>
      <c r="BJ46" s="242"/>
      <c r="BK46" s="247" t="s">
        <v>1160</v>
      </c>
      <c r="BL46" s="243"/>
      <c r="BM46" s="244"/>
      <c r="BN46" s="241"/>
      <c r="BO46" s="242"/>
      <c r="BP46" s="247" t="s">
        <v>1160</v>
      </c>
      <c r="BQ46" s="243"/>
      <c r="BR46" s="244"/>
      <c r="BS46" s="241"/>
      <c r="BT46" s="242"/>
      <c r="BU46" s="247" t="s">
        <v>1160</v>
      </c>
      <c r="BV46" s="243"/>
      <c r="BW46" s="244"/>
      <c r="BX46" s="241"/>
      <c r="BY46" s="242"/>
      <c r="BZ46" s="247" t="s">
        <v>1160</v>
      </c>
      <c r="CA46" s="243"/>
      <c r="CB46" s="244"/>
      <c r="CC46" s="241"/>
      <c r="CD46" s="242"/>
      <c r="CE46" s="247" t="s">
        <v>1160</v>
      </c>
      <c r="CF46" s="243"/>
      <c r="CG46" s="244"/>
      <c r="CH46" s="241"/>
      <c r="CI46" s="242"/>
      <c r="CJ46" s="247" t="s">
        <v>1160</v>
      </c>
      <c r="CK46" s="243"/>
      <c r="CL46" s="244"/>
      <c r="CM46" s="241"/>
      <c r="CN46" s="242"/>
      <c r="CO46" s="247" t="s">
        <v>1160</v>
      </c>
      <c r="CP46" s="243"/>
      <c r="CQ46" s="244"/>
      <c r="CR46" s="241"/>
      <c r="CS46" s="242"/>
      <c r="CT46" s="247" t="s">
        <v>1160</v>
      </c>
      <c r="CU46" s="243"/>
      <c r="CV46" s="244"/>
      <c r="CW46" s="241"/>
      <c r="CX46" s="242"/>
      <c r="CY46" s="247" t="s">
        <v>1160</v>
      </c>
      <c r="CZ46" s="243"/>
      <c r="DA46" s="244"/>
      <c r="DB46" s="241"/>
      <c r="DC46" s="242"/>
      <c r="DD46" s="247" t="s">
        <v>1160</v>
      </c>
      <c r="DE46" s="243"/>
      <c r="DF46" s="244"/>
      <c r="DG46" s="241"/>
      <c r="DH46" s="242"/>
      <c r="DI46" s="247" t="s">
        <v>1160</v>
      </c>
      <c r="DJ46" s="243"/>
      <c r="DK46" s="244"/>
      <c r="DL46" s="241"/>
      <c r="DM46" s="242"/>
      <c r="DN46" s="247" t="s">
        <v>1160</v>
      </c>
      <c r="DO46" s="243"/>
      <c r="DP46" s="244"/>
      <c r="DQ46" s="808"/>
      <c r="DR46" s="809"/>
      <c r="DS46" s="761" t="s">
        <v>1160</v>
      </c>
      <c r="DT46" s="810"/>
      <c r="DU46" s="811"/>
      <c r="DV46" s="808"/>
      <c r="DW46" s="809"/>
      <c r="DX46" s="761" t="s">
        <v>1160</v>
      </c>
      <c r="DY46" s="810"/>
      <c r="DZ46" s="811"/>
      <c r="EA46" s="808"/>
      <c r="EB46" s="809"/>
      <c r="EC46" s="761" t="s">
        <v>1160</v>
      </c>
      <c r="ED46" s="810"/>
      <c r="EE46" s="1038"/>
      <c r="EF46" s="1039"/>
      <c r="EG46" s="809"/>
      <c r="EH46" s="761" t="s">
        <v>1160</v>
      </c>
      <c r="EI46" s="810"/>
      <c r="EJ46" s="811"/>
      <c r="EK46" s="864"/>
      <c r="EL46" s="865"/>
      <c r="EM46" s="829" t="s">
        <v>1160</v>
      </c>
      <c r="EN46" s="866"/>
      <c r="EO46" s="867"/>
      <c r="EP46" s="241"/>
      <c r="EQ46" s="242"/>
      <c r="ER46" s="247" t="s">
        <v>1084</v>
      </c>
      <c r="ES46" s="243"/>
      <c r="ET46" s="244"/>
      <c r="EU46" s="241"/>
      <c r="EV46" s="242"/>
      <c r="EW46" s="247" t="s">
        <v>1160</v>
      </c>
      <c r="EX46" s="243"/>
      <c r="EY46" s="244"/>
      <c r="EZ46" s="241"/>
      <c r="FA46" s="242"/>
      <c r="FB46" s="247" t="s">
        <v>1160</v>
      </c>
      <c r="FC46" s="243"/>
      <c r="FD46" s="244"/>
      <c r="FE46" s="241"/>
      <c r="FF46" s="242"/>
      <c r="FG46" s="247" t="s">
        <v>1063</v>
      </c>
      <c r="FH46" s="243"/>
      <c r="FI46" s="244"/>
      <c r="FJ46" s="241"/>
      <c r="FK46" s="242"/>
      <c r="FL46" s="247" t="s">
        <v>1160</v>
      </c>
      <c r="FM46" s="243"/>
      <c r="FN46" s="244"/>
      <c r="FO46" s="241"/>
      <c r="FP46" s="242"/>
      <c r="FQ46" s="247" t="s">
        <v>1160</v>
      </c>
      <c r="FR46" s="243"/>
      <c r="FS46" s="244"/>
      <c r="FT46" s="971"/>
      <c r="FU46" s="193" t="s">
        <v>0</v>
      </c>
      <c r="FV46" s="194" t="s">
        <v>458</v>
      </c>
      <c r="FW46" s="659" t="s">
        <v>932</v>
      </c>
      <c r="FX46" s="659" t="s">
        <v>933</v>
      </c>
      <c r="FY46" s="659" t="s">
        <v>931</v>
      </c>
      <c r="FZ46" s="195">
        <v>11</v>
      </c>
      <c r="GA46" s="195">
        <v>13</v>
      </c>
      <c r="GB46" s="195">
        <v>19</v>
      </c>
      <c r="GC46" s="195">
        <v>14</v>
      </c>
      <c r="GD46" s="195">
        <v>24</v>
      </c>
      <c r="GE46" s="195">
        <v>25</v>
      </c>
      <c r="GF46" s="195">
        <v>26</v>
      </c>
      <c r="GG46" s="195">
        <v>29</v>
      </c>
      <c r="GH46" s="195">
        <v>30</v>
      </c>
      <c r="GI46" s="195">
        <v>31</v>
      </c>
      <c r="GJ46" s="195">
        <v>32</v>
      </c>
      <c r="GK46" s="195">
        <v>33</v>
      </c>
      <c r="GL46" s="196">
        <v>34</v>
      </c>
      <c r="GM46" s="199">
        <v>34</v>
      </c>
      <c r="GN46" s="146" t="s">
        <v>0</v>
      </c>
      <c r="GO46" s="973">
        <v>41</v>
      </c>
      <c r="GP46" s="973">
        <v>42</v>
      </c>
      <c r="GQ46" s="973">
        <v>40</v>
      </c>
      <c r="GR46" s="197">
        <v>11</v>
      </c>
      <c r="GS46" s="197">
        <v>13</v>
      </c>
      <c r="GT46" s="197">
        <v>19</v>
      </c>
      <c r="GU46" s="197">
        <v>14</v>
      </c>
      <c r="GV46" s="197">
        <v>24</v>
      </c>
      <c r="GW46" s="197">
        <v>25</v>
      </c>
      <c r="GX46" s="197">
        <v>26</v>
      </c>
      <c r="GY46" s="197">
        <v>29</v>
      </c>
      <c r="GZ46" s="197">
        <v>30</v>
      </c>
      <c r="HA46" s="197">
        <v>31</v>
      </c>
      <c r="HB46" s="197">
        <v>32</v>
      </c>
      <c r="HC46" s="197">
        <v>33</v>
      </c>
      <c r="HD46" s="198">
        <v>34</v>
      </c>
      <c r="HE46" s="132"/>
      <c r="HF46" s="121" t="s">
        <v>0</v>
      </c>
      <c r="HG46" s="1152" t="s">
        <v>87</v>
      </c>
      <c r="HH46" s="1152" t="s">
        <v>120</v>
      </c>
      <c r="HI46" s="1152" t="s">
        <v>1119</v>
      </c>
      <c r="HJ46" s="1152" t="s">
        <v>43</v>
      </c>
      <c r="HK46" s="1152" t="s">
        <v>23</v>
      </c>
      <c r="HL46" s="1152" t="s">
        <v>28</v>
      </c>
      <c r="HM46" s="1152" t="s">
        <v>27</v>
      </c>
      <c r="HN46" s="1152" t="s">
        <v>890</v>
      </c>
      <c r="HO46" s="1152" t="s">
        <v>39</v>
      </c>
      <c r="HP46" s="1152" t="s">
        <v>1039</v>
      </c>
      <c r="HQ46" s="1152" t="s">
        <v>33</v>
      </c>
      <c r="HR46" s="1152" t="s">
        <v>392</v>
      </c>
      <c r="HS46" s="1152" t="s">
        <v>121</v>
      </c>
      <c r="HT46" s="1152" t="s">
        <v>38</v>
      </c>
      <c r="HU46" s="1152" t="s">
        <v>34</v>
      </c>
      <c r="HV46" s="1152" t="s">
        <v>401</v>
      </c>
      <c r="HW46" s="1152" t="s">
        <v>119</v>
      </c>
      <c r="HX46" s="1152" t="s">
        <v>29</v>
      </c>
      <c r="HY46" s="1152" t="s">
        <v>40</v>
      </c>
      <c r="HZ46" s="1152" t="s">
        <v>88</v>
      </c>
      <c r="IA46" s="1152" t="s">
        <v>37</v>
      </c>
      <c r="IB46" s="1152" t="s">
        <v>41</v>
      </c>
      <c r="IC46" s="1152" t="s">
        <v>42</v>
      </c>
      <c r="ID46" s="1152" t="s">
        <v>893</v>
      </c>
      <c r="IE46" s="1152" t="s">
        <v>84</v>
      </c>
      <c r="IF46" s="1152" t="s">
        <v>44</v>
      </c>
      <c r="IG46" s="1152" t="s">
        <v>1035</v>
      </c>
      <c r="IH46" s="1152" t="s">
        <v>891</v>
      </c>
      <c r="II46" s="1152" t="s">
        <v>402</v>
      </c>
      <c r="IJ46" s="1152" t="s">
        <v>122</v>
      </c>
      <c r="IK46" s="1152" t="s">
        <v>892</v>
      </c>
      <c r="IL46" s="1152" t="s">
        <v>123</v>
      </c>
      <c r="IM46" s="1152" t="s">
        <v>26</v>
      </c>
      <c r="IN46" s="1152" t="s">
        <v>1021</v>
      </c>
      <c r="IO46" s="1152" t="s">
        <v>393</v>
      </c>
      <c r="IP46" s="1152" t="s">
        <v>397</v>
      </c>
      <c r="IQ46" s="1152" t="s">
        <v>124</v>
      </c>
      <c r="IR46" s="1152" t="s">
        <v>398</v>
      </c>
    </row>
    <row r="47" spans="1:252" s="8" customFormat="1" ht="8.1" customHeight="1" thickTop="1" thickBot="1">
      <c r="A47" s="162" t="s">
        <v>0</v>
      </c>
      <c r="B47" s="171" t="s">
        <v>1</v>
      </c>
      <c r="C47" s="79" t="s">
        <v>2</v>
      </c>
      <c r="D47" s="77" t="s">
        <v>3</v>
      </c>
      <c r="E47" s="78" t="s">
        <v>4</v>
      </c>
      <c r="F47" s="162" t="s">
        <v>0</v>
      </c>
      <c r="G47" s="171" t="s">
        <v>1</v>
      </c>
      <c r="H47" s="79" t="s">
        <v>2</v>
      </c>
      <c r="I47" s="77" t="s">
        <v>3</v>
      </c>
      <c r="J47" s="78" t="s">
        <v>4</v>
      </c>
      <c r="K47" s="162" t="s">
        <v>0</v>
      </c>
      <c r="L47" s="171" t="s">
        <v>1</v>
      </c>
      <c r="M47" s="79" t="s">
        <v>2</v>
      </c>
      <c r="N47" s="77" t="s">
        <v>3</v>
      </c>
      <c r="O47" s="78" t="s">
        <v>4</v>
      </c>
      <c r="P47" s="162" t="s">
        <v>0</v>
      </c>
      <c r="Q47" s="171" t="s">
        <v>1</v>
      </c>
      <c r="R47" s="79" t="s">
        <v>2</v>
      </c>
      <c r="S47" s="77" t="s">
        <v>3</v>
      </c>
      <c r="T47" s="78" t="s">
        <v>4</v>
      </c>
      <c r="U47" s="162" t="s">
        <v>0</v>
      </c>
      <c r="V47" s="171" t="s">
        <v>1</v>
      </c>
      <c r="W47" s="79" t="s">
        <v>2</v>
      </c>
      <c r="X47" s="77" t="s">
        <v>3</v>
      </c>
      <c r="Y47" s="78" t="s">
        <v>4</v>
      </c>
      <c r="Z47" s="162" t="s">
        <v>0</v>
      </c>
      <c r="AA47" s="171" t="s">
        <v>1</v>
      </c>
      <c r="AB47" s="79" t="s">
        <v>2</v>
      </c>
      <c r="AC47" s="77" t="s">
        <v>3</v>
      </c>
      <c r="AD47" s="78" t="s">
        <v>4</v>
      </c>
      <c r="AE47" s="162" t="s">
        <v>0</v>
      </c>
      <c r="AF47" s="171" t="s">
        <v>1</v>
      </c>
      <c r="AG47" s="79" t="s">
        <v>2</v>
      </c>
      <c r="AH47" s="77" t="s">
        <v>3</v>
      </c>
      <c r="AI47" s="78" t="s">
        <v>4</v>
      </c>
      <c r="AJ47" s="162" t="s">
        <v>0</v>
      </c>
      <c r="AK47" s="171" t="s">
        <v>1</v>
      </c>
      <c r="AL47" s="79" t="s">
        <v>2</v>
      </c>
      <c r="AM47" s="77" t="s">
        <v>3</v>
      </c>
      <c r="AN47" s="78" t="s">
        <v>4</v>
      </c>
      <c r="AO47" s="162" t="s">
        <v>0</v>
      </c>
      <c r="AP47" s="171" t="s">
        <v>1</v>
      </c>
      <c r="AQ47" s="79" t="s">
        <v>2</v>
      </c>
      <c r="AR47" s="77" t="s">
        <v>3</v>
      </c>
      <c r="AS47" s="78" t="s">
        <v>4</v>
      </c>
      <c r="AT47" s="162" t="s">
        <v>0</v>
      </c>
      <c r="AU47" s="171" t="s">
        <v>1</v>
      </c>
      <c r="AV47" s="79" t="s">
        <v>2</v>
      </c>
      <c r="AW47" s="77" t="s">
        <v>3</v>
      </c>
      <c r="AX47" s="78" t="s">
        <v>4</v>
      </c>
      <c r="AY47" s="162" t="s">
        <v>0</v>
      </c>
      <c r="AZ47" s="171" t="s">
        <v>1</v>
      </c>
      <c r="BA47" s="79" t="s">
        <v>2</v>
      </c>
      <c r="BB47" s="77" t="s">
        <v>3</v>
      </c>
      <c r="BC47" s="78" t="s">
        <v>4</v>
      </c>
      <c r="BD47" s="162" t="s">
        <v>0</v>
      </c>
      <c r="BE47" s="171" t="s">
        <v>1</v>
      </c>
      <c r="BF47" s="79" t="s">
        <v>2</v>
      </c>
      <c r="BG47" s="77" t="s">
        <v>3</v>
      </c>
      <c r="BH47" s="78" t="s">
        <v>4</v>
      </c>
      <c r="BI47" s="162" t="s">
        <v>0</v>
      </c>
      <c r="BJ47" s="171" t="s">
        <v>1</v>
      </c>
      <c r="BK47" s="79" t="s">
        <v>2</v>
      </c>
      <c r="BL47" s="77" t="s">
        <v>3</v>
      </c>
      <c r="BM47" s="78" t="s">
        <v>4</v>
      </c>
      <c r="BN47" s="162" t="s">
        <v>0</v>
      </c>
      <c r="BO47" s="171" t="s">
        <v>1</v>
      </c>
      <c r="BP47" s="79" t="s">
        <v>2</v>
      </c>
      <c r="BQ47" s="77" t="s">
        <v>3</v>
      </c>
      <c r="BR47" s="78" t="s">
        <v>4</v>
      </c>
      <c r="BS47" s="162" t="s">
        <v>0</v>
      </c>
      <c r="BT47" s="171" t="s">
        <v>1</v>
      </c>
      <c r="BU47" s="79" t="s">
        <v>2</v>
      </c>
      <c r="BV47" s="77" t="s">
        <v>3</v>
      </c>
      <c r="BW47" s="78" t="s">
        <v>4</v>
      </c>
      <c r="BX47" s="162" t="s">
        <v>0</v>
      </c>
      <c r="BY47" s="171" t="s">
        <v>1</v>
      </c>
      <c r="BZ47" s="79" t="s">
        <v>2</v>
      </c>
      <c r="CA47" s="77" t="s">
        <v>3</v>
      </c>
      <c r="CB47" s="78" t="s">
        <v>4</v>
      </c>
      <c r="CC47" s="162" t="s">
        <v>0</v>
      </c>
      <c r="CD47" s="171" t="s">
        <v>1</v>
      </c>
      <c r="CE47" s="79" t="s">
        <v>2</v>
      </c>
      <c r="CF47" s="77" t="s">
        <v>3</v>
      </c>
      <c r="CG47" s="78" t="s">
        <v>4</v>
      </c>
      <c r="CH47" s="162" t="s">
        <v>0</v>
      </c>
      <c r="CI47" s="171" t="s">
        <v>1</v>
      </c>
      <c r="CJ47" s="79" t="s">
        <v>2</v>
      </c>
      <c r="CK47" s="77" t="s">
        <v>3</v>
      </c>
      <c r="CL47" s="78" t="s">
        <v>4</v>
      </c>
      <c r="CM47" s="162" t="s">
        <v>0</v>
      </c>
      <c r="CN47" s="171" t="s">
        <v>1</v>
      </c>
      <c r="CO47" s="79" t="s">
        <v>2</v>
      </c>
      <c r="CP47" s="77" t="s">
        <v>3</v>
      </c>
      <c r="CQ47" s="78" t="s">
        <v>4</v>
      </c>
      <c r="CR47" s="162" t="s">
        <v>0</v>
      </c>
      <c r="CS47" s="171" t="s">
        <v>1</v>
      </c>
      <c r="CT47" s="79" t="s">
        <v>2</v>
      </c>
      <c r="CU47" s="77" t="s">
        <v>3</v>
      </c>
      <c r="CV47" s="78" t="s">
        <v>4</v>
      </c>
      <c r="CW47" s="162" t="s">
        <v>0</v>
      </c>
      <c r="CX47" s="171" t="s">
        <v>1</v>
      </c>
      <c r="CY47" s="79" t="s">
        <v>2</v>
      </c>
      <c r="CZ47" s="77" t="s">
        <v>3</v>
      </c>
      <c r="DA47" s="78" t="s">
        <v>4</v>
      </c>
      <c r="DB47" s="162" t="s">
        <v>0</v>
      </c>
      <c r="DC47" s="171" t="s">
        <v>1</v>
      </c>
      <c r="DD47" s="79" t="s">
        <v>2</v>
      </c>
      <c r="DE47" s="77" t="s">
        <v>3</v>
      </c>
      <c r="DF47" s="78" t="s">
        <v>4</v>
      </c>
      <c r="DG47" s="162" t="s">
        <v>0</v>
      </c>
      <c r="DH47" s="171" t="s">
        <v>1</v>
      </c>
      <c r="DI47" s="79" t="s">
        <v>2</v>
      </c>
      <c r="DJ47" s="77" t="s">
        <v>3</v>
      </c>
      <c r="DK47" s="78" t="s">
        <v>4</v>
      </c>
      <c r="DL47" s="162" t="s">
        <v>0</v>
      </c>
      <c r="DM47" s="171" t="s">
        <v>1</v>
      </c>
      <c r="DN47" s="79" t="s">
        <v>2</v>
      </c>
      <c r="DO47" s="77" t="s">
        <v>3</v>
      </c>
      <c r="DP47" s="78" t="s">
        <v>4</v>
      </c>
      <c r="DQ47" s="764" t="s">
        <v>0</v>
      </c>
      <c r="DR47" s="765" t="s">
        <v>1</v>
      </c>
      <c r="DS47" s="766" t="s">
        <v>2</v>
      </c>
      <c r="DT47" s="767" t="s">
        <v>3</v>
      </c>
      <c r="DU47" s="768" t="s">
        <v>4</v>
      </c>
      <c r="DV47" s="764" t="s">
        <v>0</v>
      </c>
      <c r="DW47" s="765" t="s">
        <v>1</v>
      </c>
      <c r="DX47" s="766" t="s">
        <v>2</v>
      </c>
      <c r="DY47" s="767" t="s">
        <v>3</v>
      </c>
      <c r="DZ47" s="768" t="s">
        <v>4</v>
      </c>
      <c r="EA47" s="764" t="s">
        <v>0</v>
      </c>
      <c r="EB47" s="765" t="s">
        <v>1</v>
      </c>
      <c r="EC47" s="766" t="s">
        <v>2</v>
      </c>
      <c r="ED47" s="767" t="s">
        <v>3</v>
      </c>
      <c r="EE47" s="1040" t="s">
        <v>4</v>
      </c>
      <c r="EF47" s="765" t="s">
        <v>0</v>
      </c>
      <c r="EG47" s="765" t="s">
        <v>1</v>
      </c>
      <c r="EH47" s="766" t="s">
        <v>2</v>
      </c>
      <c r="EI47" s="767" t="s">
        <v>3</v>
      </c>
      <c r="EJ47" s="768" t="s">
        <v>4</v>
      </c>
      <c r="EK47" s="832" t="s">
        <v>0</v>
      </c>
      <c r="EL47" s="833" t="s">
        <v>1</v>
      </c>
      <c r="EM47" s="834" t="s">
        <v>2</v>
      </c>
      <c r="EN47" s="835" t="s">
        <v>3</v>
      </c>
      <c r="EO47" s="836" t="s">
        <v>4</v>
      </c>
      <c r="EP47" s="162" t="s">
        <v>0</v>
      </c>
      <c r="EQ47" s="171" t="s">
        <v>1</v>
      </c>
      <c r="ER47" s="79" t="s">
        <v>2</v>
      </c>
      <c r="ES47" s="77" t="s">
        <v>3</v>
      </c>
      <c r="ET47" s="78" t="s">
        <v>4</v>
      </c>
      <c r="EU47" s="162" t="s">
        <v>0</v>
      </c>
      <c r="EV47" s="171" t="s">
        <v>1</v>
      </c>
      <c r="EW47" s="79" t="s">
        <v>2</v>
      </c>
      <c r="EX47" s="77" t="s">
        <v>3</v>
      </c>
      <c r="EY47" s="78" t="s">
        <v>4</v>
      </c>
      <c r="EZ47" s="162" t="s">
        <v>0</v>
      </c>
      <c r="FA47" s="171" t="s">
        <v>1</v>
      </c>
      <c r="FB47" s="79" t="s">
        <v>2</v>
      </c>
      <c r="FC47" s="77" t="s">
        <v>3</v>
      </c>
      <c r="FD47" s="78" t="s">
        <v>4</v>
      </c>
      <c r="FE47" s="162" t="s">
        <v>0</v>
      </c>
      <c r="FF47" s="171" t="s">
        <v>1</v>
      </c>
      <c r="FG47" s="79" t="s">
        <v>2</v>
      </c>
      <c r="FH47" s="77" t="s">
        <v>3</v>
      </c>
      <c r="FI47" s="78" t="s">
        <v>4</v>
      </c>
      <c r="FJ47" s="162" t="s">
        <v>0</v>
      </c>
      <c r="FK47" s="171" t="s">
        <v>1</v>
      </c>
      <c r="FL47" s="79" t="s">
        <v>2</v>
      </c>
      <c r="FM47" s="77" t="s">
        <v>3</v>
      </c>
      <c r="FN47" s="78" t="s">
        <v>4</v>
      </c>
      <c r="FO47" s="162" t="s">
        <v>0</v>
      </c>
      <c r="FP47" s="171" t="s">
        <v>1</v>
      </c>
      <c r="FQ47" s="79" t="s">
        <v>2</v>
      </c>
      <c r="FR47" s="77" t="s">
        <v>3</v>
      </c>
      <c r="FS47" s="78" t="s">
        <v>4</v>
      </c>
      <c r="FT47" s="968"/>
      <c r="FU47" s="84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90"/>
      <c r="GM47" s="90"/>
      <c r="GN47" s="145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1"/>
      <c r="HE47" s="128"/>
      <c r="HF47" s="122"/>
      <c r="HG47" s="1153"/>
      <c r="HH47" s="1153"/>
      <c r="HI47" s="1153"/>
      <c r="HJ47" s="1153"/>
      <c r="HK47" s="1153"/>
      <c r="HL47" s="1153"/>
      <c r="HM47" s="1153"/>
      <c r="HN47" s="1153"/>
      <c r="HO47" s="1153"/>
      <c r="HP47" s="1153"/>
      <c r="HQ47" s="1153"/>
      <c r="HR47" s="1153"/>
      <c r="HS47" s="1153"/>
      <c r="HT47" s="1153"/>
      <c r="HU47" s="1153"/>
      <c r="HV47" s="1153"/>
      <c r="HW47" s="1153"/>
      <c r="HX47" s="1153"/>
      <c r="HY47" s="1153"/>
      <c r="HZ47" s="1153"/>
      <c r="IA47" s="1153"/>
      <c r="IB47" s="1153"/>
      <c r="IC47" s="1153"/>
      <c r="ID47" s="1153"/>
      <c r="IE47" s="1153"/>
      <c r="IF47" s="1153"/>
      <c r="IG47" s="1153"/>
      <c r="IH47" s="1153"/>
      <c r="II47" s="1153"/>
      <c r="IJ47" s="1153"/>
      <c r="IK47" s="1153"/>
      <c r="IL47" s="1153"/>
      <c r="IM47" s="1153"/>
      <c r="IN47" s="1153"/>
      <c r="IO47" s="1153"/>
      <c r="IP47" s="1153"/>
      <c r="IQ47" s="1153"/>
      <c r="IR47" s="1152"/>
    </row>
    <row r="48" spans="1:252" s="8" customFormat="1" ht="8.1" customHeight="1" thickBot="1">
      <c r="A48" s="168"/>
      <c r="B48" s="95"/>
      <c r="C48" s="225"/>
      <c r="D48" s="200"/>
      <c r="E48" s="184"/>
      <c r="F48" s="168"/>
      <c r="G48" s="95"/>
      <c r="H48" s="172"/>
      <c r="I48" s="725"/>
      <c r="J48" s="184"/>
      <c r="K48" s="168"/>
      <c r="L48" s="95"/>
      <c r="M48" s="1141" t="s">
        <v>1067</v>
      </c>
      <c r="N48" s="1009"/>
      <c r="O48" s="184"/>
      <c r="P48" s="168"/>
      <c r="Q48" s="95"/>
      <c r="R48" s="543"/>
      <c r="S48" s="289"/>
      <c r="T48" s="184"/>
      <c r="U48" s="163"/>
      <c r="V48" s="95"/>
      <c r="W48" s="285"/>
      <c r="X48" s="176"/>
      <c r="Y48" s="533"/>
      <c r="Z48" s="168"/>
      <c r="AA48" s="95"/>
      <c r="AB48" s="225" t="s">
        <v>1073</v>
      </c>
      <c r="AC48" s="1009"/>
      <c r="AD48" s="184"/>
      <c r="AE48" s="168"/>
      <c r="AF48" s="95"/>
      <c r="AG48" s="172"/>
      <c r="AH48" s="725"/>
      <c r="AI48" s="184"/>
      <c r="AJ48" s="163"/>
      <c r="AK48" s="95"/>
      <c r="AL48" s="172" t="s">
        <v>1086</v>
      </c>
      <c r="AM48" s="725"/>
      <c r="AN48" s="184"/>
      <c r="AO48" s="168"/>
      <c r="AP48" s="95"/>
      <c r="AQ48" s="172"/>
      <c r="AR48" s="725"/>
      <c r="AS48" s="184"/>
      <c r="AT48" s="493"/>
      <c r="AU48" s="494"/>
      <c r="AV48" s="491"/>
      <c r="AW48" s="176"/>
      <c r="AX48" s="492"/>
      <c r="AY48" s="163"/>
      <c r="AZ48" s="95"/>
      <c r="BA48" s="491"/>
      <c r="BB48" s="176"/>
      <c r="BC48" s="492"/>
      <c r="BD48" s="163"/>
      <c r="BE48" s="95"/>
      <c r="BF48" s="491"/>
      <c r="BG48" s="176"/>
      <c r="BH48" s="492"/>
      <c r="BI48" s="168"/>
      <c r="BJ48" s="95"/>
      <c r="BK48" s="285"/>
      <c r="BL48" s="176"/>
      <c r="BM48" s="184"/>
      <c r="BN48" s="168"/>
      <c r="BO48" s="95"/>
      <c r="BP48" s="543"/>
      <c r="BQ48" s="519"/>
      <c r="BR48" s="184"/>
      <c r="BS48" s="168"/>
      <c r="BT48" s="95"/>
      <c r="BU48" s="491"/>
      <c r="BV48" s="599"/>
      <c r="BW48" s="184"/>
      <c r="BX48" s="168"/>
      <c r="BY48" s="95"/>
      <c r="BZ48" s="491"/>
      <c r="CA48" s="599"/>
      <c r="CB48" s="184"/>
      <c r="CC48" s="168"/>
      <c r="CD48" s="95"/>
      <c r="CE48" s="491"/>
      <c r="CF48" s="599"/>
      <c r="CG48" s="184"/>
      <c r="CH48" s="168"/>
      <c r="CI48" s="95"/>
      <c r="CJ48" s="491"/>
      <c r="CK48" s="599"/>
      <c r="CL48" s="184"/>
      <c r="CM48" s="168"/>
      <c r="CN48" s="95"/>
      <c r="CO48" s="491"/>
      <c r="CP48" s="599"/>
      <c r="CQ48" s="184"/>
      <c r="CR48" s="168"/>
      <c r="CS48" s="95"/>
      <c r="CT48" s="491"/>
      <c r="CU48" s="599"/>
      <c r="CV48" s="184"/>
      <c r="CW48" s="341"/>
      <c r="CX48" s="95"/>
      <c r="CY48" s="491"/>
      <c r="CZ48" s="599"/>
      <c r="DA48" s="184"/>
      <c r="DB48" s="341"/>
      <c r="DC48" s="95"/>
      <c r="DD48" s="434"/>
      <c r="DE48" s="519"/>
      <c r="DF48" s="533"/>
      <c r="DG48" s="341"/>
      <c r="DH48" s="95"/>
      <c r="DI48" s="991"/>
      <c r="DJ48" s="992"/>
      <c r="DK48" s="993"/>
      <c r="DL48" s="341"/>
      <c r="DM48" s="95"/>
      <c r="DN48" s="434"/>
      <c r="DO48" s="519"/>
      <c r="DP48" s="431"/>
      <c r="DQ48" s="777"/>
      <c r="DR48" s="772"/>
      <c r="DS48" s="1010"/>
      <c r="DT48" s="1011"/>
      <c r="DU48" s="1012"/>
      <c r="DV48" s="777"/>
      <c r="DW48" s="772"/>
      <c r="DX48" s="773"/>
      <c r="DY48" s="774"/>
      <c r="DZ48" s="775"/>
      <c r="EA48" s="771"/>
      <c r="EB48" s="776"/>
      <c r="EC48" s="773" t="s">
        <v>1097</v>
      </c>
      <c r="ED48" s="774"/>
      <c r="EE48" s="1034"/>
      <c r="EF48" s="777"/>
      <c r="EG48" s="772"/>
      <c r="EH48" s="773" t="s">
        <v>1100</v>
      </c>
      <c r="EI48" s="774"/>
      <c r="EJ48" s="775"/>
      <c r="EK48" s="837"/>
      <c r="EL48" s="838"/>
      <c r="EM48" s="839"/>
      <c r="EN48" s="840"/>
      <c r="EO48" s="841"/>
      <c r="EP48" s="168"/>
      <c r="EQ48" s="95"/>
      <c r="ER48" s="623"/>
      <c r="ES48" s="624"/>
      <c r="ET48" s="184"/>
      <c r="EU48" s="168"/>
      <c r="EV48" s="95"/>
      <c r="EW48" s="623"/>
      <c r="EX48" s="624"/>
      <c r="EY48" s="184"/>
      <c r="EZ48" s="168"/>
      <c r="FA48" s="95"/>
      <c r="FB48" s="623"/>
      <c r="FC48" s="624"/>
      <c r="FD48" s="184"/>
      <c r="FE48" s="163"/>
      <c r="FF48" s="95"/>
      <c r="FG48" s="623"/>
      <c r="FH48" s="624"/>
      <c r="FI48" s="184"/>
      <c r="FJ48" s="168"/>
      <c r="FK48" s="95"/>
      <c r="FL48" s="623"/>
      <c r="FM48" s="624"/>
      <c r="FN48" s="184"/>
      <c r="FO48" s="168"/>
      <c r="FP48" s="95"/>
      <c r="FQ48" s="623"/>
      <c r="FR48" s="624"/>
      <c r="FS48" s="184"/>
      <c r="FT48" s="969"/>
      <c r="FU48" s="81"/>
      <c r="FV48" s="1163">
        <f>COUNTIF($A48:$FS51,"=CSB")</f>
        <v>1</v>
      </c>
      <c r="FW48" s="1163">
        <f>COUNTIF($A48:$FS51,"41")</f>
        <v>0</v>
      </c>
      <c r="FX48" s="1163">
        <f>COUNTIF($A48:$FS51,"=42")</f>
        <v>1</v>
      </c>
      <c r="FY48" s="1156">
        <f>COUNTIF($A48:$FS51,"40")</f>
        <v>1</v>
      </c>
      <c r="FZ48" s="1156">
        <f>COUNTIF($A48:$FS51,"11")</f>
        <v>0</v>
      </c>
      <c r="GA48" s="1156">
        <f>COUNTIF($A48:$FS51,"13")</f>
        <v>1</v>
      </c>
      <c r="GB48" s="1156">
        <f>COUNTIF($A48:$FS51,"=19")</f>
        <v>1</v>
      </c>
      <c r="GC48" s="1156">
        <f>COUNTIF($A48:$FS51,"=14")</f>
        <v>0</v>
      </c>
      <c r="GD48" s="1156">
        <f>COUNTIF($A48:$FS51,"=24")</f>
        <v>1</v>
      </c>
      <c r="GE48" s="1156">
        <f>COUNTIF($A48:$FS51,"=25")</f>
        <v>0</v>
      </c>
      <c r="GF48" s="1156">
        <f>COUNTIF($A48:$FS51,"=26")</f>
        <v>1</v>
      </c>
      <c r="GG48" s="1156">
        <f>COUNTIF($A48:$FS51,"=29")</f>
        <v>1</v>
      </c>
      <c r="GH48" s="1156">
        <f>COUNTIF($A48:$FS51,"=30")</f>
        <v>0</v>
      </c>
      <c r="GI48" s="1156">
        <f>COUNTIF($A48:$FS51,"=31")</f>
        <v>1</v>
      </c>
      <c r="GJ48" s="1156">
        <f>COUNTIF($A48:$FS51,"=32")</f>
        <v>1</v>
      </c>
      <c r="GK48" s="1156">
        <f>COUNTIF($A48:$FS51,"=33")</f>
        <v>1</v>
      </c>
      <c r="GL48" s="1156">
        <f>COUNTIF($A48:$FS51,"=34")</f>
        <v>1</v>
      </c>
      <c r="GM48" s="1166">
        <f>COUNTIF($A48:$GE51,"=34")</f>
        <v>1</v>
      </c>
      <c r="GN48" s="142"/>
      <c r="GO48" s="1167" t="str">
        <f>IF(COUNTIF($A48:$FS51,"=41")&gt;0,"X"," ")</f>
        <v xml:space="preserve"> </v>
      </c>
      <c r="GP48" s="1170" t="str">
        <f>IF(COUNTIF($A48:$FS51,"=42")&gt;0,"X"," ")</f>
        <v>X</v>
      </c>
      <c r="GQ48" s="1173" t="str">
        <f>IF(COUNTIF($A48:$FS51,"=40")&gt;0,"X"," ")</f>
        <v>X</v>
      </c>
      <c r="GR48" s="1173" t="str">
        <f>IF(COUNTIF($A48:$FS51,"=11")&gt;0,"X"," ")</f>
        <v xml:space="preserve"> </v>
      </c>
      <c r="GS48" s="1173" t="str">
        <f>IF(COUNTIF($A48:$FS51,"=13")&gt;0,"X"," ")</f>
        <v>X</v>
      </c>
      <c r="GT48" s="1173" t="str">
        <f>IF(COUNTIF($A48:$FS51,"=19")&gt;0,"X"," ")</f>
        <v>X</v>
      </c>
      <c r="GU48" s="1173" t="str">
        <f>IF(COUNTIF($A48:$FS51,"=14")&gt;0,"X"," ")</f>
        <v xml:space="preserve"> </v>
      </c>
      <c r="GV48" s="1173" t="str">
        <f>IF(COUNTIF($A48:$FS51,"=24")&gt;0,"X"," ")</f>
        <v>X</v>
      </c>
      <c r="GW48" s="1167" t="str">
        <f>IF(COUNTIF($A48:$FS51,"=25")&gt;0,"X"," ")</f>
        <v xml:space="preserve"> </v>
      </c>
      <c r="GX48" s="1173" t="str">
        <f>IF(COUNTIF($A48:$FS51,"=26")&gt;0,"X"," ")</f>
        <v>X</v>
      </c>
      <c r="GY48" s="1173" t="str">
        <f>IF(COUNTIF($A48:$FS51,"=29")&gt;0,"X"," ")</f>
        <v>X</v>
      </c>
      <c r="GZ48" s="1173" t="str">
        <f>IF(COUNTIF($A48:$FS51,"=30")&gt;0,"X"," ")</f>
        <v xml:space="preserve"> </v>
      </c>
      <c r="HA48" s="1173" t="str">
        <f>IF(COUNTIF($A48:$FS51,"=31")&gt;0,"X"," ")</f>
        <v>X</v>
      </c>
      <c r="HB48" s="1173" t="str">
        <f>IF(COUNTIF($A48:$FS51,"=32")&gt;0,"X"," ")</f>
        <v>X</v>
      </c>
      <c r="HC48" s="1173" t="str">
        <f>IF(COUNTIF($A48:$FS51,"=33")&gt;0,"X"," ")</f>
        <v>X</v>
      </c>
      <c r="HD48" s="1159" t="str">
        <f>IF(COUNTIF($A48:$FS51,"=34")&gt;0,"X"," ")</f>
        <v>X</v>
      </c>
      <c r="HE48" s="129"/>
      <c r="HF48" s="118"/>
      <c r="HG48" s="1149" t="str">
        <f>IF(COUNTIF($A48:$FS51,"=H.Prus")&gt;0,"Z"," ")</f>
        <v xml:space="preserve"> </v>
      </c>
      <c r="HH48" s="1162" t="str">
        <f>IF(COUNTIF($A48:$FS51,"=M.Przybyś")&gt;0,"Z"," ")</f>
        <v xml:space="preserve"> </v>
      </c>
      <c r="HI48" s="1149" t="str">
        <f>IF(COUNTIF($A48:$FS51,"=M.Marcinkiewicz")&gt;0,"Z"," ")</f>
        <v xml:space="preserve"> </v>
      </c>
      <c r="HJ48" s="1149" t="str">
        <f>IF(COUNTIF($A48:$FS51,"=K.Cis")&gt;0,"Z"," ")</f>
        <v xml:space="preserve"> </v>
      </c>
      <c r="HK48" s="1149" t="str">
        <f>IF(COUNTIF($A48:$FS51,"=Z.Tomczykowski")&gt;0,"Z"," ")</f>
        <v xml:space="preserve"> </v>
      </c>
      <c r="HL48" s="1149" t="str">
        <f>IF(COUNTIF($A48:$FS51,"=P.Antoszkiewicz")&gt;0,"Z"," ")</f>
        <v xml:space="preserve"> </v>
      </c>
      <c r="HM48" s="1149" t="str">
        <f>IF(COUNTIF($A48:$FS51,"=Z.Niewiadomski")&gt;0,"Z"," ")</f>
        <v>Z</v>
      </c>
      <c r="HN48" s="1149" t="str">
        <f>IF(COUNTIF($A48:$FS51,"=A.Miściur-Kaszyńska")&gt;0,"Z"," ")</f>
        <v>Z</v>
      </c>
      <c r="HO48" s="1149" t="str">
        <f>IF(COUNTIF($A48:$FS51,"=L.Demczuk")&gt;0,"Z"," ")</f>
        <v xml:space="preserve"> </v>
      </c>
      <c r="HP48" s="1149" t="str">
        <f>IF(COUNTIF($A48:$FS51,"=K.Kiejdo")&gt;0,"Z"," ")</f>
        <v>Z</v>
      </c>
      <c r="HQ48" s="1149" t="str">
        <f>IF(COUNTIF($A48:$FS51,"=M.Kieżun")&gt;0,"Z"," ")</f>
        <v>Z</v>
      </c>
      <c r="HR48" s="1149" t="str">
        <f>IF(COUNTIF($A48:$FS51,"=I.Kasprzyk")&gt;0,"Z"," ")</f>
        <v xml:space="preserve"> </v>
      </c>
      <c r="HS48" s="1162" t="str">
        <f>IF(COUNTIF($A48:$FS51,"=M.Choroszko")&gt;0,"Z"," ")</f>
        <v>Z</v>
      </c>
      <c r="HT48" s="1162" t="str">
        <f>IF(COUNTIF($A48:$FS51,"=M.Grzyb")&gt;0,"Z"," ")</f>
        <v xml:space="preserve"> </v>
      </c>
      <c r="HU48" s="1162" t="str">
        <f>IF(COUNTIF($A48:$FS51,"=A.Muż")&gt;0,"Z"," ")</f>
        <v xml:space="preserve"> </v>
      </c>
      <c r="HV48" s="1162" t="str">
        <f>IF(COUNTIF($A48:$FS51,"=E.Kicka")&gt;0,"Z"," ")</f>
        <v xml:space="preserve"> </v>
      </c>
      <c r="HW48" s="1149" t="str">
        <f>IF(COUNTIF($A48:$FS51,"=M.Palmowska")&gt;0,"Z"," ")</f>
        <v xml:space="preserve"> </v>
      </c>
      <c r="HX48" s="1149" t="str">
        <f>IF(COUNTIF($A48:$FS51,"=M.Szonert")&gt;0,"Z"," ")</f>
        <v>Z</v>
      </c>
      <c r="HY48" s="1162" t="str">
        <f>IF(COUNTIF($A48:$FS51,"=E.Ciarciński")&gt;0,"Z"," ")</f>
        <v xml:space="preserve"> </v>
      </c>
      <c r="HZ48" s="1162" t="str">
        <f>IF(COUNTIF($A48:$FS51,"=M.Czajka")&gt;0,"Z"," ")</f>
        <v xml:space="preserve"> </v>
      </c>
      <c r="IA48" s="1162" t="str">
        <f>IF(COUNTIF($A48:$FS51,"=E.Hepner")&gt;0,"Z"," ")</f>
        <v xml:space="preserve"> </v>
      </c>
      <c r="IB48" s="1162" t="str">
        <f>IF(COUNTIF($A48:$FS51,"=A.Naszlin")&gt;0,"Z"," ")</f>
        <v>Z</v>
      </c>
      <c r="IC48" s="1162" t="str">
        <f>IF(COUNTIF($A48:$FS51,"=A.Tychek")&gt;0,"Z"," ")</f>
        <v xml:space="preserve"> </v>
      </c>
      <c r="ID48" s="1162" t="str">
        <f>IF(COUNTIF($A48:$FS51,"=R.Sokulski")&gt;0,"Z"," ")</f>
        <v xml:space="preserve"> </v>
      </c>
      <c r="IE48" s="1162" t="str">
        <f>IF(COUNTIF($A48:$FS51,"=S.Piotrowska")&gt;0,"Z"," ")</f>
        <v xml:space="preserve"> </v>
      </c>
      <c r="IF48" s="1162" t="str">
        <f>IF(COUNTIF($A48:$FS51,"=J.Gregorczuk")&gt;0,"Z"," ")</f>
        <v xml:space="preserve"> </v>
      </c>
      <c r="IG48" s="1162" t="str">
        <f>IF(COUNTIF($A48:$FS51,"=A.Marciniak")&gt;0,"Z"," ")</f>
        <v>Z</v>
      </c>
      <c r="IH48" s="1162" t="str">
        <f>IF(COUNTIF($A48:$FS51,"=I.Ogulewicz")&gt;0,"Z"," ")</f>
        <v xml:space="preserve"> </v>
      </c>
      <c r="II48" s="1162" t="str">
        <f>IF(COUNTIF($A48:$FS51,"=R.Przęczek")&gt;0,"Z"," ")</f>
        <v>Z</v>
      </c>
      <c r="IJ48" s="1162" t="str">
        <f>IF(COUNTIF($A48:$FS51,"=D.Ławecka-Bednarska")&gt;0,"Z"," ")</f>
        <v xml:space="preserve"> </v>
      </c>
      <c r="IK48" s="1162" t="str">
        <f>IF(COUNTIF($A48:$FS51,"=M.Ciszek")&gt;0,"Z"," ")</f>
        <v>Z</v>
      </c>
      <c r="IL48" s="1162" t="str">
        <f>IF(COUNTIF($A48:$FS51,"=M.Lipiński")&gt;0,"Z"," ")</f>
        <v xml:space="preserve"> </v>
      </c>
      <c r="IM48" s="1149" t="str">
        <f>IF(COUNTIF($A48:$FS51,"=M.Kluz")&gt;0,"Z"," ")</f>
        <v>Z</v>
      </c>
      <c r="IN48" s="1149" t="str">
        <f>IF(COUNTIF($A48:$FS51,"=N.Liakh")&gt;0,"Z"," ")</f>
        <v>Z</v>
      </c>
      <c r="IO48" s="1162" t="str">
        <f>IF(COUNTIF($A48:$FS51,"=J.Lubkiewicz")&gt;0,"Z"," ")</f>
        <v xml:space="preserve"> </v>
      </c>
      <c r="IP48" s="1162" t="str">
        <f>IF(COUNTIF($A48:$FS51,"=J.Fukowska")&gt;0,"Z"," ")</f>
        <v xml:space="preserve"> </v>
      </c>
      <c r="IQ48" s="1162" t="str">
        <f>IF(COUNTIF($A48:$FS51,"=H.Libuda")&gt;0,"Z"," ")</f>
        <v xml:space="preserve"> </v>
      </c>
      <c r="IR48" s="1162" t="str">
        <f>IF(COUNTIF($A48:$FS51,"=A.Jastrzębska")&gt;0,"Z"," ")</f>
        <v>Z</v>
      </c>
    </row>
    <row r="49" spans="1:252" s="8" customFormat="1" ht="10.5" customHeight="1" thickBot="1">
      <c r="A49" s="169" t="s">
        <v>5</v>
      </c>
      <c r="B49" s="96" t="s">
        <v>6</v>
      </c>
      <c r="C49" s="224" t="s">
        <v>1150</v>
      </c>
      <c r="D49" s="202" t="s">
        <v>1121</v>
      </c>
      <c r="E49" s="185">
        <v>26</v>
      </c>
      <c r="F49" s="169" t="s">
        <v>5</v>
      </c>
      <c r="G49" s="96" t="s">
        <v>6</v>
      </c>
      <c r="H49" s="173"/>
      <c r="I49" s="726"/>
      <c r="J49" s="185"/>
      <c r="K49" s="169" t="s">
        <v>5</v>
      </c>
      <c r="L49" s="96" t="s">
        <v>6</v>
      </c>
      <c r="M49" s="1142" t="s">
        <v>1128</v>
      </c>
      <c r="N49" s="1143" t="s">
        <v>398</v>
      </c>
      <c r="O49" s="185">
        <v>40</v>
      </c>
      <c r="P49" s="169" t="s">
        <v>5</v>
      </c>
      <c r="Q49" s="96" t="s">
        <v>6</v>
      </c>
      <c r="R49" s="318"/>
      <c r="S49" s="182"/>
      <c r="T49" s="185"/>
      <c r="U49" s="164" t="s">
        <v>5</v>
      </c>
      <c r="V49" s="96" t="s">
        <v>6</v>
      </c>
      <c r="W49" s="286" t="s">
        <v>1093</v>
      </c>
      <c r="X49" s="182" t="s">
        <v>1134</v>
      </c>
      <c r="Y49" s="534">
        <v>13</v>
      </c>
      <c r="Z49" s="169" t="s">
        <v>5</v>
      </c>
      <c r="AA49" s="96" t="s">
        <v>6</v>
      </c>
      <c r="AB49" s="224" t="s">
        <v>1075</v>
      </c>
      <c r="AC49" s="622" t="s">
        <v>121</v>
      </c>
      <c r="AD49" s="185">
        <v>29</v>
      </c>
      <c r="AE49" s="169" t="s">
        <v>5</v>
      </c>
      <c r="AF49" s="96" t="s">
        <v>6</v>
      </c>
      <c r="AG49" s="173"/>
      <c r="AH49" s="177"/>
      <c r="AI49" s="185"/>
      <c r="AJ49" s="164" t="s">
        <v>5</v>
      </c>
      <c r="AK49" s="96" t="s">
        <v>6</v>
      </c>
      <c r="AL49" s="173" t="s">
        <v>1078</v>
      </c>
      <c r="AM49" s="726" t="s">
        <v>27</v>
      </c>
      <c r="AN49" s="185">
        <v>19</v>
      </c>
      <c r="AO49" s="169" t="s">
        <v>5</v>
      </c>
      <c r="AP49" s="96" t="s">
        <v>6</v>
      </c>
      <c r="AQ49" s="173"/>
      <c r="AR49" s="726"/>
      <c r="AS49" s="185"/>
      <c r="AT49" s="496" t="s">
        <v>5</v>
      </c>
      <c r="AU49" s="497" t="s">
        <v>6</v>
      </c>
      <c r="AV49" s="704" t="s">
        <v>403</v>
      </c>
      <c r="AW49" s="182" t="s">
        <v>33</v>
      </c>
      <c r="AX49" s="495">
        <v>31</v>
      </c>
      <c r="AY49" s="164" t="s">
        <v>5</v>
      </c>
      <c r="AZ49" s="96" t="s">
        <v>6</v>
      </c>
      <c r="BA49" s="704"/>
      <c r="BB49" s="182"/>
      <c r="BC49" s="495"/>
      <c r="BD49" s="164" t="s">
        <v>5</v>
      </c>
      <c r="BE49" s="96" t="s">
        <v>6</v>
      </c>
      <c r="BF49" s="704"/>
      <c r="BG49" s="182"/>
      <c r="BH49" s="495"/>
      <c r="BI49" s="169" t="s">
        <v>5</v>
      </c>
      <c r="BJ49" s="96" t="s">
        <v>6</v>
      </c>
      <c r="BK49" s="286"/>
      <c r="BL49" s="182"/>
      <c r="BM49" s="185"/>
      <c r="BN49" s="169" t="s">
        <v>5</v>
      </c>
      <c r="BO49" s="96" t="s">
        <v>6</v>
      </c>
      <c r="BP49" s="318" t="s">
        <v>403</v>
      </c>
      <c r="BQ49" s="182" t="s">
        <v>1039</v>
      </c>
      <c r="BR49" s="185">
        <v>42</v>
      </c>
      <c r="BS49" s="169" t="s">
        <v>5</v>
      </c>
      <c r="BT49" s="96" t="s">
        <v>6</v>
      </c>
      <c r="BU49" s="704"/>
      <c r="BV49" s="600"/>
      <c r="BW49" s="185"/>
      <c r="BX49" s="169" t="s">
        <v>5</v>
      </c>
      <c r="BY49" s="96" t="s">
        <v>6</v>
      </c>
      <c r="BZ49" s="704" t="s">
        <v>403</v>
      </c>
      <c r="CA49" s="600" t="s">
        <v>890</v>
      </c>
      <c r="CB49" s="185"/>
      <c r="CC49" s="169" t="s">
        <v>5</v>
      </c>
      <c r="CD49" s="96" t="s">
        <v>6</v>
      </c>
      <c r="CE49" s="704"/>
      <c r="CF49" s="600"/>
      <c r="CG49" s="185"/>
      <c r="CH49" s="169" t="s">
        <v>5</v>
      </c>
      <c r="CI49" s="96" t="s">
        <v>6</v>
      </c>
      <c r="CJ49" s="704" t="s">
        <v>403</v>
      </c>
      <c r="CK49" s="594" t="s">
        <v>1145</v>
      </c>
      <c r="CL49" s="185">
        <v>34</v>
      </c>
      <c r="CM49" s="169" t="s">
        <v>5</v>
      </c>
      <c r="CN49" s="96" t="s">
        <v>6</v>
      </c>
      <c r="CO49" s="704"/>
      <c r="CP49" s="594"/>
      <c r="CQ49" s="185"/>
      <c r="CR49" s="169" t="s">
        <v>5</v>
      </c>
      <c r="CS49" s="96" t="s">
        <v>6</v>
      </c>
      <c r="CT49" s="704"/>
      <c r="CU49" s="600"/>
      <c r="CV49" s="185"/>
      <c r="CW49" s="342" t="s">
        <v>5</v>
      </c>
      <c r="CX49" s="96" t="s">
        <v>6</v>
      </c>
      <c r="CY49" s="704"/>
      <c r="CZ49" s="600"/>
      <c r="DA49" s="185"/>
      <c r="DB49" s="342" t="s">
        <v>5</v>
      </c>
      <c r="DC49" s="96" t="s">
        <v>6</v>
      </c>
      <c r="DD49" s="426"/>
      <c r="DE49" s="182"/>
      <c r="DF49" s="731"/>
      <c r="DG49" s="342" t="s">
        <v>5</v>
      </c>
      <c r="DH49" s="96" t="s">
        <v>6</v>
      </c>
      <c r="DI49" s="994" t="s">
        <v>403</v>
      </c>
      <c r="DJ49" s="995" t="s">
        <v>41</v>
      </c>
      <c r="DK49" s="996" t="s">
        <v>1072</v>
      </c>
      <c r="DL49" s="342" t="s">
        <v>5</v>
      </c>
      <c r="DM49" s="96" t="s">
        <v>6</v>
      </c>
      <c r="DN49" s="426" t="s">
        <v>403</v>
      </c>
      <c r="DO49" s="182" t="s">
        <v>41</v>
      </c>
      <c r="DP49" s="432" t="s">
        <v>1157</v>
      </c>
      <c r="DQ49" s="784" t="s">
        <v>5</v>
      </c>
      <c r="DR49" s="779" t="s">
        <v>6</v>
      </c>
      <c r="DS49" s="1013" t="s">
        <v>1073</v>
      </c>
      <c r="DT49" s="1014" t="s">
        <v>402</v>
      </c>
      <c r="DU49" s="1015">
        <v>32</v>
      </c>
      <c r="DV49" s="784" t="s">
        <v>5</v>
      </c>
      <c r="DW49" s="779" t="s">
        <v>6</v>
      </c>
      <c r="DX49" s="780"/>
      <c r="DY49" s="781"/>
      <c r="DZ49" s="782"/>
      <c r="EA49" s="778" t="s">
        <v>5</v>
      </c>
      <c r="EB49" s="783" t="s">
        <v>6</v>
      </c>
      <c r="EC49" s="780" t="s">
        <v>1098</v>
      </c>
      <c r="ED49" s="781" t="s">
        <v>1035</v>
      </c>
      <c r="EE49" s="1035">
        <v>33</v>
      </c>
      <c r="EF49" s="784" t="s">
        <v>5</v>
      </c>
      <c r="EG49" s="779" t="s">
        <v>6</v>
      </c>
      <c r="EH49" s="780" t="s">
        <v>1103</v>
      </c>
      <c r="EI49" s="781" t="s">
        <v>892</v>
      </c>
      <c r="EJ49" s="782" t="s">
        <v>458</v>
      </c>
      <c r="EK49" s="842" t="s">
        <v>5</v>
      </c>
      <c r="EL49" s="843" t="s">
        <v>6</v>
      </c>
      <c r="EM49" s="844"/>
      <c r="EN49" s="845"/>
      <c r="EO49" s="846"/>
      <c r="EP49" s="169" t="s">
        <v>5</v>
      </c>
      <c r="EQ49" s="96" t="s">
        <v>6</v>
      </c>
      <c r="ER49" s="625"/>
      <c r="ES49" s="622"/>
      <c r="ET49" s="185"/>
      <c r="EU49" s="169" t="s">
        <v>5</v>
      </c>
      <c r="EV49" s="96" t="s">
        <v>6</v>
      </c>
      <c r="EW49" s="625"/>
      <c r="EX49" s="622"/>
      <c r="EY49" s="185"/>
      <c r="EZ49" s="169" t="s">
        <v>5</v>
      </c>
      <c r="FA49" s="96" t="s">
        <v>6</v>
      </c>
      <c r="FB49" s="625"/>
      <c r="FC49" s="622"/>
      <c r="FD49" s="185"/>
      <c r="FE49" s="164" t="s">
        <v>5</v>
      </c>
      <c r="FF49" s="96" t="s">
        <v>6</v>
      </c>
      <c r="FG49" s="625"/>
      <c r="FH49" s="622"/>
      <c r="FI49" s="185"/>
      <c r="FJ49" s="169" t="s">
        <v>5</v>
      </c>
      <c r="FK49" s="96" t="s">
        <v>6</v>
      </c>
      <c r="FL49" s="625"/>
      <c r="FM49" s="622"/>
      <c r="FN49" s="185"/>
      <c r="FO49" s="169" t="s">
        <v>5</v>
      </c>
      <c r="FP49" s="96" t="s">
        <v>6</v>
      </c>
      <c r="FQ49" s="625" t="s">
        <v>1149</v>
      </c>
      <c r="FR49" s="622" t="s">
        <v>29</v>
      </c>
      <c r="FS49" s="185">
        <v>24</v>
      </c>
      <c r="FT49" s="969"/>
      <c r="FU49" s="82" t="s">
        <v>5</v>
      </c>
      <c r="FV49" s="1164"/>
      <c r="FW49" s="1164"/>
      <c r="FX49" s="1164"/>
      <c r="FY49" s="1157"/>
      <c r="FZ49" s="1157"/>
      <c r="GA49" s="1157"/>
      <c r="GB49" s="1157"/>
      <c r="GC49" s="1157"/>
      <c r="GD49" s="1157"/>
      <c r="GE49" s="1157"/>
      <c r="GF49" s="1157"/>
      <c r="GG49" s="1157"/>
      <c r="GH49" s="1157"/>
      <c r="GI49" s="1157"/>
      <c r="GJ49" s="1157"/>
      <c r="GK49" s="1157"/>
      <c r="GL49" s="1157"/>
      <c r="GM49" s="1166"/>
      <c r="GN49" s="143" t="s">
        <v>5</v>
      </c>
      <c r="GO49" s="1168"/>
      <c r="GP49" s="1171"/>
      <c r="GQ49" s="1174"/>
      <c r="GR49" s="1174"/>
      <c r="GS49" s="1174"/>
      <c r="GT49" s="1174"/>
      <c r="GU49" s="1174"/>
      <c r="GV49" s="1174"/>
      <c r="GW49" s="1168"/>
      <c r="GX49" s="1174"/>
      <c r="GY49" s="1174"/>
      <c r="GZ49" s="1174"/>
      <c r="HA49" s="1174"/>
      <c r="HB49" s="1174"/>
      <c r="HC49" s="1174"/>
      <c r="HD49" s="1160"/>
      <c r="HE49" s="130"/>
      <c r="HF49" s="119" t="s">
        <v>5</v>
      </c>
      <c r="HG49" s="1150"/>
      <c r="HH49" s="1162"/>
      <c r="HI49" s="1150"/>
      <c r="HJ49" s="1150"/>
      <c r="HK49" s="1150"/>
      <c r="HL49" s="1150"/>
      <c r="HM49" s="1150"/>
      <c r="HN49" s="1150"/>
      <c r="HO49" s="1150"/>
      <c r="HP49" s="1150"/>
      <c r="HQ49" s="1150"/>
      <c r="HR49" s="1150"/>
      <c r="HS49" s="1162"/>
      <c r="HT49" s="1162"/>
      <c r="HU49" s="1162"/>
      <c r="HV49" s="1162"/>
      <c r="HW49" s="1150"/>
      <c r="HX49" s="1150"/>
      <c r="HY49" s="1162"/>
      <c r="HZ49" s="1162"/>
      <c r="IA49" s="1162"/>
      <c r="IB49" s="1162"/>
      <c r="IC49" s="1162"/>
      <c r="ID49" s="1162"/>
      <c r="IE49" s="1162"/>
      <c r="IF49" s="1162"/>
      <c r="IG49" s="1162"/>
      <c r="IH49" s="1162"/>
      <c r="II49" s="1162"/>
      <c r="IJ49" s="1162"/>
      <c r="IK49" s="1162"/>
      <c r="IL49" s="1162"/>
      <c r="IM49" s="1150"/>
      <c r="IN49" s="1150"/>
      <c r="IO49" s="1162"/>
      <c r="IP49" s="1162"/>
      <c r="IQ49" s="1162"/>
      <c r="IR49" s="1162"/>
    </row>
    <row r="50" spans="1:252" s="6" customFormat="1" ht="7.5" customHeight="1" thickBot="1">
      <c r="A50" s="169"/>
      <c r="B50" s="96"/>
      <c r="C50" s="224" t="s">
        <v>1151</v>
      </c>
      <c r="D50" s="202"/>
      <c r="E50" s="185"/>
      <c r="F50" s="169"/>
      <c r="G50" s="96"/>
      <c r="H50" s="174"/>
      <c r="I50" s="726"/>
      <c r="J50" s="185"/>
      <c r="K50" s="169"/>
      <c r="L50" s="96"/>
      <c r="M50" s="1021" t="s">
        <v>1129</v>
      </c>
      <c r="N50" s="1022"/>
      <c r="O50" s="185"/>
      <c r="P50" s="169"/>
      <c r="Q50" s="96"/>
      <c r="R50" s="318"/>
      <c r="S50" s="182"/>
      <c r="T50" s="185"/>
      <c r="U50" s="164"/>
      <c r="V50" s="96"/>
      <c r="W50" s="287" t="s">
        <v>1077</v>
      </c>
      <c r="X50" s="177" t="s">
        <v>26</v>
      </c>
      <c r="Y50" s="534"/>
      <c r="Z50" s="169"/>
      <c r="AA50" s="96"/>
      <c r="AB50" s="224" t="s">
        <v>1077</v>
      </c>
      <c r="AC50" s="1022"/>
      <c r="AD50" s="185"/>
      <c r="AE50" s="169"/>
      <c r="AF50" s="96"/>
      <c r="AG50" s="174"/>
      <c r="AH50" s="726"/>
      <c r="AI50" s="185"/>
      <c r="AJ50" s="164"/>
      <c r="AK50" s="96"/>
      <c r="AL50" s="174" t="s">
        <v>1087</v>
      </c>
      <c r="AM50" s="726"/>
      <c r="AN50" s="185"/>
      <c r="AO50" s="169"/>
      <c r="AP50" s="96"/>
      <c r="AQ50" s="174"/>
      <c r="AR50" s="726"/>
      <c r="AS50" s="185"/>
      <c r="AT50" s="496"/>
      <c r="AU50" s="497"/>
      <c r="AV50" s="595" t="s">
        <v>605</v>
      </c>
      <c r="AW50" s="177"/>
      <c r="AX50" s="495"/>
      <c r="AY50" s="164"/>
      <c r="AZ50" s="96"/>
      <c r="BA50" s="595"/>
      <c r="BB50" s="177"/>
      <c r="BC50" s="495"/>
      <c r="BD50" s="164"/>
      <c r="BE50" s="96"/>
      <c r="BF50" s="595"/>
      <c r="BG50" s="177"/>
      <c r="BH50" s="495"/>
      <c r="BI50" s="169"/>
      <c r="BJ50" s="96"/>
      <c r="BK50" s="287"/>
      <c r="BL50" s="177"/>
      <c r="BM50" s="185"/>
      <c r="BN50" s="169"/>
      <c r="BO50" s="96"/>
      <c r="BP50" s="318" t="s">
        <v>1038</v>
      </c>
      <c r="BQ50" s="520"/>
      <c r="BR50" s="185"/>
      <c r="BS50" s="169"/>
      <c r="BT50" s="96"/>
      <c r="BU50" s="595"/>
      <c r="BV50" s="601"/>
      <c r="BW50" s="185"/>
      <c r="BX50" s="169"/>
      <c r="BY50" s="96"/>
      <c r="BZ50" s="595" t="s">
        <v>409</v>
      </c>
      <c r="CA50" s="601" t="s">
        <v>1154</v>
      </c>
      <c r="CB50" s="185"/>
      <c r="CC50" s="169"/>
      <c r="CD50" s="96"/>
      <c r="CE50" s="595"/>
      <c r="CF50" s="601"/>
      <c r="CG50" s="185"/>
      <c r="CH50" s="169"/>
      <c r="CI50" s="96"/>
      <c r="CJ50" s="595" t="s">
        <v>879</v>
      </c>
      <c r="CK50" s="601"/>
      <c r="CL50" s="185"/>
      <c r="CM50" s="169"/>
      <c r="CN50" s="96"/>
      <c r="CO50" s="595"/>
      <c r="CP50" s="601"/>
      <c r="CQ50" s="185"/>
      <c r="CR50" s="169"/>
      <c r="CS50" s="96"/>
      <c r="CT50" s="595"/>
      <c r="CU50" s="601"/>
      <c r="CV50" s="185"/>
      <c r="CW50" s="342"/>
      <c r="CX50" s="96"/>
      <c r="CY50" s="595"/>
      <c r="CZ50" s="601"/>
      <c r="DA50" s="185"/>
      <c r="DB50" s="342"/>
      <c r="DC50" s="96"/>
      <c r="DD50" s="318"/>
      <c r="DE50" s="520"/>
      <c r="DF50" s="534"/>
      <c r="DG50" s="342"/>
      <c r="DH50" s="96"/>
      <c r="DI50" s="997" t="s">
        <v>1002</v>
      </c>
      <c r="DJ50" s="998"/>
      <c r="DK50" s="996"/>
      <c r="DL50" s="342"/>
      <c r="DM50" s="96"/>
      <c r="DN50" s="318" t="s">
        <v>929</v>
      </c>
      <c r="DO50" s="520"/>
      <c r="DP50" s="432"/>
      <c r="DQ50" s="784"/>
      <c r="DR50" s="779"/>
      <c r="DS50" s="1013" t="s">
        <v>1081</v>
      </c>
      <c r="DT50" s="1182" t="s">
        <v>1158</v>
      </c>
      <c r="DU50" s="1183"/>
      <c r="DV50" s="784"/>
      <c r="DW50" s="779"/>
      <c r="DX50" s="1041"/>
      <c r="DY50" s="786"/>
      <c r="DZ50" s="782"/>
      <c r="EA50" s="778"/>
      <c r="EB50" s="783"/>
      <c r="EC50" s="1041" t="s">
        <v>1099</v>
      </c>
      <c r="ED50" s="786"/>
      <c r="EE50" s="1035"/>
      <c r="EF50" s="784"/>
      <c r="EG50" s="779"/>
      <c r="EH50" s="1041" t="s">
        <v>1102</v>
      </c>
      <c r="EI50" s="786"/>
      <c r="EJ50" s="782">
        <v>16</v>
      </c>
      <c r="EK50" s="842"/>
      <c r="EL50" s="843"/>
      <c r="EM50" s="844"/>
      <c r="EN50" s="845"/>
      <c r="EO50" s="846"/>
      <c r="EP50" s="169"/>
      <c r="EQ50" s="96"/>
      <c r="ER50" s="625"/>
      <c r="ES50" s="622"/>
      <c r="ET50" s="185"/>
      <c r="EU50" s="169"/>
      <c r="EV50" s="96"/>
      <c r="EW50" s="625"/>
      <c r="EX50" s="622"/>
      <c r="EY50" s="185"/>
      <c r="EZ50" s="169"/>
      <c r="FA50" s="96"/>
      <c r="FB50" s="625"/>
      <c r="FC50" s="622"/>
      <c r="FD50" s="185"/>
      <c r="FE50" s="164"/>
      <c r="FF50" s="96"/>
      <c r="FG50" s="625"/>
      <c r="FH50" s="622"/>
      <c r="FI50" s="185"/>
      <c r="FJ50" s="169"/>
      <c r="FK50" s="96"/>
      <c r="FL50" s="625"/>
      <c r="FM50" s="622"/>
      <c r="FN50" s="185"/>
      <c r="FO50" s="169"/>
      <c r="FP50" s="96"/>
      <c r="FQ50" s="625"/>
      <c r="FR50" s="622"/>
      <c r="FS50" s="185"/>
      <c r="FT50" s="969"/>
      <c r="FU50" s="82"/>
      <c r="FV50" s="1164"/>
      <c r="FW50" s="1164"/>
      <c r="FX50" s="1164"/>
      <c r="FY50" s="1157"/>
      <c r="FZ50" s="1157"/>
      <c r="GA50" s="1157"/>
      <c r="GB50" s="1157"/>
      <c r="GC50" s="1157"/>
      <c r="GD50" s="1157"/>
      <c r="GE50" s="1157"/>
      <c r="GF50" s="1157"/>
      <c r="GG50" s="1157"/>
      <c r="GH50" s="1157"/>
      <c r="GI50" s="1157"/>
      <c r="GJ50" s="1157"/>
      <c r="GK50" s="1157"/>
      <c r="GL50" s="1157"/>
      <c r="GM50" s="1166"/>
      <c r="GN50" s="143"/>
      <c r="GO50" s="1168"/>
      <c r="GP50" s="1171"/>
      <c r="GQ50" s="1174"/>
      <c r="GR50" s="1174"/>
      <c r="GS50" s="1174"/>
      <c r="GT50" s="1174"/>
      <c r="GU50" s="1174"/>
      <c r="GV50" s="1174"/>
      <c r="GW50" s="1168"/>
      <c r="GX50" s="1174"/>
      <c r="GY50" s="1174"/>
      <c r="GZ50" s="1174"/>
      <c r="HA50" s="1174"/>
      <c r="HB50" s="1174"/>
      <c r="HC50" s="1174"/>
      <c r="HD50" s="1160"/>
      <c r="HE50" s="130"/>
      <c r="HF50" s="119"/>
      <c r="HG50" s="1150"/>
      <c r="HH50" s="1162"/>
      <c r="HI50" s="1150"/>
      <c r="HJ50" s="1150"/>
      <c r="HK50" s="1150"/>
      <c r="HL50" s="1150"/>
      <c r="HM50" s="1150"/>
      <c r="HN50" s="1150"/>
      <c r="HO50" s="1150"/>
      <c r="HP50" s="1150"/>
      <c r="HQ50" s="1150"/>
      <c r="HR50" s="1150"/>
      <c r="HS50" s="1162"/>
      <c r="HT50" s="1162"/>
      <c r="HU50" s="1162"/>
      <c r="HV50" s="1162"/>
      <c r="HW50" s="1150"/>
      <c r="HX50" s="1150"/>
      <c r="HY50" s="1162"/>
      <c r="HZ50" s="1162"/>
      <c r="IA50" s="1162"/>
      <c r="IB50" s="1162"/>
      <c r="IC50" s="1162"/>
      <c r="ID50" s="1162"/>
      <c r="IE50" s="1162"/>
      <c r="IF50" s="1162"/>
      <c r="IG50" s="1162"/>
      <c r="IH50" s="1162"/>
      <c r="II50" s="1162"/>
      <c r="IJ50" s="1162"/>
      <c r="IK50" s="1162"/>
      <c r="IL50" s="1162"/>
      <c r="IM50" s="1150"/>
      <c r="IN50" s="1150"/>
      <c r="IO50" s="1162"/>
      <c r="IP50" s="1162"/>
      <c r="IQ50" s="1162"/>
      <c r="IR50" s="1162"/>
    </row>
    <row r="51" spans="1:252" s="7" customFormat="1" ht="8.25" customHeight="1" thickBot="1">
      <c r="A51" s="167"/>
      <c r="B51" s="97"/>
      <c r="C51" s="226"/>
      <c r="D51" s="201"/>
      <c r="E51" s="186"/>
      <c r="F51" s="167"/>
      <c r="G51" s="97"/>
      <c r="H51" s="175"/>
      <c r="I51" s="727"/>
      <c r="J51" s="186"/>
      <c r="K51" s="167"/>
      <c r="L51" s="97"/>
      <c r="M51" s="1144"/>
      <c r="N51" s="1024"/>
      <c r="O51" s="186"/>
      <c r="P51" s="167"/>
      <c r="Q51" s="97"/>
      <c r="R51" s="544"/>
      <c r="S51" s="291"/>
      <c r="T51" s="186"/>
      <c r="U51" s="165"/>
      <c r="V51" s="123"/>
      <c r="W51" s="288" t="s">
        <v>1135</v>
      </c>
      <c r="X51" s="178"/>
      <c r="Y51" s="1145"/>
      <c r="Z51" s="167"/>
      <c r="AA51" s="97"/>
      <c r="AB51" s="226"/>
      <c r="AC51" s="1024"/>
      <c r="AD51" s="186"/>
      <c r="AE51" s="167"/>
      <c r="AF51" s="97"/>
      <c r="AG51" s="175"/>
      <c r="AH51" s="727"/>
      <c r="AI51" s="186"/>
      <c r="AJ51" s="165"/>
      <c r="AK51" s="97"/>
      <c r="AL51" s="175"/>
      <c r="AM51" s="727"/>
      <c r="AN51" s="186"/>
      <c r="AO51" s="167"/>
      <c r="AP51" s="97"/>
      <c r="AQ51" s="175"/>
      <c r="AR51" s="727"/>
      <c r="AS51" s="186"/>
      <c r="AT51" s="499"/>
      <c r="AU51" s="500"/>
      <c r="AV51" s="597"/>
      <c r="AW51" s="178"/>
      <c r="AX51" s="498"/>
      <c r="AY51" s="165"/>
      <c r="AZ51" s="123"/>
      <c r="BA51" s="597"/>
      <c r="BB51" s="178"/>
      <c r="BC51" s="498"/>
      <c r="BD51" s="165"/>
      <c r="BE51" s="123"/>
      <c r="BF51" s="597"/>
      <c r="BG51" s="178"/>
      <c r="BH51" s="498"/>
      <c r="BI51" s="167"/>
      <c r="BJ51" s="97"/>
      <c r="BK51" s="288"/>
      <c r="BL51" s="178"/>
      <c r="BM51" s="186"/>
      <c r="BN51" s="167"/>
      <c r="BO51" s="97"/>
      <c r="BP51" s="288"/>
      <c r="BQ51" s="521"/>
      <c r="BR51" s="186"/>
      <c r="BS51" s="167"/>
      <c r="BT51" s="97"/>
      <c r="BU51" s="597"/>
      <c r="BV51" s="598"/>
      <c r="BW51" s="186"/>
      <c r="BX51" s="167"/>
      <c r="BY51" s="97"/>
      <c r="BZ51" s="597" t="s">
        <v>1156</v>
      </c>
      <c r="CA51" s="598"/>
      <c r="CB51" s="186"/>
      <c r="CC51" s="167"/>
      <c r="CD51" s="97"/>
      <c r="CE51" s="597"/>
      <c r="CF51" s="598"/>
      <c r="CG51" s="186"/>
      <c r="CH51" s="167"/>
      <c r="CI51" s="97"/>
      <c r="CJ51" s="597"/>
      <c r="CK51" s="598"/>
      <c r="CL51" s="186"/>
      <c r="CM51" s="167"/>
      <c r="CN51" s="97"/>
      <c r="CO51" s="597"/>
      <c r="CP51" s="598"/>
      <c r="CQ51" s="186"/>
      <c r="CR51" s="167"/>
      <c r="CS51" s="97"/>
      <c r="CT51" s="597"/>
      <c r="CU51" s="598"/>
      <c r="CV51" s="186"/>
      <c r="CW51" s="343"/>
      <c r="CX51" s="123"/>
      <c r="CY51" s="597"/>
      <c r="CZ51" s="598"/>
      <c r="DA51" s="186"/>
      <c r="DB51" s="343"/>
      <c r="DC51" s="123"/>
      <c r="DD51" s="429"/>
      <c r="DE51" s="521"/>
      <c r="DF51" s="729"/>
      <c r="DG51" s="343"/>
      <c r="DH51" s="123"/>
      <c r="DI51" s="999"/>
      <c r="DJ51" s="1000"/>
      <c r="DK51" s="1001"/>
      <c r="DL51" s="343"/>
      <c r="DM51" s="123"/>
      <c r="DN51" s="429" t="s">
        <v>894</v>
      </c>
      <c r="DO51" s="521"/>
      <c r="DP51" s="729"/>
      <c r="DQ51" s="792"/>
      <c r="DR51" s="793"/>
      <c r="DS51" s="1016" t="s">
        <v>422</v>
      </c>
      <c r="DT51" s="1017"/>
      <c r="DU51" s="1018"/>
      <c r="DV51" s="792"/>
      <c r="DW51" s="793"/>
      <c r="DX51" s="1043"/>
      <c r="DY51" s="1043"/>
      <c r="DZ51" s="791"/>
      <c r="EA51" s="787"/>
      <c r="EB51" s="788"/>
      <c r="EC51" s="1041" t="s">
        <v>1092</v>
      </c>
      <c r="ED51" s="790"/>
      <c r="EE51" s="1036"/>
      <c r="EF51" s="792"/>
      <c r="EG51" s="788"/>
      <c r="EH51" s="789" t="s">
        <v>422</v>
      </c>
      <c r="EI51" s="790"/>
      <c r="EJ51" s="791"/>
      <c r="EK51" s="847"/>
      <c r="EL51" s="852"/>
      <c r="EM51" s="849"/>
      <c r="EN51" s="849"/>
      <c r="EO51" s="850"/>
      <c r="EP51" s="167"/>
      <c r="EQ51" s="123"/>
      <c r="ER51" s="626"/>
      <c r="ES51" s="626"/>
      <c r="ET51" s="186"/>
      <c r="EU51" s="167"/>
      <c r="EV51" s="123"/>
      <c r="EW51" s="626"/>
      <c r="EX51" s="626"/>
      <c r="EY51" s="186"/>
      <c r="EZ51" s="167"/>
      <c r="FA51" s="123"/>
      <c r="FB51" s="626"/>
      <c r="FC51" s="626"/>
      <c r="FD51" s="186"/>
      <c r="FE51" s="165"/>
      <c r="FF51" s="123"/>
      <c r="FG51" s="626"/>
      <c r="FH51" s="626"/>
      <c r="FI51" s="186"/>
      <c r="FJ51" s="167"/>
      <c r="FK51" s="123"/>
      <c r="FL51" s="626"/>
      <c r="FM51" s="626"/>
      <c r="FN51" s="186"/>
      <c r="FO51" s="167"/>
      <c r="FP51" s="123"/>
      <c r="FQ51" s="626"/>
      <c r="FR51" s="626"/>
      <c r="FS51" s="186"/>
      <c r="FT51" s="969"/>
      <c r="FU51" s="83"/>
      <c r="FV51" s="1165"/>
      <c r="FW51" s="1165"/>
      <c r="FX51" s="1165"/>
      <c r="FY51" s="1158"/>
      <c r="FZ51" s="1158"/>
      <c r="GA51" s="1158"/>
      <c r="GB51" s="1158"/>
      <c r="GC51" s="1158"/>
      <c r="GD51" s="1158"/>
      <c r="GE51" s="1158"/>
      <c r="GF51" s="1158"/>
      <c r="GG51" s="1158"/>
      <c r="GH51" s="1158"/>
      <c r="GI51" s="1158"/>
      <c r="GJ51" s="1158"/>
      <c r="GK51" s="1158"/>
      <c r="GL51" s="1158"/>
      <c r="GM51" s="1166"/>
      <c r="GN51" s="144"/>
      <c r="GO51" s="1169"/>
      <c r="GP51" s="1172"/>
      <c r="GQ51" s="1175"/>
      <c r="GR51" s="1175"/>
      <c r="GS51" s="1175"/>
      <c r="GT51" s="1175"/>
      <c r="GU51" s="1175"/>
      <c r="GV51" s="1175"/>
      <c r="GW51" s="1169"/>
      <c r="GX51" s="1175"/>
      <c r="GY51" s="1175"/>
      <c r="GZ51" s="1175"/>
      <c r="HA51" s="1175"/>
      <c r="HB51" s="1175"/>
      <c r="HC51" s="1175"/>
      <c r="HD51" s="1161"/>
      <c r="HE51" s="131"/>
      <c r="HF51" s="120"/>
      <c r="HG51" s="1151"/>
      <c r="HH51" s="1162"/>
      <c r="HI51" s="1151"/>
      <c r="HJ51" s="1151"/>
      <c r="HK51" s="1151"/>
      <c r="HL51" s="1151"/>
      <c r="HM51" s="1151"/>
      <c r="HN51" s="1151"/>
      <c r="HO51" s="1151"/>
      <c r="HP51" s="1151"/>
      <c r="HQ51" s="1151"/>
      <c r="HR51" s="1151"/>
      <c r="HS51" s="1162"/>
      <c r="HT51" s="1162"/>
      <c r="HU51" s="1162"/>
      <c r="HV51" s="1162"/>
      <c r="HW51" s="1151"/>
      <c r="HX51" s="1151"/>
      <c r="HY51" s="1162"/>
      <c r="HZ51" s="1162"/>
      <c r="IA51" s="1162"/>
      <c r="IB51" s="1162"/>
      <c r="IC51" s="1162"/>
      <c r="ID51" s="1162"/>
      <c r="IE51" s="1162"/>
      <c r="IF51" s="1162"/>
      <c r="IG51" s="1162"/>
      <c r="IH51" s="1162"/>
      <c r="II51" s="1162"/>
      <c r="IJ51" s="1162"/>
      <c r="IK51" s="1162"/>
      <c r="IL51" s="1162"/>
      <c r="IM51" s="1151"/>
      <c r="IN51" s="1151"/>
      <c r="IO51" s="1162"/>
      <c r="IP51" s="1162"/>
      <c r="IQ51" s="1162"/>
      <c r="IR51" s="1162"/>
    </row>
    <row r="52" spans="1:252" s="8" customFormat="1" ht="8.1" customHeight="1" thickBot="1">
      <c r="A52" s="168"/>
      <c r="B52" s="95"/>
      <c r="C52" s="225"/>
      <c r="D52" s="200"/>
      <c r="E52" s="184"/>
      <c r="F52" s="168"/>
      <c r="G52" s="95"/>
      <c r="H52" s="172"/>
      <c r="I52" s="725"/>
      <c r="J52" s="184"/>
      <c r="K52" s="168"/>
      <c r="L52" s="95"/>
      <c r="M52" s="1141" t="s">
        <v>1067</v>
      </c>
      <c r="N52" s="1009"/>
      <c r="O52" s="184"/>
      <c r="P52" s="168"/>
      <c r="Q52" s="95"/>
      <c r="R52" s="543"/>
      <c r="S52" s="289"/>
      <c r="T52" s="184"/>
      <c r="U52" s="163"/>
      <c r="V52" s="124"/>
      <c r="W52" s="285"/>
      <c r="X52" s="176"/>
      <c r="Y52" s="533"/>
      <c r="Z52" s="168"/>
      <c r="AA52" s="95"/>
      <c r="AB52" s="225" t="s">
        <v>1073</v>
      </c>
      <c r="AC52" s="1009"/>
      <c r="AD52" s="184"/>
      <c r="AE52" s="168"/>
      <c r="AF52" s="95"/>
      <c r="AG52" s="172"/>
      <c r="AH52" s="725"/>
      <c r="AI52" s="184"/>
      <c r="AJ52" s="163"/>
      <c r="AK52" s="95"/>
      <c r="AL52" s="172" t="s">
        <v>1086</v>
      </c>
      <c r="AM52" s="725"/>
      <c r="AN52" s="184"/>
      <c r="AO52" s="168"/>
      <c r="AP52" s="95"/>
      <c r="AQ52" s="172"/>
      <c r="AR52" s="725"/>
      <c r="AS52" s="184"/>
      <c r="AT52" s="493"/>
      <c r="AU52" s="501"/>
      <c r="AV52" s="491"/>
      <c r="AW52" s="176"/>
      <c r="AX52" s="492"/>
      <c r="AY52" s="163"/>
      <c r="AZ52" s="124"/>
      <c r="BA52" s="491"/>
      <c r="BB52" s="176"/>
      <c r="BC52" s="492"/>
      <c r="BD52" s="163"/>
      <c r="BE52" s="124"/>
      <c r="BF52" s="491"/>
      <c r="BG52" s="176"/>
      <c r="BH52" s="492"/>
      <c r="BI52" s="168"/>
      <c r="BJ52" s="95"/>
      <c r="BK52" s="285"/>
      <c r="BL52" s="176"/>
      <c r="BM52" s="184"/>
      <c r="BN52" s="168"/>
      <c r="BO52" s="95"/>
      <c r="BP52" s="543"/>
      <c r="BQ52" s="519"/>
      <c r="BR52" s="184"/>
      <c r="BS52" s="168"/>
      <c r="BT52" s="95"/>
      <c r="BU52" s="491"/>
      <c r="BV52" s="599"/>
      <c r="BW52" s="184"/>
      <c r="BX52" s="168"/>
      <c r="BY52" s="95"/>
      <c r="BZ52" s="491"/>
      <c r="CA52" s="599"/>
      <c r="CB52" s="184"/>
      <c r="CC52" s="168"/>
      <c r="CD52" s="95"/>
      <c r="CE52" s="491"/>
      <c r="CF52" s="599"/>
      <c r="CG52" s="184"/>
      <c r="CH52" s="168"/>
      <c r="CI52" s="95"/>
      <c r="CJ52" s="491"/>
      <c r="CK52" s="599"/>
      <c r="CL52" s="184"/>
      <c r="CM52" s="168"/>
      <c r="CN52" s="95"/>
      <c r="CO52" s="491"/>
      <c r="CP52" s="599"/>
      <c r="CQ52" s="184"/>
      <c r="CR52" s="168"/>
      <c r="CS52" s="95"/>
      <c r="CT52" s="491"/>
      <c r="CU52" s="599"/>
      <c r="CV52" s="184"/>
      <c r="CW52" s="341"/>
      <c r="CX52" s="124"/>
      <c r="CY52" s="491"/>
      <c r="CZ52" s="599"/>
      <c r="DA52" s="184"/>
      <c r="DB52" s="341"/>
      <c r="DC52" s="124"/>
      <c r="DD52" s="434"/>
      <c r="DE52" s="519"/>
      <c r="DF52" s="533"/>
      <c r="DG52" s="341"/>
      <c r="DH52" s="124"/>
      <c r="DI52" s="991"/>
      <c r="DJ52" s="992"/>
      <c r="DK52" s="993"/>
      <c r="DL52" s="341"/>
      <c r="DM52" s="124"/>
      <c r="DN52" s="434"/>
      <c r="DO52" s="519"/>
      <c r="DP52" s="431"/>
      <c r="DQ52" s="777"/>
      <c r="DR52" s="772"/>
      <c r="DS52" s="1010"/>
      <c r="DT52" s="1011"/>
      <c r="DU52" s="1012"/>
      <c r="DV52" s="777"/>
      <c r="DW52" s="772"/>
      <c r="DX52" s="773"/>
      <c r="DY52" s="774"/>
      <c r="DZ52" s="775"/>
      <c r="EA52" s="771"/>
      <c r="EB52" s="776"/>
      <c r="EC52" s="773" t="s">
        <v>1097</v>
      </c>
      <c r="ED52" s="774"/>
      <c r="EE52" s="1034"/>
      <c r="EF52" s="777"/>
      <c r="EG52" s="776"/>
      <c r="EH52" s="773" t="s">
        <v>1100</v>
      </c>
      <c r="EI52" s="774"/>
      <c r="EJ52" s="775"/>
      <c r="EK52" s="837"/>
      <c r="EL52" s="838"/>
      <c r="EM52" s="839"/>
      <c r="EN52" s="840"/>
      <c r="EO52" s="841"/>
      <c r="EP52" s="168"/>
      <c r="EQ52" s="124"/>
      <c r="ER52" s="623"/>
      <c r="ES52" s="624"/>
      <c r="ET52" s="184"/>
      <c r="EU52" s="168"/>
      <c r="EV52" s="124"/>
      <c r="EW52" s="623"/>
      <c r="EX52" s="624"/>
      <c r="EY52" s="184"/>
      <c r="EZ52" s="168"/>
      <c r="FA52" s="124"/>
      <c r="FB52" s="623"/>
      <c r="FC52" s="624"/>
      <c r="FD52" s="184"/>
      <c r="FE52" s="163"/>
      <c r="FF52" s="124"/>
      <c r="FG52" s="623"/>
      <c r="FH52" s="624"/>
      <c r="FI52" s="184"/>
      <c r="FJ52" s="168"/>
      <c r="FK52" s="124"/>
      <c r="FL52" s="623"/>
      <c r="FM52" s="624"/>
      <c r="FN52" s="184"/>
      <c r="FO52" s="168"/>
      <c r="FP52" s="124"/>
      <c r="FQ52" s="623"/>
      <c r="FR52" s="624"/>
      <c r="FS52" s="184"/>
      <c r="FT52" s="969"/>
      <c r="FU52" s="81"/>
      <c r="FV52" s="1163">
        <f>COUNTIF($A52:$FS55,"=CSB")</f>
        <v>1</v>
      </c>
      <c r="FW52" s="1163">
        <f>COUNTIF($A52:$FS55,"41")</f>
        <v>0</v>
      </c>
      <c r="FX52" s="1163">
        <f>COUNTIF($A52:$FS55,"=42")</f>
        <v>1</v>
      </c>
      <c r="FY52" s="1156">
        <f>COUNTIF($A52:$FS55,"40")</f>
        <v>1</v>
      </c>
      <c r="FZ52" s="1156">
        <f>COUNTIF($A52:$FS55,"11")</f>
        <v>0</v>
      </c>
      <c r="GA52" s="1156">
        <f>COUNTIF($A52:$FS55,"13")</f>
        <v>1</v>
      </c>
      <c r="GB52" s="1156">
        <f>COUNTIF($A52:$FS55,"=19")</f>
        <v>1</v>
      </c>
      <c r="GC52" s="1156">
        <f>COUNTIF($A52:$FS55,"=14")</f>
        <v>0</v>
      </c>
      <c r="GD52" s="1156">
        <f>COUNTIF($A52:$FS55,"=24")</f>
        <v>1</v>
      </c>
      <c r="GE52" s="1156">
        <f>COUNTIF($A52:$FS55,"=25")</f>
        <v>0</v>
      </c>
      <c r="GF52" s="1156">
        <f>COUNTIF($A52:$FS55,"=26")</f>
        <v>1</v>
      </c>
      <c r="GG52" s="1156">
        <f>COUNTIF($A52:$FS55,"=29")</f>
        <v>1</v>
      </c>
      <c r="GH52" s="1156">
        <f>COUNTIF($A52:$FS55,"=30")</f>
        <v>0</v>
      </c>
      <c r="GI52" s="1156">
        <f>COUNTIF($A52:$FS55,"=31")</f>
        <v>1</v>
      </c>
      <c r="GJ52" s="1156">
        <f>COUNTIF($A52:$FS55,"=32")</f>
        <v>1</v>
      </c>
      <c r="GK52" s="1156">
        <f>COUNTIF($A52:$FS55,"=33")</f>
        <v>1</v>
      </c>
      <c r="GL52" s="1156">
        <f>COUNTIF($A52:$FS55,"=34")</f>
        <v>1</v>
      </c>
      <c r="GM52" s="1166">
        <f>COUNTIF($A52:$GE55,"=34")</f>
        <v>1</v>
      </c>
      <c r="GN52" s="142"/>
      <c r="GO52" s="1167" t="str">
        <f>IF(COUNTIF($A52:$FS55,"=41")&gt;0,"X"," ")</f>
        <v xml:space="preserve"> </v>
      </c>
      <c r="GP52" s="1170" t="str">
        <f>IF(COUNTIF($A52:$FS55,"=42")&gt;0,"X"," ")</f>
        <v>X</v>
      </c>
      <c r="GQ52" s="1173" t="str">
        <f>IF(COUNTIF($A52:$FS55,"=40")&gt;0,"X"," ")</f>
        <v>X</v>
      </c>
      <c r="GR52" s="1173" t="str">
        <f>IF(COUNTIF($A52:$FS55,"=11")&gt;0,"X"," ")</f>
        <v xml:space="preserve"> </v>
      </c>
      <c r="GS52" s="1173" t="str">
        <f>IF(COUNTIF($A52:$FS55,"=13")&gt;0,"X"," ")</f>
        <v>X</v>
      </c>
      <c r="GT52" s="1173" t="str">
        <f>IF(COUNTIF($A52:$FS55,"=19")&gt;0,"X"," ")</f>
        <v>X</v>
      </c>
      <c r="GU52" s="1173" t="str">
        <f>IF(COUNTIF($A52:$FS55,"=14")&gt;0,"X"," ")</f>
        <v xml:space="preserve"> </v>
      </c>
      <c r="GV52" s="1173" t="str">
        <f>IF(COUNTIF($A52:$FS55,"=24")&gt;0,"X"," ")</f>
        <v>X</v>
      </c>
      <c r="GW52" s="1167" t="str">
        <f>IF(COUNTIF($A52:$FS55,"=25")&gt;0,"X"," ")</f>
        <v xml:space="preserve"> </v>
      </c>
      <c r="GX52" s="1173" t="str">
        <f>IF(COUNTIF($A52:$FS55,"=26")&gt;0,"X"," ")</f>
        <v>X</v>
      </c>
      <c r="GY52" s="1173" t="str">
        <f>IF(COUNTIF($A52:$FS55,"=29")&gt;0,"X"," ")</f>
        <v>X</v>
      </c>
      <c r="GZ52" s="1173" t="str">
        <f>IF(COUNTIF($A52:$FS55,"=30")&gt;0,"X"," ")</f>
        <v xml:space="preserve"> </v>
      </c>
      <c r="HA52" s="1173" t="str">
        <f>IF(COUNTIF($A52:$FS55,"=31")&gt;0,"X"," ")</f>
        <v>X</v>
      </c>
      <c r="HB52" s="1173" t="str">
        <f>IF(COUNTIF($A52:$FS55,"=32")&gt;0,"X"," ")</f>
        <v>X</v>
      </c>
      <c r="HC52" s="1173" t="str">
        <f>IF(COUNTIF($A52:$FS55,"=33")&gt;0,"X"," ")</f>
        <v>X</v>
      </c>
      <c r="HD52" s="1159" t="str">
        <f>IF(COUNTIF($A52:$FS55,"=34")&gt;0,"X"," ")</f>
        <v>X</v>
      </c>
      <c r="HE52" s="129"/>
      <c r="HF52" s="118"/>
      <c r="HG52" s="1149" t="str">
        <f>IF(COUNTIF($A52:$FS55,"=H.Prus")&gt;0,"Z"," ")</f>
        <v xml:space="preserve"> </v>
      </c>
      <c r="HH52" s="1162" t="str">
        <f>IF(COUNTIF($A52:$FS55,"=M.Przybyś")&gt;0,"Z"," ")</f>
        <v xml:space="preserve"> </v>
      </c>
      <c r="HI52" s="1149" t="str">
        <f>IF(COUNTIF($A52:$FS55,"=M.Marcinkiewicz")&gt;0,"Z"," ")</f>
        <v xml:space="preserve"> </v>
      </c>
      <c r="HJ52" s="1149" t="str">
        <f>IF(COUNTIF($A52:$FS55,"=K.Cis")&gt;0,"Z"," ")</f>
        <v xml:space="preserve"> </v>
      </c>
      <c r="HK52" s="1149" t="str">
        <f>IF(COUNTIF($A52:$FS55,"=Z.Tomczykowski")&gt;0,"Z"," ")</f>
        <v xml:space="preserve"> </v>
      </c>
      <c r="HL52" s="1149" t="str">
        <f>IF(COUNTIF($A52:$FS55,"=P.Antoszkiewicz")&gt;0,"Z"," ")</f>
        <v xml:space="preserve"> </v>
      </c>
      <c r="HM52" s="1149" t="str">
        <f>IF(COUNTIF($A52:$FS55,"=Z.Niewiadomski")&gt;0,"Z"," ")</f>
        <v>Z</v>
      </c>
      <c r="HN52" s="1149" t="str">
        <f>IF(COUNTIF($A52:$FS55,"=A.Miściur-Kaszyńska")&gt;0,"Z"," ")</f>
        <v>Z</v>
      </c>
      <c r="HO52" s="1149" t="str">
        <f>IF(COUNTIF($A52:$FS55,"=L.Demczuk")&gt;0,"Z"," ")</f>
        <v xml:space="preserve"> </v>
      </c>
      <c r="HP52" s="1149" t="str">
        <f>IF(COUNTIF($A52:$FS55,"=K.Kiejdo")&gt;0,"Z"," ")</f>
        <v>Z</v>
      </c>
      <c r="HQ52" s="1149" t="str">
        <f>IF(COUNTIF($A52:$FS55,"=M.Kieżun")&gt;0,"Z"," ")</f>
        <v>Z</v>
      </c>
      <c r="HR52" s="1149" t="str">
        <f>IF(COUNTIF($A52:$FS55,"=I.Kasprzyk")&gt;0,"Z"," ")</f>
        <v xml:space="preserve"> </v>
      </c>
      <c r="HS52" s="1162" t="str">
        <f>IF(COUNTIF($A52:$FS55,"=M.Choroszko")&gt;0,"Z"," ")</f>
        <v>Z</v>
      </c>
      <c r="HT52" s="1162" t="str">
        <f>IF(COUNTIF($A52:$FS55,"=M.Grzyb")&gt;0,"Z"," ")</f>
        <v xml:space="preserve"> </v>
      </c>
      <c r="HU52" s="1162" t="str">
        <f>IF(COUNTIF($A52:$FS55,"=A.Muż")&gt;0,"Z"," ")</f>
        <v xml:space="preserve"> </v>
      </c>
      <c r="HV52" s="1162" t="str">
        <f>IF(COUNTIF($A52:$FS55,"=E.Kicka")&gt;0,"Z"," ")</f>
        <v xml:space="preserve"> </v>
      </c>
      <c r="HW52" s="1149" t="str">
        <f>IF(COUNTIF($A52:$FS55,"=M.Palmowska")&gt;0,"Z"," ")</f>
        <v xml:space="preserve"> </v>
      </c>
      <c r="HX52" s="1149" t="str">
        <f>IF(COUNTIF($A52:$FS55,"=M.Szonert")&gt;0,"Z"," ")</f>
        <v>Z</v>
      </c>
      <c r="HY52" s="1162" t="str">
        <f>IF(COUNTIF($A52:$FS55,"=E.Ciarciński")&gt;0,"Z"," ")</f>
        <v xml:space="preserve"> </v>
      </c>
      <c r="HZ52" s="1162" t="str">
        <f>IF(COUNTIF($A52:$FS55,"=M.Czajka")&gt;0,"Z"," ")</f>
        <v xml:space="preserve"> </v>
      </c>
      <c r="IA52" s="1162" t="str">
        <f>IF(COUNTIF($A52:$FS55,"=E.Hepner")&gt;0,"Z"," ")</f>
        <v xml:space="preserve"> </v>
      </c>
      <c r="IB52" s="1162" t="str">
        <f>IF(COUNTIF($A52:$FS55,"=A.Naszlin")&gt;0,"Z"," ")</f>
        <v>Z</v>
      </c>
      <c r="IC52" s="1162" t="str">
        <f>IF(COUNTIF($A52:$FS55,"=A.Tychek")&gt;0,"Z"," ")</f>
        <v xml:space="preserve"> </v>
      </c>
      <c r="ID52" s="1162" t="str">
        <f>IF(COUNTIF($A52:$FS55,"=R.Sokulski")&gt;0,"Z"," ")</f>
        <v xml:space="preserve"> </v>
      </c>
      <c r="IE52" s="1162" t="str">
        <f>IF(COUNTIF($A52:$FS55,"=S.Piotrowska")&gt;0,"Z"," ")</f>
        <v xml:space="preserve"> </v>
      </c>
      <c r="IF52" s="1162" t="str">
        <f>IF(COUNTIF($A52:$FS55,"=J.Gregorczuk")&gt;0,"Z"," ")</f>
        <v xml:space="preserve"> </v>
      </c>
      <c r="IG52" s="1162" t="str">
        <f>IF(COUNTIF($A52:$FS55,"=A.Marciniak")&gt;0,"Z"," ")</f>
        <v>Z</v>
      </c>
      <c r="IH52" s="1162" t="str">
        <f>IF(COUNTIF($A52:$FS55,"=I.Ogulewicz")&gt;0,"Z"," ")</f>
        <v xml:space="preserve"> </v>
      </c>
      <c r="II52" s="1162" t="str">
        <f>IF(COUNTIF($A52:$FS55,"=R.Przęczek")&gt;0,"Z"," ")</f>
        <v>Z</v>
      </c>
      <c r="IJ52" s="1162" t="str">
        <f>IF(COUNTIF($A52:$FS55,"=D.Ławecka-Bednarska")&gt;0,"Z"," ")</f>
        <v xml:space="preserve"> </v>
      </c>
      <c r="IK52" s="1162" t="str">
        <f>IF(COUNTIF($A52:$FS55,"=M.Ciszek")&gt;0,"Z"," ")</f>
        <v>Z</v>
      </c>
      <c r="IL52" s="1162" t="str">
        <f>IF(COUNTIF($A52:$FS55,"=M.Lipiński")&gt;0,"Z"," ")</f>
        <v xml:space="preserve"> </v>
      </c>
      <c r="IM52" s="1149" t="str">
        <f>IF(COUNTIF($A52:$FS55,"=M.Kluz")&gt;0,"Z"," ")</f>
        <v>Z</v>
      </c>
      <c r="IN52" s="1149" t="str">
        <f>IF(COUNTIF($A52:$FS55,"=N.Liakh")&gt;0,"Z"," ")</f>
        <v>Z</v>
      </c>
      <c r="IO52" s="1162" t="str">
        <f>IF(COUNTIF($A52:$FS55,"=J.Lubkiewicz")&gt;0,"Z"," ")</f>
        <v xml:space="preserve"> </v>
      </c>
      <c r="IP52" s="1162" t="str">
        <f>IF(COUNTIF($A52:$FS55,"=J.Fukowska")&gt;0,"Z"," ")</f>
        <v xml:space="preserve"> </v>
      </c>
      <c r="IQ52" s="1162" t="str">
        <f>IF(COUNTIF($A52:$FS55,"=H.Libuda")&gt;0,"Z"," ")</f>
        <v xml:space="preserve"> </v>
      </c>
      <c r="IR52" s="1162" t="str">
        <f>IF(COUNTIF($A52:$FS55,"=A.Jastrzębska")&gt;0,"Z"," ")</f>
        <v>Z</v>
      </c>
    </row>
    <row r="53" spans="1:252" s="8" customFormat="1" ht="8.1" customHeight="1" thickBot="1">
      <c r="A53" s="169" t="s">
        <v>7</v>
      </c>
      <c r="B53" s="96" t="s">
        <v>8</v>
      </c>
      <c r="C53" s="224" t="s">
        <v>1150</v>
      </c>
      <c r="D53" s="202" t="s">
        <v>1121</v>
      </c>
      <c r="E53" s="185">
        <v>26</v>
      </c>
      <c r="F53" s="169" t="s">
        <v>7</v>
      </c>
      <c r="G53" s="96" t="s">
        <v>8</v>
      </c>
      <c r="H53" s="173"/>
      <c r="I53" s="726"/>
      <c r="J53" s="185"/>
      <c r="K53" s="169" t="s">
        <v>7</v>
      </c>
      <c r="L53" s="96" t="s">
        <v>8</v>
      </c>
      <c r="M53" s="1142" t="s">
        <v>1128</v>
      </c>
      <c r="N53" s="1143" t="s">
        <v>398</v>
      </c>
      <c r="O53" s="185">
        <v>40</v>
      </c>
      <c r="P53" s="169" t="s">
        <v>7</v>
      </c>
      <c r="Q53" s="96" t="s">
        <v>8</v>
      </c>
      <c r="R53" s="318"/>
      <c r="S53" s="182"/>
      <c r="T53" s="185"/>
      <c r="U53" s="164" t="s">
        <v>7</v>
      </c>
      <c r="V53" s="96" t="s">
        <v>8</v>
      </c>
      <c r="W53" s="286" t="s">
        <v>1093</v>
      </c>
      <c r="X53" s="182" t="s">
        <v>1134</v>
      </c>
      <c r="Y53" s="534">
        <v>13</v>
      </c>
      <c r="Z53" s="169" t="s">
        <v>7</v>
      </c>
      <c r="AA53" s="96" t="s">
        <v>8</v>
      </c>
      <c r="AB53" s="224" t="s">
        <v>1075</v>
      </c>
      <c r="AC53" s="622" t="s">
        <v>121</v>
      </c>
      <c r="AD53" s="185">
        <v>29</v>
      </c>
      <c r="AE53" s="169" t="s">
        <v>7</v>
      </c>
      <c r="AF53" s="96" t="s">
        <v>8</v>
      </c>
      <c r="AG53" s="173"/>
      <c r="AH53" s="177"/>
      <c r="AI53" s="185"/>
      <c r="AJ53" s="164" t="s">
        <v>7</v>
      </c>
      <c r="AK53" s="96" t="s">
        <v>8</v>
      </c>
      <c r="AL53" s="173" t="s">
        <v>1078</v>
      </c>
      <c r="AM53" s="726" t="s">
        <v>27</v>
      </c>
      <c r="AN53" s="185">
        <v>19</v>
      </c>
      <c r="AO53" s="169" t="s">
        <v>7</v>
      </c>
      <c r="AP53" s="96" t="s">
        <v>8</v>
      </c>
      <c r="AQ53" s="173"/>
      <c r="AR53" s="726"/>
      <c r="AS53" s="185"/>
      <c r="AT53" s="496" t="s">
        <v>7</v>
      </c>
      <c r="AU53" s="497" t="s">
        <v>8</v>
      </c>
      <c r="AV53" s="704" t="s">
        <v>403</v>
      </c>
      <c r="AW53" s="182" t="s">
        <v>33</v>
      </c>
      <c r="AX53" s="495">
        <v>31</v>
      </c>
      <c r="AY53" s="164" t="s">
        <v>7</v>
      </c>
      <c r="AZ53" s="96" t="s">
        <v>8</v>
      </c>
      <c r="BA53" s="704"/>
      <c r="BB53" s="182"/>
      <c r="BC53" s="495"/>
      <c r="BD53" s="164" t="s">
        <v>7</v>
      </c>
      <c r="BE53" s="96" t="s">
        <v>8</v>
      </c>
      <c r="BF53" s="704"/>
      <c r="BG53" s="182"/>
      <c r="BH53" s="495"/>
      <c r="BI53" s="169" t="s">
        <v>7</v>
      </c>
      <c r="BJ53" s="96" t="s">
        <v>8</v>
      </c>
      <c r="BK53" s="286"/>
      <c r="BL53" s="182"/>
      <c r="BM53" s="185"/>
      <c r="BN53" s="169" t="s">
        <v>7</v>
      </c>
      <c r="BO53" s="96" t="s">
        <v>8</v>
      </c>
      <c r="BP53" s="318" t="s">
        <v>403</v>
      </c>
      <c r="BQ53" s="182" t="s">
        <v>1039</v>
      </c>
      <c r="BR53" s="185">
        <v>42</v>
      </c>
      <c r="BS53" s="169" t="s">
        <v>7</v>
      </c>
      <c r="BT53" s="96" t="s">
        <v>8</v>
      </c>
      <c r="BU53" s="704"/>
      <c r="BV53" s="600"/>
      <c r="BW53" s="185"/>
      <c r="BX53" s="169" t="s">
        <v>7</v>
      </c>
      <c r="BY53" s="96" t="s">
        <v>8</v>
      </c>
      <c r="BZ53" s="704" t="s">
        <v>403</v>
      </c>
      <c r="CA53" s="600" t="s">
        <v>890</v>
      </c>
      <c r="CB53" s="185"/>
      <c r="CC53" s="169" t="s">
        <v>7</v>
      </c>
      <c r="CD53" s="96" t="s">
        <v>8</v>
      </c>
      <c r="CE53" s="704"/>
      <c r="CF53" s="600"/>
      <c r="CG53" s="185"/>
      <c r="CH53" s="169" t="s">
        <v>7</v>
      </c>
      <c r="CI53" s="96" t="s">
        <v>8</v>
      </c>
      <c r="CJ53" s="704" t="s">
        <v>403</v>
      </c>
      <c r="CK53" s="594" t="s">
        <v>1145</v>
      </c>
      <c r="CL53" s="185">
        <v>34</v>
      </c>
      <c r="CM53" s="169" t="s">
        <v>7</v>
      </c>
      <c r="CN53" s="96" t="s">
        <v>8</v>
      </c>
      <c r="CO53" s="704"/>
      <c r="CP53" s="594"/>
      <c r="CQ53" s="185"/>
      <c r="CR53" s="169" t="s">
        <v>7</v>
      </c>
      <c r="CS53" s="96" t="s">
        <v>8</v>
      </c>
      <c r="CT53" s="704"/>
      <c r="CU53" s="600"/>
      <c r="CV53" s="185"/>
      <c r="CW53" s="342" t="s">
        <v>7</v>
      </c>
      <c r="CX53" s="96" t="s">
        <v>8</v>
      </c>
      <c r="CY53" s="704"/>
      <c r="CZ53" s="600"/>
      <c r="DA53" s="185"/>
      <c r="DB53" s="342" t="s">
        <v>7</v>
      </c>
      <c r="DC53" s="96" t="s">
        <v>8</v>
      </c>
      <c r="DD53" s="426"/>
      <c r="DE53" s="182"/>
      <c r="DF53" s="534"/>
      <c r="DG53" s="342" t="s">
        <v>7</v>
      </c>
      <c r="DH53" s="96" t="s">
        <v>8</v>
      </c>
      <c r="DI53" s="994" t="s">
        <v>403</v>
      </c>
      <c r="DJ53" s="995" t="s">
        <v>41</v>
      </c>
      <c r="DK53" s="996" t="s">
        <v>1072</v>
      </c>
      <c r="DL53" s="342" t="s">
        <v>7</v>
      </c>
      <c r="DM53" s="96" t="s">
        <v>8</v>
      </c>
      <c r="DN53" s="426" t="s">
        <v>403</v>
      </c>
      <c r="DO53" s="182" t="s">
        <v>41</v>
      </c>
      <c r="DP53" s="432" t="s">
        <v>1157</v>
      </c>
      <c r="DQ53" s="784" t="s">
        <v>7</v>
      </c>
      <c r="DR53" s="779" t="s">
        <v>8</v>
      </c>
      <c r="DS53" s="1013" t="s">
        <v>1073</v>
      </c>
      <c r="DT53" s="1014" t="s">
        <v>402</v>
      </c>
      <c r="DU53" s="1015">
        <v>32</v>
      </c>
      <c r="DV53" s="784" t="s">
        <v>7</v>
      </c>
      <c r="DW53" s="779" t="s">
        <v>8</v>
      </c>
      <c r="DX53" s="780"/>
      <c r="DY53" s="781"/>
      <c r="DZ53" s="782"/>
      <c r="EA53" s="778" t="s">
        <v>7</v>
      </c>
      <c r="EB53" s="783" t="s">
        <v>8</v>
      </c>
      <c r="EC53" s="780" t="s">
        <v>1098</v>
      </c>
      <c r="ED53" s="781" t="s">
        <v>1035</v>
      </c>
      <c r="EE53" s="1035">
        <v>33</v>
      </c>
      <c r="EF53" s="784" t="s">
        <v>7</v>
      </c>
      <c r="EG53" s="779" t="s">
        <v>8</v>
      </c>
      <c r="EH53" s="780" t="s">
        <v>1103</v>
      </c>
      <c r="EI53" s="781" t="s">
        <v>892</v>
      </c>
      <c r="EJ53" s="782" t="s">
        <v>458</v>
      </c>
      <c r="EK53" s="842" t="s">
        <v>7</v>
      </c>
      <c r="EL53" s="843" t="s">
        <v>8</v>
      </c>
      <c r="EM53" s="844"/>
      <c r="EN53" s="845"/>
      <c r="EO53" s="846"/>
      <c r="EP53" s="169" t="s">
        <v>7</v>
      </c>
      <c r="EQ53" s="96" t="s">
        <v>8</v>
      </c>
      <c r="ER53" s="625"/>
      <c r="ES53" s="622"/>
      <c r="ET53" s="185"/>
      <c r="EU53" s="169" t="s">
        <v>7</v>
      </c>
      <c r="EV53" s="96" t="s">
        <v>8</v>
      </c>
      <c r="EW53" s="625"/>
      <c r="EX53" s="622"/>
      <c r="EY53" s="185"/>
      <c r="EZ53" s="169" t="s">
        <v>7</v>
      </c>
      <c r="FA53" s="96" t="s">
        <v>8</v>
      </c>
      <c r="FB53" s="625"/>
      <c r="FC53" s="622"/>
      <c r="FD53" s="185"/>
      <c r="FE53" s="164" t="s">
        <v>7</v>
      </c>
      <c r="FF53" s="96" t="s">
        <v>8</v>
      </c>
      <c r="FG53" s="625"/>
      <c r="FH53" s="622"/>
      <c r="FI53" s="185"/>
      <c r="FJ53" s="169" t="s">
        <v>7</v>
      </c>
      <c r="FK53" s="96" t="s">
        <v>8</v>
      </c>
      <c r="FL53" s="625"/>
      <c r="FM53" s="622"/>
      <c r="FN53" s="185"/>
      <c r="FO53" s="169" t="s">
        <v>7</v>
      </c>
      <c r="FP53" s="96" t="s">
        <v>8</v>
      </c>
      <c r="FQ53" s="625" t="s">
        <v>1149</v>
      </c>
      <c r="FR53" s="622" t="s">
        <v>29</v>
      </c>
      <c r="FS53" s="185">
        <v>24</v>
      </c>
      <c r="FT53" s="969"/>
      <c r="FU53" s="82" t="s">
        <v>7</v>
      </c>
      <c r="FV53" s="1164"/>
      <c r="FW53" s="1164"/>
      <c r="FX53" s="1164"/>
      <c r="FY53" s="1157"/>
      <c r="FZ53" s="1157"/>
      <c r="GA53" s="1157"/>
      <c r="GB53" s="1157"/>
      <c r="GC53" s="1157"/>
      <c r="GD53" s="1157"/>
      <c r="GE53" s="1157"/>
      <c r="GF53" s="1157"/>
      <c r="GG53" s="1157"/>
      <c r="GH53" s="1157"/>
      <c r="GI53" s="1157"/>
      <c r="GJ53" s="1157"/>
      <c r="GK53" s="1157"/>
      <c r="GL53" s="1157"/>
      <c r="GM53" s="1166"/>
      <c r="GN53" s="143" t="s">
        <v>7</v>
      </c>
      <c r="GO53" s="1168"/>
      <c r="GP53" s="1171"/>
      <c r="GQ53" s="1174"/>
      <c r="GR53" s="1174"/>
      <c r="GS53" s="1174"/>
      <c r="GT53" s="1174"/>
      <c r="GU53" s="1174"/>
      <c r="GV53" s="1174"/>
      <c r="GW53" s="1168"/>
      <c r="GX53" s="1174"/>
      <c r="GY53" s="1174"/>
      <c r="GZ53" s="1174"/>
      <c r="HA53" s="1174"/>
      <c r="HB53" s="1174"/>
      <c r="HC53" s="1174"/>
      <c r="HD53" s="1160"/>
      <c r="HE53" s="130"/>
      <c r="HF53" s="119" t="s">
        <v>7</v>
      </c>
      <c r="HG53" s="1150"/>
      <c r="HH53" s="1162"/>
      <c r="HI53" s="1150"/>
      <c r="HJ53" s="1150"/>
      <c r="HK53" s="1150"/>
      <c r="HL53" s="1150"/>
      <c r="HM53" s="1150"/>
      <c r="HN53" s="1150"/>
      <c r="HO53" s="1150"/>
      <c r="HP53" s="1150"/>
      <c r="HQ53" s="1150"/>
      <c r="HR53" s="1150"/>
      <c r="HS53" s="1162"/>
      <c r="HT53" s="1162"/>
      <c r="HU53" s="1162"/>
      <c r="HV53" s="1162"/>
      <c r="HW53" s="1150"/>
      <c r="HX53" s="1150"/>
      <c r="HY53" s="1162"/>
      <c r="HZ53" s="1162"/>
      <c r="IA53" s="1162"/>
      <c r="IB53" s="1162"/>
      <c r="IC53" s="1162"/>
      <c r="ID53" s="1162"/>
      <c r="IE53" s="1162"/>
      <c r="IF53" s="1162"/>
      <c r="IG53" s="1162"/>
      <c r="IH53" s="1162"/>
      <c r="II53" s="1162"/>
      <c r="IJ53" s="1162"/>
      <c r="IK53" s="1162"/>
      <c r="IL53" s="1162"/>
      <c r="IM53" s="1150"/>
      <c r="IN53" s="1150"/>
      <c r="IO53" s="1162"/>
      <c r="IP53" s="1162"/>
      <c r="IQ53" s="1162"/>
      <c r="IR53" s="1162"/>
    </row>
    <row r="54" spans="1:252" s="8" customFormat="1" ht="8.1" customHeight="1" thickBot="1">
      <c r="A54" s="169"/>
      <c r="B54" s="96"/>
      <c r="C54" s="224" t="s">
        <v>1151</v>
      </c>
      <c r="D54" s="202"/>
      <c r="E54" s="185"/>
      <c r="F54" s="169"/>
      <c r="G54" s="96"/>
      <c r="H54" s="174"/>
      <c r="I54" s="726"/>
      <c r="J54" s="185"/>
      <c r="K54" s="169"/>
      <c r="L54" s="96"/>
      <c r="M54" s="1021" t="s">
        <v>1129</v>
      </c>
      <c r="N54" s="1022"/>
      <c r="O54" s="185"/>
      <c r="P54" s="169"/>
      <c r="Q54" s="96"/>
      <c r="R54" s="318"/>
      <c r="S54" s="182"/>
      <c r="T54" s="185"/>
      <c r="U54" s="164"/>
      <c r="V54" s="96"/>
      <c r="W54" s="287" t="s">
        <v>1077</v>
      </c>
      <c r="X54" s="177" t="s">
        <v>26</v>
      </c>
      <c r="Y54" s="534"/>
      <c r="Z54" s="169"/>
      <c r="AA54" s="96"/>
      <c r="AB54" s="224" t="s">
        <v>1077</v>
      </c>
      <c r="AC54" s="1022"/>
      <c r="AD54" s="185"/>
      <c r="AE54" s="169"/>
      <c r="AF54" s="96"/>
      <c r="AG54" s="174"/>
      <c r="AH54" s="726"/>
      <c r="AI54" s="185"/>
      <c r="AJ54" s="164"/>
      <c r="AK54" s="96"/>
      <c r="AL54" s="174" t="s">
        <v>1087</v>
      </c>
      <c r="AM54" s="726"/>
      <c r="AN54" s="185"/>
      <c r="AO54" s="169"/>
      <c r="AP54" s="96"/>
      <c r="AQ54" s="174"/>
      <c r="AR54" s="726"/>
      <c r="AS54" s="185"/>
      <c r="AT54" s="496"/>
      <c r="AU54" s="497"/>
      <c r="AV54" s="595" t="s">
        <v>605</v>
      </c>
      <c r="AW54" s="177"/>
      <c r="AX54" s="495"/>
      <c r="AY54" s="164"/>
      <c r="AZ54" s="96"/>
      <c r="BA54" s="595"/>
      <c r="BB54" s="177"/>
      <c r="BC54" s="495"/>
      <c r="BD54" s="164"/>
      <c r="BE54" s="96"/>
      <c r="BF54" s="595"/>
      <c r="BG54" s="177"/>
      <c r="BH54" s="495"/>
      <c r="BI54" s="169"/>
      <c r="BJ54" s="96"/>
      <c r="BK54" s="287"/>
      <c r="BL54" s="177"/>
      <c r="BM54" s="185"/>
      <c r="BN54" s="169"/>
      <c r="BO54" s="96"/>
      <c r="BP54" s="318" t="s">
        <v>1038</v>
      </c>
      <c r="BQ54" s="520"/>
      <c r="BR54" s="185"/>
      <c r="BS54" s="169"/>
      <c r="BT54" s="96"/>
      <c r="BU54" s="595"/>
      <c r="BV54" s="601"/>
      <c r="BW54" s="185"/>
      <c r="BX54" s="169"/>
      <c r="BY54" s="96"/>
      <c r="BZ54" s="595" t="s">
        <v>409</v>
      </c>
      <c r="CA54" s="601" t="s">
        <v>1154</v>
      </c>
      <c r="CB54" s="185"/>
      <c r="CC54" s="169"/>
      <c r="CD54" s="96"/>
      <c r="CE54" s="595"/>
      <c r="CF54" s="601"/>
      <c r="CG54" s="185"/>
      <c r="CH54" s="169"/>
      <c r="CI54" s="96"/>
      <c r="CJ54" s="595" t="s">
        <v>879</v>
      </c>
      <c r="CK54" s="601"/>
      <c r="CL54" s="185"/>
      <c r="CM54" s="169"/>
      <c r="CN54" s="96"/>
      <c r="CO54" s="595"/>
      <c r="CP54" s="601"/>
      <c r="CQ54" s="185"/>
      <c r="CR54" s="169"/>
      <c r="CS54" s="96"/>
      <c r="CT54" s="595"/>
      <c r="CU54" s="601"/>
      <c r="CV54" s="185"/>
      <c r="CW54" s="342"/>
      <c r="CX54" s="96"/>
      <c r="CY54" s="595"/>
      <c r="CZ54" s="601"/>
      <c r="DA54" s="185"/>
      <c r="DB54" s="342"/>
      <c r="DC54" s="96"/>
      <c r="DD54" s="318"/>
      <c r="DE54" s="520"/>
      <c r="DF54" s="534"/>
      <c r="DG54" s="342"/>
      <c r="DH54" s="96"/>
      <c r="DI54" s="997" t="s">
        <v>1002</v>
      </c>
      <c r="DJ54" s="998"/>
      <c r="DK54" s="996"/>
      <c r="DL54" s="342"/>
      <c r="DM54" s="96"/>
      <c r="DN54" s="318" t="s">
        <v>929</v>
      </c>
      <c r="DO54" s="520"/>
      <c r="DP54" s="432"/>
      <c r="DQ54" s="784"/>
      <c r="DR54" s="779"/>
      <c r="DS54" s="1013" t="s">
        <v>1081</v>
      </c>
      <c r="DT54" s="1182" t="s">
        <v>1158</v>
      </c>
      <c r="DU54" s="1183"/>
      <c r="DV54" s="784"/>
      <c r="DW54" s="779"/>
      <c r="DX54" s="1041"/>
      <c r="DY54" s="786"/>
      <c r="DZ54" s="782"/>
      <c r="EA54" s="778"/>
      <c r="EB54" s="783"/>
      <c r="EC54" s="1041" t="s">
        <v>1099</v>
      </c>
      <c r="ED54" s="786"/>
      <c r="EE54" s="1035"/>
      <c r="EF54" s="784"/>
      <c r="EG54" s="779"/>
      <c r="EH54" s="1041" t="s">
        <v>1102</v>
      </c>
      <c r="EI54" s="786"/>
      <c r="EJ54" s="782">
        <v>16</v>
      </c>
      <c r="EK54" s="842"/>
      <c r="EL54" s="843"/>
      <c r="EM54" s="844"/>
      <c r="EN54" s="845"/>
      <c r="EO54" s="846"/>
      <c r="EP54" s="169"/>
      <c r="EQ54" s="96"/>
      <c r="ER54" s="625"/>
      <c r="ES54" s="622"/>
      <c r="ET54" s="185"/>
      <c r="EU54" s="169"/>
      <c r="EV54" s="96"/>
      <c r="EW54" s="625"/>
      <c r="EX54" s="622"/>
      <c r="EY54" s="185"/>
      <c r="EZ54" s="169"/>
      <c r="FA54" s="96"/>
      <c r="FB54" s="625"/>
      <c r="FC54" s="622"/>
      <c r="FD54" s="185"/>
      <c r="FE54" s="164"/>
      <c r="FF54" s="96"/>
      <c r="FG54" s="625"/>
      <c r="FH54" s="622"/>
      <c r="FI54" s="185"/>
      <c r="FJ54" s="169"/>
      <c r="FK54" s="96"/>
      <c r="FL54" s="625"/>
      <c r="FM54" s="622"/>
      <c r="FN54" s="185"/>
      <c r="FO54" s="169"/>
      <c r="FP54" s="96"/>
      <c r="FQ54" s="625"/>
      <c r="FR54" s="622"/>
      <c r="FS54" s="185"/>
      <c r="FT54" s="969"/>
      <c r="FU54" s="82"/>
      <c r="FV54" s="1164"/>
      <c r="FW54" s="1164"/>
      <c r="FX54" s="1164"/>
      <c r="FY54" s="1157"/>
      <c r="FZ54" s="1157"/>
      <c r="GA54" s="1157"/>
      <c r="GB54" s="1157"/>
      <c r="GC54" s="1157"/>
      <c r="GD54" s="1157"/>
      <c r="GE54" s="1157"/>
      <c r="GF54" s="1157"/>
      <c r="GG54" s="1157"/>
      <c r="GH54" s="1157"/>
      <c r="GI54" s="1157"/>
      <c r="GJ54" s="1157"/>
      <c r="GK54" s="1157"/>
      <c r="GL54" s="1157"/>
      <c r="GM54" s="1166"/>
      <c r="GN54" s="143"/>
      <c r="GO54" s="1168"/>
      <c r="GP54" s="1171"/>
      <c r="GQ54" s="1174"/>
      <c r="GR54" s="1174"/>
      <c r="GS54" s="1174"/>
      <c r="GT54" s="1174"/>
      <c r="GU54" s="1174"/>
      <c r="GV54" s="1174"/>
      <c r="GW54" s="1168"/>
      <c r="GX54" s="1174"/>
      <c r="GY54" s="1174"/>
      <c r="GZ54" s="1174"/>
      <c r="HA54" s="1174"/>
      <c r="HB54" s="1174"/>
      <c r="HC54" s="1174"/>
      <c r="HD54" s="1160"/>
      <c r="HE54" s="130"/>
      <c r="HF54" s="119"/>
      <c r="HG54" s="1150"/>
      <c r="HH54" s="1162"/>
      <c r="HI54" s="1150"/>
      <c r="HJ54" s="1150"/>
      <c r="HK54" s="1150"/>
      <c r="HL54" s="1150"/>
      <c r="HM54" s="1150"/>
      <c r="HN54" s="1150"/>
      <c r="HO54" s="1150"/>
      <c r="HP54" s="1150"/>
      <c r="HQ54" s="1150"/>
      <c r="HR54" s="1150"/>
      <c r="HS54" s="1162"/>
      <c r="HT54" s="1162"/>
      <c r="HU54" s="1162"/>
      <c r="HV54" s="1162"/>
      <c r="HW54" s="1150"/>
      <c r="HX54" s="1150"/>
      <c r="HY54" s="1162"/>
      <c r="HZ54" s="1162"/>
      <c r="IA54" s="1162"/>
      <c r="IB54" s="1162"/>
      <c r="IC54" s="1162"/>
      <c r="ID54" s="1162"/>
      <c r="IE54" s="1162"/>
      <c r="IF54" s="1162"/>
      <c r="IG54" s="1162"/>
      <c r="IH54" s="1162"/>
      <c r="II54" s="1162"/>
      <c r="IJ54" s="1162"/>
      <c r="IK54" s="1162"/>
      <c r="IL54" s="1162"/>
      <c r="IM54" s="1150"/>
      <c r="IN54" s="1150"/>
      <c r="IO54" s="1162"/>
      <c r="IP54" s="1162"/>
      <c r="IQ54" s="1162"/>
      <c r="IR54" s="1162"/>
    </row>
    <row r="55" spans="1:252" s="8" customFormat="1" ht="8.1" customHeight="1" thickBot="1">
      <c r="A55" s="167"/>
      <c r="B55" s="97"/>
      <c r="C55" s="226"/>
      <c r="D55" s="201"/>
      <c r="E55" s="186"/>
      <c r="F55" s="167"/>
      <c r="G55" s="97"/>
      <c r="H55" s="175"/>
      <c r="I55" s="727"/>
      <c r="J55" s="186"/>
      <c r="K55" s="167"/>
      <c r="L55" s="97"/>
      <c r="M55" s="1144"/>
      <c r="N55" s="1024"/>
      <c r="O55" s="186"/>
      <c r="P55" s="167"/>
      <c r="Q55" s="97"/>
      <c r="R55" s="544"/>
      <c r="S55" s="291"/>
      <c r="T55" s="186"/>
      <c r="U55" s="165"/>
      <c r="V55" s="123"/>
      <c r="W55" s="288" t="s">
        <v>1135</v>
      </c>
      <c r="X55" s="178"/>
      <c r="Y55" s="1145"/>
      <c r="Z55" s="167"/>
      <c r="AA55" s="97"/>
      <c r="AB55" s="226"/>
      <c r="AC55" s="1024"/>
      <c r="AD55" s="186"/>
      <c r="AE55" s="167"/>
      <c r="AF55" s="97"/>
      <c r="AG55" s="175"/>
      <c r="AH55" s="727"/>
      <c r="AI55" s="186"/>
      <c r="AJ55" s="165"/>
      <c r="AK55" s="97"/>
      <c r="AL55" s="175"/>
      <c r="AM55" s="727"/>
      <c r="AN55" s="186"/>
      <c r="AO55" s="167"/>
      <c r="AP55" s="97"/>
      <c r="AQ55" s="175"/>
      <c r="AR55" s="727"/>
      <c r="AS55" s="186"/>
      <c r="AT55" s="499"/>
      <c r="AU55" s="500"/>
      <c r="AV55" s="597"/>
      <c r="AW55" s="178"/>
      <c r="AX55" s="498"/>
      <c r="AY55" s="165"/>
      <c r="AZ55" s="123"/>
      <c r="BA55" s="597"/>
      <c r="BB55" s="178"/>
      <c r="BC55" s="498"/>
      <c r="BD55" s="165"/>
      <c r="BE55" s="123"/>
      <c r="BF55" s="597"/>
      <c r="BG55" s="178"/>
      <c r="BH55" s="498"/>
      <c r="BI55" s="167"/>
      <c r="BJ55" s="97"/>
      <c r="BK55" s="288"/>
      <c r="BL55" s="178"/>
      <c r="BM55" s="186"/>
      <c r="BN55" s="167"/>
      <c r="BO55" s="97"/>
      <c r="BP55" s="288"/>
      <c r="BQ55" s="521"/>
      <c r="BR55" s="186"/>
      <c r="BS55" s="167"/>
      <c r="BT55" s="97"/>
      <c r="BU55" s="597"/>
      <c r="BV55" s="598"/>
      <c r="BW55" s="186"/>
      <c r="BX55" s="167"/>
      <c r="BY55" s="97"/>
      <c r="BZ55" s="597" t="s">
        <v>1156</v>
      </c>
      <c r="CA55" s="598"/>
      <c r="CB55" s="186"/>
      <c r="CC55" s="167"/>
      <c r="CD55" s="97"/>
      <c r="CE55" s="597"/>
      <c r="CF55" s="598"/>
      <c r="CG55" s="186"/>
      <c r="CH55" s="167"/>
      <c r="CI55" s="97"/>
      <c r="CJ55" s="597"/>
      <c r="CK55" s="598"/>
      <c r="CL55" s="186"/>
      <c r="CM55" s="167"/>
      <c r="CN55" s="97"/>
      <c r="CO55" s="597"/>
      <c r="CP55" s="598"/>
      <c r="CQ55" s="186"/>
      <c r="CR55" s="167"/>
      <c r="CS55" s="97"/>
      <c r="CT55" s="597"/>
      <c r="CU55" s="598"/>
      <c r="CV55" s="186"/>
      <c r="CW55" s="343"/>
      <c r="CX55" s="123"/>
      <c r="CY55" s="597"/>
      <c r="CZ55" s="598"/>
      <c r="DA55" s="186"/>
      <c r="DB55" s="343"/>
      <c r="DC55" s="123"/>
      <c r="DD55" s="429"/>
      <c r="DE55" s="521"/>
      <c r="DF55" s="729"/>
      <c r="DG55" s="343"/>
      <c r="DH55" s="123"/>
      <c r="DI55" s="999"/>
      <c r="DJ55" s="1000"/>
      <c r="DK55" s="1001"/>
      <c r="DL55" s="343"/>
      <c r="DM55" s="123"/>
      <c r="DN55" s="429" t="s">
        <v>894</v>
      </c>
      <c r="DO55" s="521"/>
      <c r="DP55" s="729"/>
      <c r="DQ55" s="792"/>
      <c r="DR55" s="793"/>
      <c r="DS55" s="1016" t="s">
        <v>422</v>
      </c>
      <c r="DT55" s="1017"/>
      <c r="DU55" s="1018"/>
      <c r="DV55" s="792"/>
      <c r="DW55" s="793"/>
      <c r="DX55" s="1043"/>
      <c r="DY55" s="1043"/>
      <c r="DZ55" s="791"/>
      <c r="EA55" s="787"/>
      <c r="EB55" s="788"/>
      <c r="EC55" s="1041" t="s">
        <v>1092</v>
      </c>
      <c r="ED55" s="790"/>
      <c r="EE55" s="1036"/>
      <c r="EF55" s="792"/>
      <c r="EG55" s="788"/>
      <c r="EH55" s="789" t="s">
        <v>422</v>
      </c>
      <c r="EI55" s="790"/>
      <c r="EJ55" s="791"/>
      <c r="EK55" s="847"/>
      <c r="EL55" s="852"/>
      <c r="EM55" s="849"/>
      <c r="EN55" s="849"/>
      <c r="EO55" s="850"/>
      <c r="EP55" s="167"/>
      <c r="EQ55" s="123"/>
      <c r="ER55" s="626"/>
      <c r="ES55" s="626"/>
      <c r="ET55" s="186"/>
      <c r="EU55" s="167"/>
      <c r="EV55" s="123"/>
      <c r="EW55" s="626"/>
      <c r="EX55" s="626"/>
      <c r="EY55" s="186"/>
      <c r="EZ55" s="167"/>
      <c r="FA55" s="123"/>
      <c r="FB55" s="626"/>
      <c r="FC55" s="626"/>
      <c r="FD55" s="186"/>
      <c r="FE55" s="165"/>
      <c r="FF55" s="123"/>
      <c r="FG55" s="626"/>
      <c r="FH55" s="626"/>
      <c r="FI55" s="186"/>
      <c r="FJ55" s="167"/>
      <c r="FK55" s="123"/>
      <c r="FL55" s="626"/>
      <c r="FM55" s="626"/>
      <c r="FN55" s="186"/>
      <c r="FO55" s="167"/>
      <c r="FP55" s="123"/>
      <c r="FQ55" s="626"/>
      <c r="FR55" s="626"/>
      <c r="FS55" s="186"/>
      <c r="FT55" s="969"/>
      <c r="FU55" s="83"/>
      <c r="FV55" s="1165"/>
      <c r="FW55" s="1165"/>
      <c r="FX55" s="1165"/>
      <c r="FY55" s="1158"/>
      <c r="FZ55" s="1158"/>
      <c r="GA55" s="1158"/>
      <c r="GB55" s="1158"/>
      <c r="GC55" s="1158"/>
      <c r="GD55" s="1158"/>
      <c r="GE55" s="1158"/>
      <c r="GF55" s="1158"/>
      <c r="GG55" s="1158"/>
      <c r="GH55" s="1158"/>
      <c r="GI55" s="1158"/>
      <c r="GJ55" s="1158"/>
      <c r="GK55" s="1158"/>
      <c r="GL55" s="1158"/>
      <c r="GM55" s="1166"/>
      <c r="GN55" s="144"/>
      <c r="GO55" s="1169"/>
      <c r="GP55" s="1172"/>
      <c r="GQ55" s="1175"/>
      <c r="GR55" s="1175"/>
      <c r="GS55" s="1175"/>
      <c r="GT55" s="1175"/>
      <c r="GU55" s="1175"/>
      <c r="GV55" s="1175"/>
      <c r="GW55" s="1169"/>
      <c r="GX55" s="1175"/>
      <c r="GY55" s="1175"/>
      <c r="GZ55" s="1175"/>
      <c r="HA55" s="1175"/>
      <c r="HB55" s="1175"/>
      <c r="HC55" s="1175"/>
      <c r="HD55" s="1161"/>
      <c r="HE55" s="131"/>
      <c r="HF55" s="120"/>
      <c r="HG55" s="1151"/>
      <c r="HH55" s="1162"/>
      <c r="HI55" s="1151"/>
      <c r="HJ55" s="1151"/>
      <c r="HK55" s="1151"/>
      <c r="HL55" s="1151"/>
      <c r="HM55" s="1151"/>
      <c r="HN55" s="1151"/>
      <c r="HO55" s="1151"/>
      <c r="HP55" s="1151"/>
      <c r="HQ55" s="1151"/>
      <c r="HR55" s="1151"/>
      <c r="HS55" s="1162"/>
      <c r="HT55" s="1162"/>
      <c r="HU55" s="1162"/>
      <c r="HV55" s="1162"/>
      <c r="HW55" s="1151"/>
      <c r="HX55" s="1151"/>
      <c r="HY55" s="1162"/>
      <c r="HZ55" s="1162"/>
      <c r="IA55" s="1162"/>
      <c r="IB55" s="1162"/>
      <c r="IC55" s="1162"/>
      <c r="ID55" s="1162"/>
      <c r="IE55" s="1162"/>
      <c r="IF55" s="1162"/>
      <c r="IG55" s="1162"/>
      <c r="IH55" s="1162"/>
      <c r="II55" s="1162"/>
      <c r="IJ55" s="1162"/>
      <c r="IK55" s="1162"/>
      <c r="IL55" s="1162"/>
      <c r="IM55" s="1151"/>
      <c r="IN55" s="1151"/>
      <c r="IO55" s="1162"/>
      <c r="IP55" s="1162"/>
      <c r="IQ55" s="1162"/>
      <c r="IR55" s="1162"/>
    </row>
    <row r="56" spans="1:252" s="8" customFormat="1" ht="8.1" customHeight="1" thickBot="1">
      <c r="A56" s="168"/>
      <c r="B56" s="95"/>
      <c r="C56" s="225"/>
      <c r="D56" s="200"/>
      <c r="E56" s="184"/>
      <c r="F56" s="168"/>
      <c r="G56" s="95"/>
      <c r="H56" s="172"/>
      <c r="I56" s="725"/>
      <c r="J56" s="184"/>
      <c r="K56" s="168"/>
      <c r="L56" s="95"/>
      <c r="M56" s="1141"/>
      <c r="N56" s="1009"/>
      <c r="O56" s="184"/>
      <c r="P56" s="168"/>
      <c r="Q56" s="95"/>
      <c r="R56" s="172"/>
      <c r="S56" s="725"/>
      <c r="T56" s="184"/>
      <c r="U56" s="163"/>
      <c r="V56" s="124"/>
      <c r="W56" s="285"/>
      <c r="X56" s="176"/>
      <c r="Y56" s="533"/>
      <c r="Z56" s="168"/>
      <c r="AA56" s="95"/>
      <c r="AB56" s="225" t="s">
        <v>1073</v>
      </c>
      <c r="AC56" s="1009"/>
      <c r="AD56" s="184"/>
      <c r="AE56" s="168"/>
      <c r="AF56" s="95"/>
      <c r="AG56" s="172"/>
      <c r="AH56" s="725"/>
      <c r="AI56" s="184"/>
      <c r="AJ56" s="163"/>
      <c r="AK56" s="95"/>
      <c r="AL56" s="172" t="s">
        <v>1086</v>
      </c>
      <c r="AM56" s="725"/>
      <c r="AN56" s="184"/>
      <c r="AO56" s="168"/>
      <c r="AP56" s="95"/>
      <c r="AQ56" s="172"/>
      <c r="AR56" s="725"/>
      <c r="AS56" s="184"/>
      <c r="AT56" s="493"/>
      <c r="AU56" s="501"/>
      <c r="AV56" s="491"/>
      <c r="AW56" s="176"/>
      <c r="AX56" s="492"/>
      <c r="AY56" s="163"/>
      <c r="AZ56" s="124"/>
      <c r="BA56" s="491"/>
      <c r="BB56" s="176"/>
      <c r="BC56" s="492"/>
      <c r="BD56" s="163"/>
      <c r="BE56" s="124"/>
      <c r="BF56" s="491"/>
      <c r="BG56" s="176"/>
      <c r="BH56" s="492"/>
      <c r="BI56" s="168"/>
      <c r="BJ56" s="95"/>
      <c r="BK56" s="285"/>
      <c r="BL56" s="176"/>
      <c r="BM56" s="184"/>
      <c r="BN56" s="168"/>
      <c r="BO56" s="95"/>
      <c r="BP56" s="543"/>
      <c r="BQ56" s="519"/>
      <c r="BR56" s="184"/>
      <c r="BS56" s="168"/>
      <c r="BT56" s="95"/>
      <c r="BU56" s="491"/>
      <c r="BV56" s="599"/>
      <c r="BW56" s="184"/>
      <c r="BX56" s="168"/>
      <c r="BY56" s="95"/>
      <c r="BZ56" s="491"/>
      <c r="CA56" s="599"/>
      <c r="CB56" s="184"/>
      <c r="CC56" s="168"/>
      <c r="CD56" s="95"/>
      <c r="CE56" s="491"/>
      <c r="CF56" s="599"/>
      <c r="CG56" s="184"/>
      <c r="CH56" s="168"/>
      <c r="CI56" s="95"/>
      <c r="CJ56" s="491"/>
      <c r="CK56" s="599"/>
      <c r="CL56" s="184"/>
      <c r="CM56" s="168"/>
      <c r="CN56" s="95"/>
      <c r="CO56" s="491"/>
      <c r="CP56" s="599"/>
      <c r="CQ56" s="184"/>
      <c r="CR56" s="168"/>
      <c r="CS56" s="95"/>
      <c r="CT56" s="491"/>
      <c r="CU56" s="599"/>
      <c r="CV56" s="184"/>
      <c r="CW56" s="341"/>
      <c r="CX56" s="124"/>
      <c r="CY56" s="491"/>
      <c r="CZ56" s="599"/>
      <c r="DA56" s="184"/>
      <c r="DB56" s="341"/>
      <c r="DC56" s="124"/>
      <c r="DD56" s="434"/>
      <c r="DE56" s="519"/>
      <c r="DF56" s="533"/>
      <c r="DG56" s="341"/>
      <c r="DH56" s="124"/>
      <c r="DI56" s="991"/>
      <c r="DJ56" s="992"/>
      <c r="DK56" s="993"/>
      <c r="DL56" s="341"/>
      <c r="DM56" s="124"/>
      <c r="DN56" s="434"/>
      <c r="DO56" s="519"/>
      <c r="DP56" s="431"/>
      <c r="DQ56" s="777"/>
      <c r="DR56" s="772"/>
      <c r="DS56" s="1010"/>
      <c r="DT56" s="1011"/>
      <c r="DU56" s="1012"/>
      <c r="DV56" s="777"/>
      <c r="DW56" s="772"/>
      <c r="DX56" s="773"/>
      <c r="DY56" s="774"/>
      <c r="DZ56" s="775"/>
      <c r="EA56" s="771"/>
      <c r="EB56" s="776"/>
      <c r="EC56" s="773" t="s">
        <v>1097</v>
      </c>
      <c r="ED56" s="774"/>
      <c r="EE56" s="1034"/>
      <c r="EF56" s="777"/>
      <c r="EG56" s="776"/>
      <c r="EH56" s="773" t="s">
        <v>1100</v>
      </c>
      <c r="EI56" s="774"/>
      <c r="EJ56" s="775"/>
      <c r="EK56" s="837"/>
      <c r="EL56" s="838"/>
      <c r="EM56" s="839"/>
      <c r="EN56" s="840"/>
      <c r="EO56" s="841"/>
      <c r="EP56" s="168"/>
      <c r="EQ56" s="124"/>
      <c r="ER56" s="623"/>
      <c r="ES56" s="624"/>
      <c r="ET56" s="184"/>
      <c r="EU56" s="168"/>
      <c r="EV56" s="124"/>
      <c r="EW56" s="623"/>
      <c r="EX56" s="624"/>
      <c r="EY56" s="184"/>
      <c r="EZ56" s="168"/>
      <c r="FA56" s="124"/>
      <c r="FB56" s="623"/>
      <c r="FC56" s="624"/>
      <c r="FD56" s="184"/>
      <c r="FE56" s="163"/>
      <c r="FF56" s="124"/>
      <c r="FG56" s="623"/>
      <c r="FH56" s="624"/>
      <c r="FI56" s="184"/>
      <c r="FJ56" s="168"/>
      <c r="FK56" s="124"/>
      <c r="FL56" s="623"/>
      <c r="FM56" s="624"/>
      <c r="FN56" s="184"/>
      <c r="FO56" s="168"/>
      <c r="FP56" s="124"/>
      <c r="FQ56" s="623"/>
      <c r="FR56" s="624"/>
      <c r="FS56" s="184"/>
      <c r="FT56" s="969"/>
      <c r="FU56" s="81"/>
      <c r="FV56" s="1163">
        <f>COUNTIF($A56:$FS59,"=CSB")</f>
        <v>1</v>
      </c>
      <c r="FW56" s="1163">
        <f>COUNTIF($A56:$FS59,"41")</f>
        <v>0</v>
      </c>
      <c r="FX56" s="1163">
        <f>COUNTIF($A56:$FS59,"=42")</f>
        <v>1</v>
      </c>
      <c r="FY56" s="1156">
        <f>COUNTIF($A56:$FS59,"40")</f>
        <v>1</v>
      </c>
      <c r="FZ56" s="1156">
        <f>COUNTIF($A56:$FS59,"11")</f>
        <v>0</v>
      </c>
      <c r="GA56" s="1156">
        <f>COUNTIF($A56:$FS59,"13")</f>
        <v>1</v>
      </c>
      <c r="GB56" s="1156">
        <f>COUNTIF($A56:$FS59,"=19")</f>
        <v>1</v>
      </c>
      <c r="GC56" s="1156">
        <f>COUNTIF($A56:$FS59,"=14")</f>
        <v>0</v>
      </c>
      <c r="GD56" s="1156">
        <f>COUNTIF($A56:$FS59,"=24")</f>
        <v>1</v>
      </c>
      <c r="GE56" s="1156">
        <f>COUNTIF($A56:$FS59,"=25")</f>
        <v>0</v>
      </c>
      <c r="GF56" s="1156">
        <f>COUNTIF($A56:$FS59,"=26")</f>
        <v>1</v>
      </c>
      <c r="GG56" s="1156">
        <f>COUNTIF($A56:$FS59,"=29")</f>
        <v>1</v>
      </c>
      <c r="GH56" s="1156">
        <f>COUNTIF($A56:$FS59,"=30")</f>
        <v>0</v>
      </c>
      <c r="GI56" s="1156">
        <f>COUNTIF($A56:$FS59,"=31")</f>
        <v>1</v>
      </c>
      <c r="GJ56" s="1156">
        <f>COUNTIF($A56:$FS59,"=32")</f>
        <v>1</v>
      </c>
      <c r="GK56" s="1156">
        <f>COUNTIF($A56:$FS59,"=33")</f>
        <v>1</v>
      </c>
      <c r="GL56" s="1156">
        <f>COUNTIF($A56:$FS59,"=34")</f>
        <v>1</v>
      </c>
      <c r="GM56" s="1166">
        <f>COUNTIF($A56:$GE59,"=34")</f>
        <v>1</v>
      </c>
      <c r="GN56" s="142"/>
      <c r="GO56" s="1167" t="str">
        <f>IF(COUNTIF($A56:$FS59,"=41")&gt;0,"X"," ")</f>
        <v xml:space="preserve"> </v>
      </c>
      <c r="GP56" s="1170" t="str">
        <f>IF(COUNTIF($A56:$FS59,"=42")&gt;0,"X"," ")</f>
        <v>X</v>
      </c>
      <c r="GQ56" s="1173" t="str">
        <f>IF(COUNTIF($A56:$FS59,"=40")&gt;0,"X"," ")</f>
        <v>X</v>
      </c>
      <c r="GR56" s="1173" t="str">
        <f>IF(COUNTIF($A56:$FS59,"=11")&gt;0,"X"," ")</f>
        <v xml:space="preserve"> </v>
      </c>
      <c r="GS56" s="1173" t="str">
        <f>IF(COUNTIF($A56:$FS59,"=13")&gt;0,"X"," ")</f>
        <v>X</v>
      </c>
      <c r="GT56" s="1173" t="str">
        <f>IF(COUNTIF($A56:$FS59,"=19")&gt;0,"X"," ")</f>
        <v>X</v>
      </c>
      <c r="GU56" s="1173" t="str">
        <f>IF(COUNTIF($A56:$FS59,"=14")&gt;0,"X"," ")</f>
        <v xml:space="preserve"> </v>
      </c>
      <c r="GV56" s="1173" t="str">
        <f>IF(COUNTIF($A56:$FS59,"=24")&gt;0,"X"," ")</f>
        <v>X</v>
      </c>
      <c r="GW56" s="1167" t="str">
        <f>IF(COUNTIF($A56:$FS59,"=25")&gt;0,"X"," ")</f>
        <v xml:space="preserve"> </v>
      </c>
      <c r="GX56" s="1173" t="str">
        <f>IF(COUNTIF($A56:$FS59,"=26")&gt;0,"X"," ")</f>
        <v>X</v>
      </c>
      <c r="GY56" s="1173" t="str">
        <f>IF(COUNTIF($A56:$FS59,"=29")&gt;0,"X"," ")</f>
        <v>X</v>
      </c>
      <c r="GZ56" s="1173" t="str">
        <f>IF(COUNTIF($A56:$FS59,"=30")&gt;0,"X"," ")</f>
        <v xml:space="preserve"> </v>
      </c>
      <c r="HA56" s="1173" t="str">
        <f>IF(COUNTIF($A56:$FS59,"=31")&gt;0,"X"," ")</f>
        <v>X</v>
      </c>
      <c r="HB56" s="1173" t="str">
        <f>IF(COUNTIF($A56:$FS59,"=32")&gt;0,"X"," ")</f>
        <v>X</v>
      </c>
      <c r="HC56" s="1173" t="str">
        <f>IF(COUNTIF($A56:$FS59,"=33")&gt;0,"X"," ")</f>
        <v>X</v>
      </c>
      <c r="HD56" s="1159" t="str">
        <f>IF(COUNTIF($A56:$FS59,"=34")&gt;0,"X"," ")</f>
        <v>X</v>
      </c>
      <c r="HE56" s="129"/>
      <c r="HF56" s="118"/>
      <c r="HG56" s="1149" t="str">
        <f>IF(COUNTIF($A56:$FS59,"=H.Prus")&gt;0,"Z"," ")</f>
        <v xml:space="preserve"> </v>
      </c>
      <c r="HH56" s="1162" t="str">
        <f>IF(COUNTIF($A56:$FS59,"=M.Przybyś")&gt;0,"Z"," ")</f>
        <v xml:space="preserve"> </v>
      </c>
      <c r="HI56" s="1149" t="str">
        <f>IF(COUNTIF($A56:$FS59,"=M.Marcinkiewicz")&gt;0,"Z"," ")</f>
        <v xml:space="preserve"> </v>
      </c>
      <c r="HJ56" s="1149" t="str">
        <f>IF(COUNTIF($A56:$FS59,"=K.Cis")&gt;0,"Z"," ")</f>
        <v xml:space="preserve"> </v>
      </c>
      <c r="HK56" s="1149" t="str">
        <f>IF(COUNTIF($A56:$FS59,"=Z.Tomczykowski")&gt;0,"Z"," ")</f>
        <v xml:space="preserve"> </v>
      </c>
      <c r="HL56" s="1149" t="str">
        <f>IF(COUNTIF($A56:$FS59,"=P.Antoszkiewicz")&gt;0,"Z"," ")</f>
        <v xml:space="preserve"> </v>
      </c>
      <c r="HM56" s="1149" t="str">
        <f>IF(COUNTIF($A56:$FS59,"=Z.Niewiadomski")&gt;0,"Z"," ")</f>
        <v>Z</v>
      </c>
      <c r="HN56" s="1149" t="str">
        <f>IF(COUNTIF($A56:$FS59,"=A.Miściur-Kaszyńska")&gt;0,"Z"," ")</f>
        <v>Z</v>
      </c>
      <c r="HO56" s="1149" t="str">
        <f>IF(COUNTIF($A56:$FS59,"=L.Demczuk")&gt;0,"Z"," ")</f>
        <v xml:space="preserve"> </v>
      </c>
      <c r="HP56" s="1149" t="str">
        <f>IF(COUNTIF($A56:$FS59,"=K.Kiejdo")&gt;0,"Z"," ")</f>
        <v>Z</v>
      </c>
      <c r="HQ56" s="1149" t="str">
        <f>IF(COUNTIF($A56:$FS59,"=M.Kieżun")&gt;0,"Z"," ")</f>
        <v>Z</v>
      </c>
      <c r="HR56" s="1149" t="str">
        <f>IF(COUNTIF($A56:$FS59,"=I.Kasprzyk")&gt;0,"Z"," ")</f>
        <v xml:space="preserve"> </v>
      </c>
      <c r="HS56" s="1162" t="str">
        <f>IF(COUNTIF($A56:$FS59,"=M.Choroszko")&gt;0,"Z"," ")</f>
        <v>Z</v>
      </c>
      <c r="HT56" s="1162" t="str">
        <f>IF(COUNTIF($A56:$FS59,"=M.Grzyb")&gt;0,"Z"," ")</f>
        <v xml:space="preserve"> </v>
      </c>
      <c r="HU56" s="1162" t="str">
        <f>IF(COUNTIF($A56:$FS59,"=A.Muż")&gt;0,"Z"," ")</f>
        <v xml:space="preserve"> </v>
      </c>
      <c r="HV56" s="1162" t="str">
        <f>IF(COUNTIF($A56:$FS59,"=E.Kicka")&gt;0,"Z"," ")</f>
        <v xml:space="preserve"> </v>
      </c>
      <c r="HW56" s="1149" t="str">
        <f>IF(COUNTIF($A56:$FS59,"=M.Palmowska")&gt;0,"Z"," ")</f>
        <v xml:space="preserve"> </v>
      </c>
      <c r="HX56" s="1149" t="str">
        <f>IF(COUNTIF($A56:$FS59,"=M.Szonert")&gt;0,"Z"," ")</f>
        <v>Z</v>
      </c>
      <c r="HY56" s="1162" t="str">
        <f>IF(COUNTIF($A56:$FS59,"=E.Ciarciński")&gt;0,"Z"," ")</f>
        <v xml:space="preserve"> </v>
      </c>
      <c r="HZ56" s="1162" t="str">
        <f>IF(COUNTIF($A56:$FS59,"=M.Czajka")&gt;0,"Z"," ")</f>
        <v xml:space="preserve"> </v>
      </c>
      <c r="IA56" s="1162" t="str">
        <f>IF(COUNTIF($A56:$FS59,"=E.Hepner")&gt;0,"Z"," ")</f>
        <v xml:space="preserve"> </v>
      </c>
      <c r="IB56" s="1162" t="str">
        <f>IF(COUNTIF($A56:$FS59,"=A.Naszlin")&gt;0,"Z"," ")</f>
        <v>Z</v>
      </c>
      <c r="IC56" s="1162" t="str">
        <f>IF(COUNTIF($A56:$FS59,"=A.Tychek")&gt;0,"Z"," ")</f>
        <v xml:space="preserve"> </v>
      </c>
      <c r="ID56" s="1162" t="str">
        <f>IF(COUNTIF($A56:$FS59,"=R.Sokulski")&gt;0,"Z"," ")</f>
        <v xml:space="preserve"> </v>
      </c>
      <c r="IE56" s="1162" t="str">
        <f>IF(COUNTIF($A56:$FS59,"=S.Piotrowska")&gt;0,"Z"," ")</f>
        <v xml:space="preserve"> </v>
      </c>
      <c r="IF56" s="1162" t="str">
        <f>IF(COUNTIF($A56:$FS59,"=J.Gregorczuk")&gt;0,"Z"," ")</f>
        <v xml:space="preserve"> </v>
      </c>
      <c r="IG56" s="1162" t="str">
        <f>IF(COUNTIF($A56:$FS59,"=A.Marciniak")&gt;0,"Z"," ")</f>
        <v>Z</v>
      </c>
      <c r="IH56" s="1162" t="str">
        <f>IF(COUNTIF($A56:$FS59,"=I.Ogulewicz")&gt;0,"Z"," ")</f>
        <v xml:space="preserve"> </v>
      </c>
      <c r="II56" s="1162" t="str">
        <f>IF(COUNTIF($A56:$FS59,"=R.Przęczek")&gt;0,"Z"," ")</f>
        <v>Z</v>
      </c>
      <c r="IJ56" s="1162" t="str">
        <f>IF(COUNTIF($A56:$FS59,"=D.Ławecka-Bednarska")&gt;0,"Z"," ")</f>
        <v xml:space="preserve"> </v>
      </c>
      <c r="IK56" s="1162" t="str">
        <f>IF(COUNTIF($A56:$FS59,"=M.Ciszek")&gt;0,"Z"," ")</f>
        <v>Z</v>
      </c>
      <c r="IL56" s="1162" t="str">
        <f>IF(COUNTIF($A56:$FS59,"=M.Lipiński")&gt;0,"Z"," ")</f>
        <v xml:space="preserve"> </v>
      </c>
      <c r="IM56" s="1149" t="str">
        <f>IF(COUNTIF($A56:$FS59,"=M.Kluz")&gt;0,"Z"," ")</f>
        <v>Z</v>
      </c>
      <c r="IN56" s="1149" t="str">
        <f>IF(COUNTIF($A56:$FS59,"=N.Liakh")&gt;0,"Z"," ")</f>
        <v>Z</v>
      </c>
      <c r="IO56" s="1162" t="str">
        <f>IF(COUNTIF($A56:$FS59,"=J.Lubkiewicz")&gt;0,"Z"," ")</f>
        <v xml:space="preserve"> </v>
      </c>
      <c r="IP56" s="1162" t="str">
        <f>IF(COUNTIF($A56:$FS59,"=J.Fukowska")&gt;0,"Z"," ")</f>
        <v xml:space="preserve"> </v>
      </c>
      <c r="IQ56" s="1162" t="str">
        <f>IF(COUNTIF($A56:$FS59,"=H.Libuda")&gt;0,"Z"," ")</f>
        <v xml:space="preserve"> </v>
      </c>
      <c r="IR56" s="1162" t="str">
        <f>IF(COUNTIF($A56:$FS59,"=A.Jastrzębska")&gt;0,"Z"," ")</f>
        <v>Z</v>
      </c>
    </row>
    <row r="57" spans="1:252" s="8" customFormat="1" ht="8.1" customHeight="1" thickBot="1">
      <c r="A57" s="169" t="s">
        <v>9</v>
      </c>
      <c r="B57" s="96" t="s">
        <v>10</v>
      </c>
      <c r="C57" s="224" t="s">
        <v>1150</v>
      </c>
      <c r="D57" s="202" t="s">
        <v>1121</v>
      </c>
      <c r="E57" s="185">
        <v>26</v>
      </c>
      <c r="F57" s="169" t="s">
        <v>9</v>
      </c>
      <c r="G57" s="96" t="s">
        <v>10</v>
      </c>
      <c r="H57" s="173"/>
      <c r="I57" s="726"/>
      <c r="J57" s="185"/>
      <c r="K57" s="169" t="s">
        <v>9</v>
      </c>
      <c r="L57" s="96" t="s">
        <v>10</v>
      </c>
      <c r="M57" s="1142" t="s">
        <v>1076</v>
      </c>
      <c r="N57" s="1143" t="s">
        <v>398</v>
      </c>
      <c r="O57" s="185">
        <v>40</v>
      </c>
      <c r="P57" s="169" t="s">
        <v>9</v>
      </c>
      <c r="Q57" s="96" t="s">
        <v>10</v>
      </c>
      <c r="R57" s="173"/>
      <c r="S57" s="726"/>
      <c r="T57" s="185"/>
      <c r="U57" s="164" t="s">
        <v>9</v>
      </c>
      <c r="V57" s="96" t="s">
        <v>10</v>
      </c>
      <c r="W57" s="286" t="s">
        <v>1093</v>
      </c>
      <c r="X57" s="182" t="s">
        <v>1134</v>
      </c>
      <c r="Y57" s="534">
        <v>13</v>
      </c>
      <c r="Z57" s="169" t="s">
        <v>9</v>
      </c>
      <c r="AA57" s="96" t="s">
        <v>10</v>
      </c>
      <c r="AB57" s="224" t="s">
        <v>1075</v>
      </c>
      <c r="AC57" s="622" t="s">
        <v>121</v>
      </c>
      <c r="AD57" s="185">
        <v>29</v>
      </c>
      <c r="AE57" s="169" t="s">
        <v>9</v>
      </c>
      <c r="AF57" s="96" t="s">
        <v>10</v>
      </c>
      <c r="AG57" s="173"/>
      <c r="AH57" s="177"/>
      <c r="AI57" s="185"/>
      <c r="AJ57" s="164" t="s">
        <v>9</v>
      </c>
      <c r="AK57" s="96" t="s">
        <v>10</v>
      </c>
      <c r="AL57" s="173" t="s">
        <v>1078</v>
      </c>
      <c r="AM57" s="726" t="s">
        <v>27</v>
      </c>
      <c r="AN57" s="185">
        <v>19</v>
      </c>
      <c r="AO57" s="169" t="s">
        <v>9</v>
      </c>
      <c r="AP57" s="96" t="s">
        <v>10</v>
      </c>
      <c r="AQ57" s="173"/>
      <c r="AR57" s="726"/>
      <c r="AS57" s="185"/>
      <c r="AT57" s="496" t="s">
        <v>9</v>
      </c>
      <c r="AU57" s="497" t="s">
        <v>10</v>
      </c>
      <c r="AV57" s="704" t="s">
        <v>403</v>
      </c>
      <c r="AW57" s="182" t="s">
        <v>33</v>
      </c>
      <c r="AX57" s="495">
        <v>31</v>
      </c>
      <c r="AY57" s="164" t="s">
        <v>9</v>
      </c>
      <c r="AZ57" s="96" t="s">
        <v>10</v>
      </c>
      <c r="BA57" s="704"/>
      <c r="BB57" s="182"/>
      <c r="BC57" s="495"/>
      <c r="BD57" s="164" t="s">
        <v>9</v>
      </c>
      <c r="BE57" s="96" t="s">
        <v>10</v>
      </c>
      <c r="BF57" s="704"/>
      <c r="BG57" s="182"/>
      <c r="BH57" s="495"/>
      <c r="BI57" s="169" t="s">
        <v>9</v>
      </c>
      <c r="BJ57" s="96" t="s">
        <v>10</v>
      </c>
      <c r="BK57" s="286"/>
      <c r="BL57" s="182"/>
      <c r="BM57" s="185"/>
      <c r="BN57" s="169" t="s">
        <v>9</v>
      </c>
      <c r="BO57" s="96" t="s">
        <v>10</v>
      </c>
      <c r="BP57" s="318" t="s">
        <v>403</v>
      </c>
      <c r="BQ57" s="182" t="s">
        <v>1039</v>
      </c>
      <c r="BR57" s="185">
        <v>42</v>
      </c>
      <c r="BS57" s="169" t="s">
        <v>9</v>
      </c>
      <c r="BT57" s="96" t="s">
        <v>10</v>
      </c>
      <c r="BU57" s="704"/>
      <c r="BV57" s="600"/>
      <c r="BW57" s="185"/>
      <c r="BX57" s="169" t="s">
        <v>9</v>
      </c>
      <c r="BY57" s="96" t="s">
        <v>10</v>
      </c>
      <c r="BZ57" s="704" t="s">
        <v>403</v>
      </c>
      <c r="CA57" s="600" t="s">
        <v>890</v>
      </c>
      <c r="CB57" s="185"/>
      <c r="CC57" s="169" t="s">
        <v>9</v>
      </c>
      <c r="CD57" s="96" t="s">
        <v>10</v>
      </c>
      <c r="CE57" s="704"/>
      <c r="CF57" s="600"/>
      <c r="CG57" s="185"/>
      <c r="CH57" s="169" t="s">
        <v>9</v>
      </c>
      <c r="CI57" s="96" t="s">
        <v>10</v>
      </c>
      <c r="CJ57" s="704" t="s">
        <v>403</v>
      </c>
      <c r="CK57" s="594" t="s">
        <v>1145</v>
      </c>
      <c r="CL57" s="185">
        <v>34</v>
      </c>
      <c r="CM57" s="169" t="s">
        <v>9</v>
      </c>
      <c r="CN57" s="96" t="s">
        <v>10</v>
      </c>
      <c r="CO57" s="704"/>
      <c r="CP57" s="594"/>
      <c r="CQ57" s="185"/>
      <c r="CR57" s="169" t="s">
        <v>9</v>
      </c>
      <c r="CS57" s="96" t="s">
        <v>10</v>
      </c>
      <c r="CT57" s="704"/>
      <c r="CU57" s="600"/>
      <c r="CV57" s="185"/>
      <c r="CW57" s="342" t="s">
        <v>9</v>
      </c>
      <c r="CX57" s="96" t="s">
        <v>10</v>
      </c>
      <c r="CY57" s="704"/>
      <c r="CZ57" s="600"/>
      <c r="DA57" s="185"/>
      <c r="DB57" s="342" t="s">
        <v>9</v>
      </c>
      <c r="DC57" s="96" t="s">
        <v>10</v>
      </c>
      <c r="DD57" s="426"/>
      <c r="DE57" s="182"/>
      <c r="DF57" s="534"/>
      <c r="DG57" s="342" t="s">
        <v>9</v>
      </c>
      <c r="DH57" s="96" t="s">
        <v>10</v>
      </c>
      <c r="DI57" s="994" t="s">
        <v>403</v>
      </c>
      <c r="DJ57" s="995" t="s">
        <v>41</v>
      </c>
      <c r="DK57" s="996" t="s">
        <v>1072</v>
      </c>
      <c r="DL57" s="342" t="s">
        <v>9</v>
      </c>
      <c r="DM57" s="96" t="s">
        <v>10</v>
      </c>
      <c r="DN57" s="426" t="s">
        <v>403</v>
      </c>
      <c r="DO57" s="182" t="s">
        <v>41</v>
      </c>
      <c r="DP57" s="432" t="s">
        <v>1157</v>
      </c>
      <c r="DQ57" s="784" t="s">
        <v>9</v>
      </c>
      <c r="DR57" s="779" t="s">
        <v>10</v>
      </c>
      <c r="DS57" s="1013" t="s">
        <v>1073</v>
      </c>
      <c r="DT57" s="1014" t="s">
        <v>402</v>
      </c>
      <c r="DU57" s="1015">
        <v>32</v>
      </c>
      <c r="DV57" s="784" t="s">
        <v>9</v>
      </c>
      <c r="DW57" s="779" t="s">
        <v>10</v>
      </c>
      <c r="DX57" s="780"/>
      <c r="DY57" s="781"/>
      <c r="DZ57" s="782"/>
      <c r="EA57" s="778" t="s">
        <v>9</v>
      </c>
      <c r="EB57" s="783" t="s">
        <v>10</v>
      </c>
      <c r="EC57" s="780" t="s">
        <v>1098</v>
      </c>
      <c r="ED57" s="781" t="s">
        <v>1035</v>
      </c>
      <c r="EE57" s="1035">
        <v>33</v>
      </c>
      <c r="EF57" s="784" t="s">
        <v>9</v>
      </c>
      <c r="EG57" s="779" t="s">
        <v>10</v>
      </c>
      <c r="EH57" s="780" t="s">
        <v>1103</v>
      </c>
      <c r="EI57" s="781" t="s">
        <v>892</v>
      </c>
      <c r="EJ57" s="782" t="s">
        <v>458</v>
      </c>
      <c r="EK57" s="842" t="s">
        <v>9</v>
      </c>
      <c r="EL57" s="843" t="s">
        <v>10</v>
      </c>
      <c r="EM57" s="844"/>
      <c r="EN57" s="845"/>
      <c r="EO57" s="846"/>
      <c r="EP57" s="169" t="s">
        <v>9</v>
      </c>
      <c r="EQ57" s="96" t="s">
        <v>10</v>
      </c>
      <c r="ER57" s="625"/>
      <c r="ES57" s="622"/>
      <c r="ET57" s="185"/>
      <c r="EU57" s="169" t="s">
        <v>9</v>
      </c>
      <c r="EV57" s="96" t="s">
        <v>10</v>
      </c>
      <c r="EW57" s="625"/>
      <c r="EX57" s="622"/>
      <c r="EY57" s="185"/>
      <c r="EZ57" s="169" t="s">
        <v>9</v>
      </c>
      <c r="FA57" s="96" t="s">
        <v>10</v>
      </c>
      <c r="FB57" s="625"/>
      <c r="FC57" s="622"/>
      <c r="FD57" s="185"/>
      <c r="FE57" s="164" t="s">
        <v>9</v>
      </c>
      <c r="FF57" s="96" t="s">
        <v>10</v>
      </c>
      <c r="FG57" s="625"/>
      <c r="FH57" s="622"/>
      <c r="FI57" s="185"/>
      <c r="FJ57" s="169" t="s">
        <v>9</v>
      </c>
      <c r="FK57" s="96" t="s">
        <v>10</v>
      </c>
      <c r="FL57" s="625"/>
      <c r="FM57" s="622"/>
      <c r="FN57" s="185"/>
      <c r="FO57" s="169" t="s">
        <v>9</v>
      </c>
      <c r="FP57" s="96" t="s">
        <v>10</v>
      </c>
      <c r="FQ57" s="625" t="s">
        <v>1149</v>
      </c>
      <c r="FR57" s="622" t="s">
        <v>29</v>
      </c>
      <c r="FS57" s="185">
        <v>24</v>
      </c>
      <c r="FT57" s="969"/>
      <c r="FU57" s="82" t="s">
        <v>9</v>
      </c>
      <c r="FV57" s="1164"/>
      <c r="FW57" s="1164"/>
      <c r="FX57" s="1164"/>
      <c r="FY57" s="1157"/>
      <c r="FZ57" s="1157"/>
      <c r="GA57" s="1157"/>
      <c r="GB57" s="1157"/>
      <c r="GC57" s="1157"/>
      <c r="GD57" s="1157"/>
      <c r="GE57" s="1157"/>
      <c r="GF57" s="1157"/>
      <c r="GG57" s="1157"/>
      <c r="GH57" s="1157"/>
      <c r="GI57" s="1157"/>
      <c r="GJ57" s="1157"/>
      <c r="GK57" s="1157"/>
      <c r="GL57" s="1157"/>
      <c r="GM57" s="1166"/>
      <c r="GN57" s="143" t="s">
        <v>9</v>
      </c>
      <c r="GO57" s="1168"/>
      <c r="GP57" s="1171"/>
      <c r="GQ57" s="1174"/>
      <c r="GR57" s="1174"/>
      <c r="GS57" s="1174"/>
      <c r="GT57" s="1174"/>
      <c r="GU57" s="1174"/>
      <c r="GV57" s="1174"/>
      <c r="GW57" s="1168"/>
      <c r="GX57" s="1174"/>
      <c r="GY57" s="1174"/>
      <c r="GZ57" s="1174"/>
      <c r="HA57" s="1174"/>
      <c r="HB57" s="1174"/>
      <c r="HC57" s="1174"/>
      <c r="HD57" s="1160"/>
      <c r="HE57" s="130"/>
      <c r="HF57" s="119" t="s">
        <v>9</v>
      </c>
      <c r="HG57" s="1150"/>
      <c r="HH57" s="1162"/>
      <c r="HI57" s="1150"/>
      <c r="HJ57" s="1150"/>
      <c r="HK57" s="1150"/>
      <c r="HL57" s="1150"/>
      <c r="HM57" s="1150"/>
      <c r="HN57" s="1150"/>
      <c r="HO57" s="1150"/>
      <c r="HP57" s="1150"/>
      <c r="HQ57" s="1150"/>
      <c r="HR57" s="1150"/>
      <c r="HS57" s="1162"/>
      <c r="HT57" s="1162"/>
      <c r="HU57" s="1162"/>
      <c r="HV57" s="1162"/>
      <c r="HW57" s="1150"/>
      <c r="HX57" s="1150"/>
      <c r="HY57" s="1162"/>
      <c r="HZ57" s="1162"/>
      <c r="IA57" s="1162"/>
      <c r="IB57" s="1162"/>
      <c r="IC57" s="1162"/>
      <c r="ID57" s="1162"/>
      <c r="IE57" s="1162"/>
      <c r="IF57" s="1162"/>
      <c r="IG57" s="1162"/>
      <c r="IH57" s="1162"/>
      <c r="II57" s="1162"/>
      <c r="IJ57" s="1162"/>
      <c r="IK57" s="1162"/>
      <c r="IL57" s="1162"/>
      <c r="IM57" s="1150"/>
      <c r="IN57" s="1150"/>
      <c r="IO57" s="1162"/>
      <c r="IP57" s="1162"/>
      <c r="IQ57" s="1162"/>
      <c r="IR57" s="1162"/>
    </row>
    <row r="58" spans="1:252" s="8" customFormat="1" ht="8.1" customHeight="1" thickBot="1">
      <c r="A58" s="169"/>
      <c r="B58" s="96"/>
      <c r="C58" s="224" t="s">
        <v>1151</v>
      </c>
      <c r="D58" s="202"/>
      <c r="E58" s="185"/>
      <c r="F58" s="169"/>
      <c r="G58" s="96"/>
      <c r="H58" s="174"/>
      <c r="I58" s="726"/>
      <c r="J58" s="185"/>
      <c r="K58" s="169"/>
      <c r="L58" s="96"/>
      <c r="M58" s="1021" t="s">
        <v>1152</v>
      </c>
      <c r="N58" s="1022"/>
      <c r="O58" s="185"/>
      <c r="P58" s="169"/>
      <c r="Q58" s="96"/>
      <c r="R58" s="174"/>
      <c r="S58" s="726"/>
      <c r="T58" s="185"/>
      <c r="U58" s="164"/>
      <c r="V58" s="96"/>
      <c r="W58" s="287" t="s">
        <v>1077</v>
      </c>
      <c r="X58" s="177" t="s">
        <v>26</v>
      </c>
      <c r="Y58" s="534"/>
      <c r="Z58" s="169"/>
      <c r="AA58" s="96"/>
      <c r="AB58" s="224" t="s">
        <v>1077</v>
      </c>
      <c r="AC58" s="1022"/>
      <c r="AD58" s="185"/>
      <c r="AE58" s="169"/>
      <c r="AF58" s="96"/>
      <c r="AG58" s="174"/>
      <c r="AH58" s="726"/>
      <c r="AI58" s="185"/>
      <c r="AJ58" s="164"/>
      <c r="AK58" s="96"/>
      <c r="AL58" s="174" t="s">
        <v>1087</v>
      </c>
      <c r="AM58" s="726"/>
      <c r="AN58" s="185"/>
      <c r="AO58" s="169"/>
      <c r="AP58" s="96"/>
      <c r="AQ58" s="174"/>
      <c r="AR58" s="726"/>
      <c r="AS58" s="185"/>
      <c r="AT58" s="496"/>
      <c r="AU58" s="497"/>
      <c r="AV58" s="595" t="s">
        <v>605</v>
      </c>
      <c r="AW58" s="177"/>
      <c r="AX58" s="495"/>
      <c r="AY58" s="164"/>
      <c r="AZ58" s="96"/>
      <c r="BA58" s="595"/>
      <c r="BB58" s="177"/>
      <c r="BC58" s="495"/>
      <c r="BD58" s="164"/>
      <c r="BE58" s="96"/>
      <c r="BF58" s="595"/>
      <c r="BG58" s="177"/>
      <c r="BH58" s="495"/>
      <c r="BI58" s="169"/>
      <c r="BJ58" s="96"/>
      <c r="BK58" s="287"/>
      <c r="BL58" s="177"/>
      <c r="BM58" s="185"/>
      <c r="BN58" s="169"/>
      <c r="BO58" s="96"/>
      <c r="BP58" s="318" t="s">
        <v>1038</v>
      </c>
      <c r="BQ58" s="520"/>
      <c r="BR58" s="185"/>
      <c r="BS58" s="169"/>
      <c r="BT58" s="96"/>
      <c r="BU58" s="595"/>
      <c r="BV58" s="601"/>
      <c r="BW58" s="185"/>
      <c r="BX58" s="169"/>
      <c r="BY58" s="96"/>
      <c r="BZ58" s="595" t="s">
        <v>409</v>
      </c>
      <c r="CA58" s="601" t="s">
        <v>1154</v>
      </c>
      <c r="CB58" s="185"/>
      <c r="CC58" s="169"/>
      <c r="CD58" s="96"/>
      <c r="CE58" s="595"/>
      <c r="CF58" s="601"/>
      <c r="CG58" s="185"/>
      <c r="CH58" s="169"/>
      <c r="CI58" s="96"/>
      <c r="CJ58" s="595" t="s">
        <v>879</v>
      </c>
      <c r="CK58" s="601"/>
      <c r="CL58" s="185"/>
      <c r="CM58" s="169"/>
      <c r="CN58" s="96"/>
      <c r="CO58" s="595"/>
      <c r="CP58" s="601"/>
      <c r="CQ58" s="185"/>
      <c r="CR58" s="169"/>
      <c r="CS58" s="96"/>
      <c r="CT58" s="595"/>
      <c r="CU58" s="601"/>
      <c r="CV58" s="185"/>
      <c r="CW58" s="342"/>
      <c r="CX58" s="96"/>
      <c r="CY58" s="595"/>
      <c r="CZ58" s="601"/>
      <c r="DA58" s="185"/>
      <c r="DB58" s="342"/>
      <c r="DC58" s="96"/>
      <c r="DD58" s="318"/>
      <c r="DE58" s="520"/>
      <c r="DF58" s="534"/>
      <c r="DG58" s="342"/>
      <c r="DH58" s="96"/>
      <c r="DI58" s="997" t="s">
        <v>1002</v>
      </c>
      <c r="DJ58" s="998"/>
      <c r="DK58" s="996"/>
      <c r="DL58" s="342"/>
      <c r="DM58" s="96"/>
      <c r="DN58" s="318" t="s">
        <v>929</v>
      </c>
      <c r="DO58" s="520"/>
      <c r="DP58" s="432"/>
      <c r="DQ58" s="784"/>
      <c r="DR58" s="779"/>
      <c r="DS58" s="1013" t="s">
        <v>1081</v>
      </c>
      <c r="DT58" s="1182" t="s">
        <v>1158</v>
      </c>
      <c r="DU58" s="1183"/>
      <c r="DV58" s="784"/>
      <c r="DW58" s="779"/>
      <c r="DX58" s="1041"/>
      <c r="DY58" s="786"/>
      <c r="DZ58" s="782"/>
      <c r="EA58" s="778"/>
      <c r="EB58" s="783"/>
      <c r="EC58" s="1041" t="s">
        <v>1099</v>
      </c>
      <c r="ED58" s="786"/>
      <c r="EE58" s="1035"/>
      <c r="EF58" s="784"/>
      <c r="EG58" s="779"/>
      <c r="EH58" s="1041" t="s">
        <v>1102</v>
      </c>
      <c r="EI58" s="786"/>
      <c r="EJ58" s="782">
        <v>16</v>
      </c>
      <c r="EK58" s="842"/>
      <c r="EL58" s="843"/>
      <c r="EM58" s="844"/>
      <c r="EN58" s="845"/>
      <c r="EO58" s="846"/>
      <c r="EP58" s="169"/>
      <c r="EQ58" s="96"/>
      <c r="ER58" s="625"/>
      <c r="ES58" s="622"/>
      <c r="ET58" s="185"/>
      <c r="EU58" s="169"/>
      <c r="EV58" s="96"/>
      <c r="EW58" s="625"/>
      <c r="EX58" s="622"/>
      <c r="EY58" s="185"/>
      <c r="EZ58" s="169"/>
      <c r="FA58" s="96"/>
      <c r="FB58" s="625"/>
      <c r="FC58" s="622"/>
      <c r="FD58" s="185"/>
      <c r="FE58" s="164"/>
      <c r="FF58" s="96"/>
      <c r="FG58" s="625"/>
      <c r="FH58" s="622"/>
      <c r="FI58" s="185"/>
      <c r="FJ58" s="169"/>
      <c r="FK58" s="96"/>
      <c r="FL58" s="625"/>
      <c r="FM58" s="622"/>
      <c r="FN58" s="185"/>
      <c r="FO58" s="169"/>
      <c r="FP58" s="96"/>
      <c r="FQ58" s="625"/>
      <c r="FR58" s="622"/>
      <c r="FS58" s="185"/>
      <c r="FT58" s="969"/>
      <c r="FU58" s="82"/>
      <c r="FV58" s="1164"/>
      <c r="FW58" s="1164"/>
      <c r="FX58" s="1164"/>
      <c r="FY58" s="1157"/>
      <c r="FZ58" s="1157"/>
      <c r="GA58" s="1157"/>
      <c r="GB58" s="1157"/>
      <c r="GC58" s="1157"/>
      <c r="GD58" s="1157"/>
      <c r="GE58" s="1157"/>
      <c r="GF58" s="1157"/>
      <c r="GG58" s="1157"/>
      <c r="GH58" s="1157"/>
      <c r="GI58" s="1157"/>
      <c r="GJ58" s="1157"/>
      <c r="GK58" s="1157"/>
      <c r="GL58" s="1157"/>
      <c r="GM58" s="1166"/>
      <c r="GN58" s="143"/>
      <c r="GO58" s="1168"/>
      <c r="GP58" s="1171"/>
      <c r="GQ58" s="1174"/>
      <c r="GR58" s="1174"/>
      <c r="GS58" s="1174"/>
      <c r="GT58" s="1174"/>
      <c r="GU58" s="1174"/>
      <c r="GV58" s="1174"/>
      <c r="GW58" s="1168"/>
      <c r="GX58" s="1174"/>
      <c r="GY58" s="1174"/>
      <c r="GZ58" s="1174"/>
      <c r="HA58" s="1174"/>
      <c r="HB58" s="1174"/>
      <c r="HC58" s="1174"/>
      <c r="HD58" s="1160"/>
      <c r="HE58" s="130"/>
      <c r="HF58" s="119"/>
      <c r="HG58" s="1150"/>
      <c r="HH58" s="1162"/>
      <c r="HI58" s="1150"/>
      <c r="HJ58" s="1150"/>
      <c r="HK58" s="1150"/>
      <c r="HL58" s="1150"/>
      <c r="HM58" s="1150"/>
      <c r="HN58" s="1150"/>
      <c r="HO58" s="1150"/>
      <c r="HP58" s="1150"/>
      <c r="HQ58" s="1150"/>
      <c r="HR58" s="1150"/>
      <c r="HS58" s="1162"/>
      <c r="HT58" s="1162"/>
      <c r="HU58" s="1162"/>
      <c r="HV58" s="1162"/>
      <c r="HW58" s="1150"/>
      <c r="HX58" s="1150"/>
      <c r="HY58" s="1162"/>
      <c r="HZ58" s="1162"/>
      <c r="IA58" s="1162"/>
      <c r="IB58" s="1162"/>
      <c r="IC58" s="1162"/>
      <c r="ID58" s="1162"/>
      <c r="IE58" s="1162"/>
      <c r="IF58" s="1162"/>
      <c r="IG58" s="1162"/>
      <c r="IH58" s="1162"/>
      <c r="II58" s="1162"/>
      <c r="IJ58" s="1162"/>
      <c r="IK58" s="1162"/>
      <c r="IL58" s="1162"/>
      <c r="IM58" s="1150"/>
      <c r="IN58" s="1150"/>
      <c r="IO58" s="1162"/>
      <c r="IP58" s="1162"/>
      <c r="IQ58" s="1162"/>
      <c r="IR58" s="1162"/>
    </row>
    <row r="59" spans="1:252" s="8" customFormat="1" ht="8.1" customHeight="1" thickBot="1">
      <c r="A59" s="167"/>
      <c r="B59" s="97"/>
      <c r="C59" s="226"/>
      <c r="D59" s="201"/>
      <c r="E59" s="186"/>
      <c r="F59" s="167"/>
      <c r="G59" s="97"/>
      <c r="H59" s="175"/>
      <c r="I59" s="727"/>
      <c r="J59" s="186"/>
      <c r="K59" s="167"/>
      <c r="L59" s="97"/>
      <c r="M59" s="1144"/>
      <c r="N59" s="1024"/>
      <c r="O59" s="186"/>
      <c r="P59" s="167"/>
      <c r="Q59" s="97"/>
      <c r="R59" s="175"/>
      <c r="S59" s="727"/>
      <c r="T59" s="186"/>
      <c r="U59" s="165"/>
      <c r="V59" s="97"/>
      <c r="W59" s="288" t="s">
        <v>1135</v>
      </c>
      <c r="X59" s="178"/>
      <c r="Y59" s="1145"/>
      <c r="Z59" s="167"/>
      <c r="AA59" s="97"/>
      <c r="AB59" s="226"/>
      <c r="AC59" s="1024"/>
      <c r="AD59" s="186"/>
      <c r="AE59" s="167"/>
      <c r="AF59" s="97"/>
      <c r="AG59" s="175"/>
      <c r="AH59" s="727"/>
      <c r="AI59" s="186"/>
      <c r="AJ59" s="165"/>
      <c r="AK59" s="97"/>
      <c r="AL59" s="175"/>
      <c r="AM59" s="727"/>
      <c r="AN59" s="186"/>
      <c r="AO59" s="167"/>
      <c r="AP59" s="97"/>
      <c r="AQ59" s="175"/>
      <c r="AR59" s="727"/>
      <c r="AS59" s="186"/>
      <c r="AT59" s="499"/>
      <c r="AU59" s="502"/>
      <c r="AV59" s="597"/>
      <c r="AW59" s="178"/>
      <c r="AX59" s="498"/>
      <c r="AY59" s="165"/>
      <c r="AZ59" s="97"/>
      <c r="BA59" s="597"/>
      <c r="BB59" s="178"/>
      <c r="BC59" s="498"/>
      <c r="BD59" s="165"/>
      <c r="BE59" s="97"/>
      <c r="BF59" s="597"/>
      <c r="BG59" s="178"/>
      <c r="BH59" s="498"/>
      <c r="BI59" s="167"/>
      <c r="BJ59" s="97"/>
      <c r="BK59" s="288"/>
      <c r="BL59" s="178"/>
      <c r="BM59" s="186"/>
      <c r="BN59" s="167"/>
      <c r="BO59" s="97"/>
      <c r="BP59" s="288"/>
      <c r="BQ59" s="521"/>
      <c r="BR59" s="186"/>
      <c r="BS59" s="167"/>
      <c r="BT59" s="97"/>
      <c r="BU59" s="597"/>
      <c r="BV59" s="598"/>
      <c r="BW59" s="186"/>
      <c r="BX59" s="167"/>
      <c r="BY59" s="97"/>
      <c r="BZ59" s="597" t="s">
        <v>1156</v>
      </c>
      <c r="CA59" s="598"/>
      <c r="CB59" s="186"/>
      <c r="CC59" s="167"/>
      <c r="CD59" s="97"/>
      <c r="CE59" s="597"/>
      <c r="CF59" s="598"/>
      <c r="CG59" s="186"/>
      <c r="CH59" s="167"/>
      <c r="CI59" s="97"/>
      <c r="CJ59" s="597"/>
      <c r="CK59" s="598"/>
      <c r="CL59" s="186"/>
      <c r="CM59" s="167"/>
      <c r="CN59" s="97"/>
      <c r="CO59" s="597"/>
      <c r="CP59" s="598"/>
      <c r="CQ59" s="186"/>
      <c r="CR59" s="167"/>
      <c r="CS59" s="97"/>
      <c r="CT59" s="597"/>
      <c r="CU59" s="598"/>
      <c r="CV59" s="186"/>
      <c r="CW59" s="343"/>
      <c r="CX59" s="97"/>
      <c r="CY59" s="597"/>
      <c r="CZ59" s="598"/>
      <c r="DA59" s="186"/>
      <c r="DB59" s="343"/>
      <c r="DC59" s="97"/>
      <c r="DD59" s="429"/>
      <c r="DE59" s="521"/>
      <c r="DF59" s="729"/>
      <c r="DG59" s="343"/>
      <c r="DH59" s="97"/>
      <c r="DI59" s="999"/>
      <c r="DJ59" s="1000"/>
      <c r="DK59" s="1001"/>
      <c r="DL59" s="343"/>
      <c r="DM59" s="97"/>
      <c r="DN59" s="429" t="s">
        <v>894</v>
      </c>
      <c r="DO59" s="521"/>
      <c r="DP59" s="729"/>
      <c r="DQ59" s="792"/>
      <c r="DR59" s="793"/>
      <c r="DS59" s="1016" t="s">
        <v>1092</v>
      </c>
      <c r="DT59" s="1017"/>
      <c r="DU59" s="1018"/>
      <c r="DV59" s="792"/>
      <c r="DW59" s="793"/>
      <c r="DX59" s="1043"/>
      <c r="DY59" s="1043"/>
      <c r="DZ59" s="791"/>
      <c r="EA59" s="787"/>
      <c r="EB59" s="788"/>
      <c r="EC59" s="1041" t="s">
        <v>1092</v>
      </c>
      <c r="ED59" s="790"/>
      <c r="EE59" s="1036"/>
      <c r="EF59" s="792"/>
      <c r="EG59" s="793"/>
      <c r="EH59" s="789" t="s">
        <v>422</v>
      </c>
      <c r="EI59" s="790"/>
      <c r="EJ59" s="791"/>
      <c r="EK59" s="847"/>
      <c r="EL59" s="852"/>
      <c r="EM59" s="849"/>
      <c r="EN59" s="849"/>
      <c r="EO59" s="850"/>
      <c r="EP59" s="167"/>
      <c r="EQ59" s="97"/>
      <c r="ER59" s="626"/>
      <c r="ES59" s="626"/>
      <c r="ET59" s="186"/>
      <c r="EU59" s="167"/>
      <c r="EV59" s="97"/>
      <c r="EW59" s="626"/>
      <c r="EX59" s="626"/>
      <c r="EY59" s="186"/>
      <c r="EZ59" s="167"/>
      <c r="FA59" s="97"/>
      <c r="FB59" s="626"/>
      <c r="FC59" s="626"/>
      <c r="FD59" s="186"/>
      <c r="FE59" s="165"/>
      <c r="FF59" s="97"/>
      <c r="FG59" s="626"/>
      <c r="FH59" s="626"/>
      <c r="FI59" s="186"/>
      <c r="FJ59" s="167"/>
      <c r="FK59" s="97"/>
      <c r="FL59" s="626"/>
      <c r="FM59" s="626"/>
      <c r="FN59" s="186"/>
      <c r="FO59" s="167"/>
      <c r="FP59" s="97"/>
      <c r="FQ59" s="626"/>
      <c r="FR59" s="626"/>
      <c r="FS59" s="186"/>
      <c r="FT59" s="969"/>
      <c r="FU59" s="83"/>
      <c r="FV59" s="1165"/>
      <c r="FW59" s="1165"/>
      <c r="FX59" s="1165"/>
      <c r="FY59" s="1158"/>
      <c r="FZ59" s="1158"/>
      <c r="GA59" s="1158"/>
      <c r="GB59" s="1158"/>
      <c r="GC59" s="1158"/>
      <c r="GD59" s="1158"/>
      <c r="GE59" s="1158"/>
      <c r="GF59" s="1158"/>
      <c r="GG59" s="1158"/>
      <c r="GH59" s="1158"/>
      <c r="GI59" s="1158"/>
      <c r="GJ59" s="1158"/>
      <c r="GK59" s="1158"/>
      <c r="GL59" s="1158"/>
      <c r="GM59" s="1166"/>
      <c r="GN59" s="144"/>
      <c r="GO59" s="1169"/>
      <c r="GP59" s="1172"/>
      <c r="GQ59" s="1175"/>
      <c r="GR59" s="1175"/>
      <c r="GS59" s="1175"/>
      <c r="GT59" s="1175"/>
      <c r="GU59" s="1175"/>
      <c r="GV59" s="1175"/>
      <c r="GW59" s="1169"/>
      <c r="GX59" s="1175"/>
      <c r="GY59" s="1175"/>
      <c r="GZ59" s="1175"/>
      <c r="HA59" s="1175"/>
      <c r="HB59" s="1175"/>
      <c r="HC59" s="1175"/>
      <c r="HD59" s="1161"/>
      <c r="HE59" s="131"/>
      <c r="HF59" s="120"/>
      <c r="HG59" s="1151"/>
      <c r="HH59" s="1162"/>
      <c r="HI59" s="1151"/>
      <c r="HJ59" s="1151"/>
      <c r="HK59" s="1151"/>
      <c r="HL59" s="1151"/>
      <c r="HM59" s="1151"/>
      <c r="HN59" s="1151"/>
      <c r="HO59" s="1151"/>
      <c r="HP59" s="1151"/>
      <c r="HQ59" s="1151"/>
      <c r="HR59" s="1151"/>
      <c r="HS59" s="1162"/>
      <c r="HT59" s="1162"/>
      <c r="HU59" s="1162"/>
      <c r="HV59" s="1162"/>
      <c r="HW59" s="1151"/>
      <c r="HX59" s="1151"/>
      <c r="HY59" s="1162"/>
      <c r="HZ59" s="1162"/>
      <c r="IA59" s="1162"/>
      <c r="IB59" s="1162"/>
      <c r="IC59" s="1162"/>
      <c r="ID59" s="1162"/>
      <c r="IE59" s="1162"/>
      <c r="IF59" s="1162"/>
      <c r="IG59" s="1162"/>
      <c r="IH59" s="1162"/>
      <c r="II59" s="1162"/>
      <c r="IJ59" s="1162"/>
      <c r="IK59" s="1162"/>
      <c r="IL59" s="1162"/>
      <c r="IM59" s="1151"/>
      <c r="IN59" s="1151"/>
      <c r="IO59" s="1162"/>
      <c r="IP59" s="1162"/>
      <c r="IQ59" s="1162"/>
      <c r="IR59" s="1162"/>
    </row>
    <row r="60" spans="1:252" s="8" customFormat="1" ht="6.75" customHeight="1" thickBot="1">
      <c r="A60" s="168"/>
      <c r="B60" s="98"/>
      <c r="C60" s="225" t="s">
        <v>1122</v>
      </c>
      <c r="D60" s="200"/>
      <c r="E60" s="184"/>
      <c r="F60" s="168"/>
      <c r="G60" s="98"/>
      <c r="H60" s="172"/>
      <c r="I60" s="725"/>
      <c r="J60" s="184"/>
      <c r="K60" s="168"/>
      <c r="L60" s="98"/>
      <c r="M60" s="1141"/>
      <c r="N60" s="1009"/>
      <c r="O60" s="184"/>
      <c r="P60" s="168"/>
      <c r="Q60" s="98"/>
      <c r="R60" s="172"/>
      <c r="S60" s="725"/>
      <c r="T60" s="184"/>
      <c r="U60" s="163"/>
      <c r="V60" s="98"/>
      <c r="W60" s="285"/>
      <c r="X60" s="176"/>
      <c r="Y60" s="533"/>
      <c r="Z60" s="168"/>
      <c r="AA60" s="98"/>
      <c r="AB60" s="225" t="s">
        <v>1073</v>
      </c>
      <c r="AC60" s="1009"/>
      <c r="AD60" s="184"/>
      <c r="AE60" s="168"/>
      <c r="AF60" s="98"/>
      <c r="AG60" s="172"/>
      <c r="AH60" s="725"/>
      <c r="AI60" s="184"/>
      <c r="AJ60" s="163"/>
      <c r="AK60" s="98"/>
      <c r="AL60" s="172" t="s">
        <v>1086</v>
      </c>
      <c r="AM60" s="725"/>
      <c r="AN60" s="184"/>
      <c r="AO60" s="163"/>
      <c r="AP60" s="98"/>
      <c r="AQ60" s="172"/>
      <c r="AR60" s="725"/>
      <c r="AS60" s="184"/>
      <c r="AT60" s="493"/>
      <c r="AU60" s="503"/>
      <c r="AV60" s="491"/>
      <c r="AW60" s="176"/>
      <c r="AX60" s="492"/>
      <c r="AY60" s="163"/>
      <c r="AZ60" s="98"/>
      <c r="BA60" s="491"/>
      <c r="BB60" s="176"/>
      <c r="BC60" s="492"/>
      <c r="BD60" s="163"/>
      <c r="BE60" s="98"/>
      <c r="BF60" s="491"/>
      <c r="BG60" s="176"/>
      <c r="BH60" s="492"/>
      <c r="BI60" s="168"/>
      <c r="BJ60" s="98"/>
      <c r="BK60" s="285"/>
      <c r="BL60" s="176"/>
      <c r="BM60" s="184"/>
      <c r="BN60" s="168"/>
      <c r="BO60" s="98"/>
      <c r="BP60" s="543"/>
      <c r="BQ60" s="519"/>
      <c r="BR60" s="184"/>
      <c r="BS60" s="168"/>
      <c r="BT60" s="98"/>
      <c r="BU60" s="491"/>
      <c r="BV60" s="599"/>
      <c r="BW60" s="184"/>
      <c r="BX60" s="168"/>
      <c r="BY60" s="98"/>
      <c r="BZ60" s="491"/>
      <c r="CA60" s="599"/>
      <c r="CB60" s="184"/>
      <c r="CC60" s="168"/>
      <c r="CD60" s="98"/>
      <c r="CE60" s="491"/>
      <c r="CF60" s="599"/>
      <c r="CG60" s="184"/>
      <c r="CH60" s="168"/>
      <c r="CI60" s="98"/>
      <c r="CJ60" s="491"/>
      <c r="CK60" s="599"/>
      <c r="CL60" s="184"/>
      <c r="CM60" s="168"/>
      <c r="CN60" s="98"/>
      <c r="CO60" s="491"/>
      <c r="CP60" s="599"/>
      <c r="CQ60" s="184"/>
      <c r="CR60" s="168"/>
      <c r="CS60" s="98"/>
      <c r="CT60" s="491"/>
      <c r="CU60" s="599"/>
      <c r="CV60" s="184"/>
      <c r="CW60" s="341"/>
      <c r="CX60" s="95"/>
      <c r="CY60" s="491"/>
      <c r="CZ60" s="599"/>
      <c r="DA60" s="184"/>
      <c r="DB60" s="341"/>
      <c r="DC60" s="98"/>
      <c r="DD60" s="434"/>
      <c r="DE60" s="519"/>
      <c r="DF60" s="533"/>
      <c r="DG60" s="341"/>
      <c r="DH60" s="98"/>
      <c r="DI60" s="991"/>
      <c r="DJ60" s="992"/>
      <c r="DK60" s="993"/>
      <c r="DL60" s="341"/>
      <c r="DM60" s="98"/>
      <c r="DN60" s="434"/>
      <c r="DO60" s="519"/>
      <c r="DP60" s="431"/>
      <c r="DQ60" s="777"/>
      <c r="DR60" s="794"/>
      <c r="DS60" s="1010"/>
      <c r="DT60" s="1011"/>
      <c r="DU60" s="1012"/>
      <c r="DV60" s="777"/>
      <c r="DW60" s="794"/>
      <c r="DX60" s="773"/>
      <c r="DY60" s="774"/>
      <c r="DZ60" s="775"/>
      <c r="EA60" s="771"/>
      <c r="EB60" s="795"/>
      <c r="EC60" s="773" t="s">
        <v>1097</v>
      </c>
      <c r="ED60" s="774"/>
      <c r="EE60" s="1034"/>
      <c r="EF60" s="777"/>
      <c r="EG60" s="794"/>
      <c r="EH60" s="773" t="s">
        <v>1100</v>
      </c>
      <c r="EI60" s="774"/>
      <c r="EJ60" s="775"/>
      <c r="EK60" s="837"/>
      <c r="EL60" s="853"/>
      <c r="EM60" s="839"/>
      <c r="EN60" s="840"/>
      <c r="EO60" s="841"/>
      <c r="EP60" s="168"/>
      <c r="EQ60" s="98"/>
      <c r="ER60" s="623"/>
      <c r="ES60" s="624"/>
      <c r="ET60" s="184"/>
      <c r="EU60" s="168"/>
      <c r="EV60" s="98"/>
      <c r="EW60" s="623"/>
      <c r="EX60" s="624"/>
      <c r="EY60" s="184"/>
      <c r="EZ60" s="168"/>
      <c r="FA60" s="98"/>
      <c r="FB60" s="623"/>
      <c r="FC60" s="624"/>
      <c r="FD60" s="184"/>
      <c r="FE60" s="163"/>
      <c r="FF60" s="98"/>
      <c r="FG60" s="623"/>
      <c r="FH60" s="624"/>
      <c r="FI60" s="184"/>
      <c r="FJ60" s="168"/>
      <c r="FK60" s="98"/>
      <c r="FL60" s="623"/>
      <c r="FM60" s="624"/>
      <c r="FN60" s="184"/>
      <c r="FO60" s="168"/>
      <c r="FP60" s="98"/>
      <c r="FQ60" s="623"/>
      <c r="FR60" s="624"/>
      <c r="FS60" s="184"/>
      <c r="FT60" s="969"/>
      <c r="FU60" s="81"/>
      <c r="FV60" s="1163">
        <f>COUNTIF($A60:$FS63,"=CSB")</f>
        <v>1</v>
      </c>
      <c r="FW60" s="1163">
        <f>COUNTIF($A60:$FS63,"41")</f>
        <v>0</v>
      </c>
      <c r="FX60" s="1163">
        <f>COUNTIF($A60:$FS63,"=42")</f>
        <v>1</v>
      </c>
      <c r="FY60" s="1156">
        <f>COUNTIF($A60:$FS63,"40")</f>
        <v>1</v>
      </c>
      <c r="FZ60" s="1156">
        <f>COUNTIF($A60:$FS63,"11")</f>
        <v>0</v>
      </c>
      <c r="GA60" s="1156">
        <f>COUNTIF($A60:$FS63,"13")</f>
        <v>1</v>
      </c>
      <c r="GB60" s="1156">
        <f>COUNTIF($A60:$FS63,"=19")</f>
        <v>1</v>
      </c>
      <c r="GC60" s="1156">
        <f>COUNTIF($A60:$FS63,"=14")</f>
        <v>0</v>
      </c>
      <c r="GD60" s="1156">
        <f>COUNTIF($A60:$FS63,"=24")</f>
        <v>1</v>
      </c>
      <c r="GE60" s="1156">
        <f>COUNTIF($A60:$FS63,"=25")</f>
        <v>0</v>
      </c>
      <c r="GF60" s="1156">
        <f>COUNTIF($A60:$FS63,"=26")</f>
        <v>1</v>
      </c>
      <c r="GG60" s="1156">
        <f>COUNTIF($A60:$FS63,"=29")</f>
        <v>1</v>
      </c>
      <c r="GH60" s="1156">
        <f>COUNTIF($A60:$FS63,"=30")</f>
        <v>0</v>
      </c>
      <c r="GI60" s="1156">
        <f>COUNTIF($A60:$FS63,"=31")</f>
        <v>1</v>
      </c>
      <c r="GJ60" s="1156">
        <f>COUNTIF($A60:$FS63,"=32")</f>
        <v>1</v>
      </c>
      <c r="GK60" s="1156">
        <f>COUNTIF($A60:$FS63,"=33")</f>
        <v>1</v>
      </c>
      <c r="GL60" s="1156">
        <f>COUNTIF($A60:$FS63,"=34")</f>
        <v>1</v>
      </c>
      <c r="GM60" s="1166">
        <f>COUNTIF($A60:$GE63,"=34")</f>
        <v>1</v>
      </c>
      <c r="GN60" s="142"/>
      <c r="GO60" s="1167" t="str">
        <f>IF(COUNTIF($A60:$FS63,"=41")&gt;0,"X"," ")</f>
        <v xml:space="preserve"> </v>
      </c>
      <c r="GP60" s="1170" t="str">
        <f>IF(COUNTIF($A60:$FS63,"=42")&gt;0,"X"," ")</f>
        <v>X</v>
      </c>
      <c r="GQ60" s="1173" t="str">
        <f>IF(COUNTIF($A60:$FS63,"=40")&gt;0,"X"," ")</f>
        <v>X</v>
      </c>
      <c r="GR60" s="1173" t="str">
        <f>IF(COUNTIF($A60:$FS63,"=11")&gt;0,"X"," ")</f>
        <v xml:space="preserve"> </v>
      </c>
      <c r="GS60" s="1173" t="str">
        <f>IF(COUNTIF($A60:$FS63,"=13")&gt;0,"X"," ")</f>
        <v>X</v>
      </c>
      <c r="GT60" s="1173" t="str">
        <f>IF(COUNTIF($A60:$FS63,"=19")&gt;0,"X"," ")</f>
        <v>X</v>
      </c>
      <c r="GU60" s="1173" t="str">
        <f>IF(COUNTIF($A60:$FS63,"=14")&gt;0,"X"," ")</f>
        <v xml:space="preserve"> </v>
      </c>
      <c r="GV60" s="1173" t="str">
        <f>IF(COUNTIF($A60:$FS63,"=24")&gt;0,"X"," ")</f>
        <v>X</v>
      </c>
      <c r="GW60" s="1167" t="str">
        <f>IF(COUNTIF($A60:$FS63,"=25")&gt;0,"X"," ")</f>
        <v xml:space="preserve"> </v>
      </c>
      <c r="GX60" s="1173" t="str">
        <f>IF(COUNTIF($A60:$FS63,"=26")&gt;0,"X"," ")</f>
        <v>X</v>
      </c>
      <c r="GY60" s="1173" t="str">
        <f>IF(COUNTIF($A60:$FS63,"=29")&gt;0,"X"," ")</f>
        <v>X</v>
      </c>
      <c r="GZ60" s="1173" t="str">
        <f>IF(COUNTIF($A60:$FS63,"=30")&gt;0,"X"," ")</f>
        <v xml:space="preserve"> </v>
      </c>
      <c r="HA60" s="1173" t="str">
        <f>IF(COUNTIF($A60:$FS63,"=31")&gt;0,"X"," ")</f>
        <v>X</v>
      </c>
      <c r="HB60" s="1173" t="str">
        <f>IF(COUNTIF($A60:$FS63,"=32")&gt;0,"X"," ")</f>
        <v>X</v>
      </c>
      <c r="HC60" s="1173" t="str">
        <f>IF(COUNTIF($A60:$FS63,"=33")&gt;0,"X"," ")</f>
        <v>X</v>
      </c>
      <c r="HD60" s="1159" t="str">
        <f>IF(COUNTIF($A60:$FS63,"=34")&gt;0,"X"," ")</f>
        <v>X</v>
      </c>
      <c r="HE60" s="129"/>
      <c r="HF60" s="118"/>
      <c r="HG60" s="1149" t="str">
        <f>IF(COUNTIF($A60:$FS63,"=H.Prus")&gt;0,"Z"," ")</f>
        <v xml:space="preserve"> </v>
      </c>
      <c r="HH60" s="1162" t="str">
        <f>IF(COUNTIF($A60:$FS63,"=M.Przybyś")&gt;0,"Z"," ")</f>
        <v xml:space="preserve"> </v>
      </c>
      <c r="HI60" s="1149" t="str">
        <f>IF(COUNTIF($A60:$FS63,"=M.Marcinkiewicz")&gt;0,"Z"," ")</f>
        <v xml:space="preserve"> </v>
      </c>
      <c r="HJ60" s="1149" t="str">
        <f>IF(COUNTIF($A60:$FS63,"=K.Cis")&gt;0,"Z"," ")</f>
        <v xml:space="preserve"> </v>
      </c>
      <c r="HK60" s="1149" t="str">
        <f>IF(COUNTIF($A60:$FS63,"=Z.Tomczykowski")&gt;0,"Z"," ")</f>
        <v>Z</v>
      </c>
      <c r="HL60" s="1149" t="str">
        <f>IF(COUNTIF($A60:$FS63,"=P.Antoszkiewicz")&gt;0,"Z"," ")</f>
        <v xml:space="preserve"> </v>
      </c>
      <c r="HM60" s="1149" t="str">
        <f>IF(COUNTIF($A60:$FS63,"=Z.Niewiadomski")&gt;0,"Z"," ")</f>
        <v>Z</v>
      </c>
      <c r="HN60" s="1149" t="str">
        <f>IF(COUNTIF($A60:$FS63,"=A.Miściur-Kaszyńska")&gt;0,"Z"," ")</f>
        <v>Z</v>
      </c>
      <c r="HO60" s="1149" t="str">
        <f>IF(COUNTIF($A60:$FS63,"=L.Demczuk")&gt;0,"Z"," ")</f>
        <v xml:space="preserve"> </v>
      </c>
      <c r="HP60" s="1149" t="str">
        <f>IF(COUNTIF($A60:$FS63,"=K.Kiejdo")&gt;0,"Z"," ")</f>
        <v>Z</v>
      </c>
      <c r="HQ60" s="1149" t="str">
        <f>IF(COUNTIF($A60:$FS63,"=M.Kieżun")&gt;0,"Z"," ")</f>
        <v>Z</v>
      </c>
      <c r="HR60" s="1149" t="str">
        <f>IF(COUNTIF($A60:$FS63,"=I.Kasprzyk")&gt;0,"Z"," ")</f>
        <v xml:space="preserve"> </v>
      </c>
      <c r="HS60" s="1162" t="str">
        <f>IF(COUNTIF($A60:$FS63,"=M.Choroszko")&gt;0,"Z"," ")</f>
        <v>Z</v>
      </c>
      <c r="HT60" s="1162" t="str">
        <f>IF(COUNTIF($A60:$FS63,"=M.Grzyb")&gt;0,"Z"," ")</f>
        <v xml:space="preserve"> </v>
      </c>
      <c r="HU60" s="1162" t="str">
        <f>IF(COUNTIF($A60:$FS63,"=A.Muż")&gt;0,"Z"," ")</f>
        <v xml:space="preserve"> </v>
      </c>
      <c r="HV60" s="1162" t="str">
        <f>IF(COUNTIF($A60:$FS63,"=E.Kicka")&gt;0,"Z"," ")</f>
        <v xml:space="preserve"> </v>
      </c>
      <c r="HW60" s="1149" t="str">
        <f>IF(COUNTIF($A60:$FS63,"=M.Palmowska")&gt;0,"Z"," ")</f>
        <v xml:space="preserve"> </v>
      </c>
      <c r="HX60" s="1149" t="str">
        <f>IF(COUNTIF($A60:$FS63,"=M.Szonert")&gt;0,"Z"," ")</f>
        <v xml:space="preserve"> </v>
      </c>
      <c r="HY60" s="1162" t="str">
        <f>IF(COUNTIF($A60:$FS63,"=E.Ciarciński")&gt;0,"Z"," ")</f>
        <v xml:space="preserve"> </v>
      </c>
      <c r="HZ60" s="1162" t="str">
        <f>IF(COUNTIF($A60:$FS63,"=M.Czajka")&gt;0,"Z"," ")</f>
        <v xml:space="preserve"> </v>
      </c>
      <c r="IA60" s="1162" t="str">
        <f>IF(COUNTIF($A60:$FS63,"=E.Hepner")&gt;0,"Z"," ")</f>
        <v xml:space="preserve"> </v>
      </c>
      <c r="IB60" s="1162" t="str">
        <f>IF(COUNTIF($A60:$FS63,"=A.Naszlin")&gt;0,"Z"," ")</f>
        <v>Z</v>
      </c>
      <c r="IC60" s="1162" t="str">
        <f>IF(COUNTIF($A60:$FS63,"=A.Tychek")&gt;0,"Z"," ")</f>
        <v xml:space="preserve"> </v>
      </c>
      <c r="ID60" s="1162" t="str">
        <f>IF(COUNTIF($A60:$FS63,"=R.Sokulski")&gt;0,"Z"," ")</f>
        <v xml:space="preserve"> </v>
      </c>
      <c r="IE60" s="1162" t="str">
        <f>IF(COUNTIF($A60:$FS63,"=S.Piotrowska")&gt;0,"Z"," ")</f>
        <v xml:space="preserve"> </v>
      </c>
      <c r="IF60" s="1162" t="str">
        <f>IF(COUNTIF($A60:$FS63,"=J.Gregorczuk")&gt;0,"Z"," ")</f>
        <v xml:space="preserve"> </v>
      </c>
      <c r="IG60" s="1162" t="str">
        <f>IF(COUNTIF($A60:$FS63,"=A.Marciniak")&gt;0,"Z"," ")</f>
        <v>Z</v>
      </c>
      <c r="IH60" s="1162" t="str">
        <f>IF(COUNTIF($A60:$FS63,"=I.Ogulewicz")&gt;0,"Z"," ")</f>
        <v xml:space="preserve"> </v>
      </c>
      <c r="II60" s="1162" t="str">
        <f>IF(COUNTIF($A60:$FS63,"=R.Przęczek")&gt;0,"Z"," ")</f>
        <v>Z</v>
      </c>
      <c r="IJ60" s="1162" t="str">
        <f>IF(COUNTIF($A60:$FS63,"=D.Ławecka-Bednarska")&gt;0,"Z"," ")</f>
        <v xml:space="preserve"> </v>
      </c>
      <c r="IK60" s="1162" t="str">
        <f>IF(COUNTIF($A60:$FS63,"=M.Ciszek")&gt;0,"Z"," ")</f>
        <v>Z</v>
      </c>
      <c r="IL60" s="1162" t="str">
        <f>IF(COUNTIF($A60:$FS63,"=M.Lipiński")&gt;0,"Z"," ")</f>
        <v xml:space="preserve"> </v>
      </c>
      <c r="IM60" s="1149" t="str">
        <f>IF(COUNTIF($A60:$FS63,"=M.Kluz")&gt;0,"Z"," ")</f>
        <v>Z</v>
      </c>
      <c r="IN60" s="1149" t="str">
        <f>IF(COUNTIF($A60:$FS63,"=N.Liakh")&gt;0,"Z"," ")</f>
        <v>Z</v>
      </c>
      <c r="IO60" s="1162" t="str">
        <f>IF(COUNTIF($A60:$FS63,"=J.Lubkiewicz")&gt;0,"Z"," ")</f>
        <v xml:space="preserve"> </v>
      </c>
      <c r="IP60" s="1162" t="str">
        <f>IF(COUNTIF($A60:$FS63,"=J.Fukowska")&gt;0,"Z"," ")</f>
        <v xml:space="preserve"> </v>
      </c>
      <c r="IQ60" s="1162" t="str">
        <f>IF(COUNTIF($A60:$FS63,"=H.Libuda")&gt;0,"Z"," ")</f>
        <v xml:space="preserve"> </v>
      </c>
      <c r="IR60" s="1162" t="str">
        <f>IF(COUNTIF($A60:$FS63,"=A.Jastrzębska")&gt;0,"Z"," ")</f>
        <v>Z</v>
      </c>
    </row>
    <row r="61" spans="1:252" s="8" customFormat="1" ht="8.1" customHeight="1" thickBot="1">
      <c r="A61" s="169" t="s">
        <v>11</v>
      </c>
      <c r="B61" s="99" t="s">
        <v>12</v>
      </c>
      <c r="C61" s="224" t="s">
        <v>1123</v>
      </c>
      <c r="D61" s="202" t="s">
        <v>1121</v>
      </c>
      <c r="E61" s="185">
        <v>26</v>
      </c>
      <c r="F61" s="169" t="s">
        <v>11</v>
      </c>
      <c r="G61" s="99" t="s">
        <v>12</v>
      </c>
      <c r="H61" s="173"/>
      <c r="I61" s="726"/>
      <c r="J61" s="185"/>
      <c r="K61" s="169" t="s">
        <v>11</v>
      </c>
      <c r="L61" s="99" t="s">
        <v>12</v>
      </c>
      <c r="M61" s="1142" t="s">
        <v>1076</v>
      </c>
      <c r="N61" s="1143" t="s">
        <v>398</v>
      </c>
      <c r="O61" s="185">
        <v>40</v>
      </c>
      <c r="P61" s="169" t="s">
        <v>11</v>
      </c>
      <c r="Q61" s="99" t="s">
        <v>12</v>
      </c>
      <c r="R61" s="173"/>
      <c r="S61" s="726"/>
      <c r="T61" s="185"/>
      <c r="U61" s="164" t="s">
        <v>11</v>
      </c>
      <c r="V61" s="99" t="s">
        <v>12</v>
      </c>
      <c r="W61" s="286" t="s">
        <v>1093</v>
      </c>
      <c r="X61" s="182" t="s">
        <v>1134</v>
      </c>
      <c r="Y61" s="534">
        <v>13</v>
      </c>
      <c r="Z61" s="169" t="s">
        <v>11</v>
      </c>
      <c r="AA61" s="99" t="s">
        <v>12</v>
      </c>
      <c r="AB61" s="224" t="s">
        <v>1075</v>
      </c>
      <c r="AC61" s="622" t="s">
        <v>121</v>
      </c>
      <c r="AD61" s="185">
        <v>29</v>
      </c>
      <c r="AE61" s="169" t="s">
        <v>11</v>
      </c>
      <c r="AF61" s="99" t="s">
        <v>12</v>
      </c>
      <c r="AG61" s="173"/>
      <c r="AH61" s="177"/>
      <c r="AI61" s="185"/>
      <c r="AJ61" s="164" t="s">
        <v>11</v>
      </c>
      <c r="AK61" s="99" t="s">
        <v>12</v>
      </c>
      <c r="AL61" s="173" t="s">
        <v>1078</v>
      </c>
      <c r="AM61" s="726" t="s">
        <v>27</v>
      </c>
      <c r="AN61" s="185">
        <v>19</v>
      </c>
      <c r="AO61" s="164" t="s">
        <v>11</v>
      </c>
      <c r="AP61" s="99" t="s">
        <v>12</v>
      </c>
      <c r="AQ61" s="173"/>
      <c r="AR61" s="726"/>
      <c r="AS61" s="185"/>
      <c r="AT61" s="496" t="s">
        <v>11</v>
      </c>
      <c r="AU61" s="504" t="s">
        <v>12</v>
      </c>
      <c r="AV61" s="704" t="s">
        <v>403</v>
      </c>
      <c r="AW61" s="182" t="s">
        <v>33</v>
      </c>
      <c r="AX61" s="495">
        <v>31</v>
      </c>
      <c r="AY61" s="164" t="s">
        <v>11</v>
      </c>
      <c r="AZ61" s="99" t="s">
        <v>12</v>
      </c>
      <c r="BA61" s="704"/>
      <c r="BB61" s="182"/>
      <c r="BC61" s="495"/>
      <c r="BD61" s="164" t="s">
        <v>11</v>
      </c>
      <c r="BE61" s="99" t="s">
        <v>12</v>
      </c>
      <c r="BF61" s="704"/>
      <c r="BG61" s="182"/>
      <c r="BH61" s="495"/>
      <c r="BI61" s="169" t="s">
        <v>11</v>
      </c>
      <c r="BJ61" s="99" t="s">
        <v>12</v>
      </c>
      <c r="BK61" s="286"/>
      <c r="BL61" s="182"/>
      <c r="BM61" s="185"/>
      <c r="BN61" s="169" t="s">
        <v>11</v>
      </c>
      <c r="BO61" s="99" t="s">
        <v>12</v>
      </c>
      <c r="BP61" s="318" t="s">
        <v>403</v>
      </c>
      <c r="BQ61" s="182" t="s">
        <v>1039</v>
      </c>
      <c r="BR61" s="185">
        <v>42</v>
      </c>
      <c r="BS61" s="169" t="s">
        <v>11</v>
      </c>
      <c r="BT61" s="99" t="s">
        <v>12</v>
      </c>
      <c r="BU61" s="704"/>
      <c r="BV61" s="600"/>
      <c r="BW61" s="185"/>
      <c r="BX61" s="169" t="s">
        <v>11</v>
      </c>
      <c r="BY61" s="99" t="s">
        <v>12</v>
      </c>
      <c r="BZ61" s="704" t="s">
        <v>403</v>
      </c>
      <c r="CA61" s="600" t="s">
        <v>890</v>
      </c>
      <c r="CB61" s="185"/>
      <c r="CC61" s="169" t="s">
        <v>11</v>
      </c>
      <c r="CD61" s="99" t="s">
        <v>12</v>
      </c>
      <c r="CE61" s="704"/>
      <c r="CF61" s="600"/>
      <c r="CG61" s="185"/>
      <c r="CH61" s="169" t="s">
        <v>11</v>
      </c>
      <c r="CI61" s="99" t="s">
        <v>12</v>
      </c>
      <c r="CJ61" s="704" t="s">
        <v>403</v>
      </c>
      <c r="CK61" s="594" t="s">
        <v>1145</v>
      </c>
      <c r="CL61" s="185">
        <v>34</v>
      </c>
      <c r="CM61" s="169" t="s">
        <v>11</v>
      </c>
      <c r="CN61" s="99" t="s">
        <v>12</v>
      </c>
      <c r="CO61" s="704"/>
      <c r="CP61" s="594"/>
      <c r="CQ61" s="185"/>
      <c r="CR61" s="169" t="s">
        <v>11</v>
      </c>
      <c r="CS61" s="99" t="s">
        <v>12</v>
      </c>
      <c r="CT61" s="704"/>
      <c r="CU61" s="600"/>
      <c r="CV61" s="185"/>
      <c r="CW61" s="342" t="s">
        <v>5</v>
      </c>
      <c r="CX61" s="96" t="s">
        <v>6</v>
      </c>
      <c r="CY61" s="704"/>
      <c r="CZ61" s="600"/>
      <c r="DA61" s="185"/>
      <c r="DB61" s="342" t="s">
        <v>11</v>
      </c>
      <c r="DC61" s="99" t="s">
        <v>12</v>
      </c>
      <c r="DD61" s="426"/>
      <c r="DE61" s="182"/>
      <c r="DF61" s="534"/>
      <c r="DG61" s="342" t="s">
        <v>11</v>
      </c>
      <c r="DH61" s="99" t="s">
        <v>12</v>
      </c>
      <c r="DI61" s="994" t="s">
        <v>403</v>
      </c>
      <c r="DJ61" s="995" t="s">
        <v>41</v>
      </c>
      <c r="DK61" s="996" t="s">
        <v>1072</v>
      </c>
      <c r="DL61" s="342" t="s">
        <v>11</v>
      </c>
      <c r="DM61" s="99" t="s">
        <v>12</v>
      </c>
      <c r="DN61" s="426" t="s">
        <v>403</v>
      </c>
      <c r="DO61" s="182" t="s">
        <v>41</v>
      </c>
      <c r="DP61" s="432" t="s">
        <v>1157</v>
      </c>
      <c r="DQ61" s="784" t="s">
        <v>11</v>
      </c>
      <c r="DR61" s="796" t="s">
        <v>12</v>
      </c>
      <c r="DS61" s="1013" t="s">
        <v>1073</v>
      </c>
      <c r="DT61" s="1014" t="s">
        <v>402</v>
      </c>
      <c r="DU61" s="1015">
        <v>32</v>
      </c>
      <c r="DV61" s="784" t="s">
        <v>11</v>
      </c>
      <c r="DW61" s="796" t="s">
        <v>12</v>
      </c>
      <c r="DX61" s="780"/>
      <c r="DY61" s="781"/>
      <c r="DZ61" s="782"/>
      <c r="EA61" s="778" t="s">
        <v>11</v>
      </c>
      <c r="EB61" s="797" t="s">
        <v>12</v>
      </c>
      <c r="EC61" s="780" t="s">
        <v>1098</v>
      </c>
      <c r="ED61" s="781" t="s">
        <v>1035</v>
      </c>
      <c r="EE61" s="1035">
        <v>33</v>
      </c>
      <c r="EF61" s="784" t="s">
        <v>11</v>
      </c>
      <c r="EG61" s="796" t="s">
        <v>12</v>
      </c>
      <c r="EH61" s="780" t="s">
        <v>1103</v>
      </c>
      <c r="EI61" s="781" t="s">
        <v>892</v>
      </c>
      <c r="EJ61" s="782" t="s">
        <v>458</v>
      </c>
      <c r="EK61" s="842" t="s">
        <v>11</v>
      </c>
      <c r="EL61" s="854" t="s">
        <v>12</v>
      </c>
      <c r="EM61" s="844"/>
      <c r="EN61" s="845"/>
      <c r="EO61" s="846"/>
      <c r="EP61" s="169" t="s">
        <v>11</v>
      </c>
      <c r="EQ61" s="99" t="s">
        <v>12</v>
      </c>
      <c r="ER61" s="625"/>
      <c r="ES61" s="622"/>
      <c r="ET61" s="185"/>
      <c r="EU61" s="169" t="s">
        <v>11</v>
      </c>
      <c r="EV61" s="99" t="s">
        <v>12</v>
      </c>
      <c r="EW61" s="625"/>
      <c r="EX61" s="622"/>
      <c r="EY61" s="185"/>
      <c r="EZ61" s="169" t="s">
        <v>11</v>
      </c>
      <c r="FA61" s="99" t="s">
        <v>12</v>
      </c>
      <c r="FB61" s="625"/>
      <c r="FC61" s="622"/>
      <c r="FD61" s="185"/>
      <c r="FE61" s="164" t="s">
        <v>11</v>
      </c>
      <c r="FF61" s="99" t="s">
        <v>12</v>
      </c>
      <c r="FG61" s="625"/>
      <c r="FH61" s="622"/>
      <c r="FI61" s="185"/>
      <c r="FJ61" s="169" t="s">
        <v>11</v>
      </c>
      <c r="FK61" s="99" t="s">
        <v>12</v>
      </c>
      <c r="FL61" s="625"/>
      <c r="FM61" s="622"/>
      <c r="FN61" s="185"/>
      <c r="FO61" s="169" t="s">
        <v>11</v>
      </c>
      <c r="FP61" s="99" t="s">
        <v>12</v>
      </c>
      <c r="FQ61" s="625" t="s">
        <v>1082</v>
      </c>
      <c r="FR61" s="622" t="s">
        <v>23</v>
      </c>
      <c r="FS61" s="185">
        <v>24</v>
      </c>
      <c r="FT61" s="969"/>
      <c r="FU61" s="82" t="s">
        <v>11</v>
      </c>
      <c r="FV61" s="1164"/>
      <c r="FW61" s="1164"/>
      <c r="FX61" s="1164"/>
      <c r="FY61" s="1157"/>
      <c r="FZ61" s="1157"/>
      <c r="GA61" s="1157"/>
      <c r="GB61" s="1157"/>
      <c r="GC61" s="1157"/>
      <c r="GD61" s="1157"/>
      <c r="GE61" s="1157"/>
      <c r="GF61" s="1157"/>
      <c r="GG61" s="1157"/>
      <c r="GH61" s="1157"/>
      <c r="GI61" s="1157"/>
      <c r="GJ61" s="1157"/>
      <c r="GK61" s="1157"/>
      <c r="GL61" s="1157"/>
      <c r="GM61" s="1166"/>
      <c r="GN61" s="143" t="s">
        <v>11</v>
      </c>
      <c r="GO61" s="1168"/>
      <c r="GP61" s="1171"/>
      <c r="GQ61" s="1174"/>
      <c r="GR61" s="1174"/>
      <c r="GS61" s="1174"/>
      <c r="GT61" s="1174"/>
      <c r="GU61" s="1174"/>
      <c r="GV61" s="1174"/>
      <c r="GW61" s="1168"/>
      <c r="GX61" s="1174"/>
      <c r="GY61" s="1174"/>
      <c r="GZ61" s="1174"/>
      <c r="HA61" s="1174"/>
      <c r="HB61" s="1174"/>
      <c r="HC61" s="1174"/>
      <c r="HD61" s="1160"/>
      <c r="HE61" s="130"/>
      <c r="HF61" s="119" t="s">
        <v>11</v>
      </c>
      <c r="HG61" s="1150"/>
      <c r="HH61" s="1162"/>
      <c r="HI61" s="1150"/>
      <c r="HJ61" s="1150"/>
      <c r="HK61" s="1150"/>
      <c r="HL61" s="1150"/>
      <c r="HM61" s="1150"/>
      <c r="HN61" s="1150"/>
      <c r="HO61" s="1150"/>
      <c r="HP61" s="1150"/>
      <c r="HQ61" s="1150"/>
      <c r="HR61" s="1150"/>
      <c r="HS61" s="1162"/>
      <c r="HT61" s="1162"/>
      <c r="HU61" s="1162"/>
      <c r="HV61" s="1162"/>
      <c r="HW61" s="1150"/>
      <c r="HX61" s="1150"/>
      <c r="HY61" s="1162"/>
      <c r="HZ61" s="1162"/>
      <c r="IA61" s="1162"/>
      <c r="IB61" s="1162"/>
      <c r="IC61" s="1162"/>
      <c r="ID61" s="1162"/>
      <c r="IE61" s="1162"/>
      <c r="IF61" s="1162"/>
      <c r="IG61" s="1162"/>
      <c r="IH61" s="1162"/>
      <c r="II61" s="1162"/>
      <c r="IJ61" s="1162"/>
      <c r="IK61" s="1162"/>
      <c r="IL61" s="1162"/>
      <c r="IM61" s="1150"/>
      <c r="IN61" s="1150"/>
      <c r="IO61" s="1162"/>
      <c r="IP61" s="1162"/>
      <c r="IQ61" s="1162"/>
      <c r="IR61" s="1162"/>
    </row>
    <row r="62" spans="1:252" s="8" customFormat="1" ht="9" customHeight="1" thickBot="1">
      <c r="A62" s="169"/>
      <c r="B62" s="96"/>
      <c r="C62" s="224" t="s">
        <v>1124</v>
      </c>
      <c r="D62" s="202"/>
      <c r="E62" s="185"/>
      <c r="F62" s="169"/>
      <c r="G62" s="96"/>
      <c r="H62" s="174"/>
      <c r="I62" s="726"/>
      <c r="J62" s="185"/>
      <c r="K62" s="169"/>
      <c r="L62" s="96"/>
      <c r="M62" s="1021" t="s">
        <v>1152</v>
      </c>
      <c r="N62" s="1022"/>
      <c r="O62" s="185"/>
      <c r="P62" s="169"/>
      <c r="Q62" s="96"/>
      <c r="R62" s="174"/>
      <c r="S62" s="726"/>
      <c r="T62" s="185"/>
      <c r="U62" s="164"/>
      <c r="V62" s="96"/>
      <c r="W62" s="287" t="s">
        <v>1077</v>
      </c>
      <c r="X62" s="177" t="s">
        <v>26</v>
      </c>
      <c r="Y62" s="534"/>
      <c r="Z62" s="169"/>
      <c r="AA62" s="96"/>
      <c r="AB62" s="224" t="s">
        <v>1077</v>
      </c>
      <c r="AC62" s="1022"/>
      <c r="AD62" s="185"/>
      <c r="AE62" s="169"/>
      <c r="AF62" s="96"/>
      <c r="AG62" s="174"/>
      <c r="AH62" s="726"/>
      <c r="AI62" s="185"/>
      <c r="AJ62" s="164"/>
      <c r="AK62" s="96"/>
      <c r="AL62" s="174" t="s">
        <v>1087</v>
      </c>
      <c r="AM62" s="726"/>
      <c r="AN62" s="185"/>
      <c r="AO62" s="164"/>
      <c r="AP62" s="96"/>
      <c r="AQ62" s="174"/>
      <c r="AR62" s="726"/>
      <c r="AS62" s="185"/>
      <c r="AT62" s="496"/>
      <c r="AU62" s="497"/>
      <c r="AV62" s="595" t="s">
        <v>605</v>
      </c>
      <c r="AW62" s="177"/>
      <c r="AX62" s="495"/>
      <c r="AY62" s="164"/>
      <c r="AZ62" s="96"/>
      <c r="BA62" s="595"/>
      <c r="BB62" s="177"/>
      <c r="BC62" s="495"/>
      <c r="BD62" s="164"/>
      <c r="BE62" s="96"/>
      <c r="BF62" s="595"/>
      <c r="BG62" s="177"/>
      <c r="BH62" s="495"/>
      <c r="BI62" s="169"/>
      <c r="BJ62" s="96"/>
      <c r="BK62" s="287"/>
      <c r="BL62" s="177"/>
      <c r="BM62" s="185"/>
      <c r="BN62" s="169"/>
      <c r="BO62" s="96"/>
      <c r="BP62" s="318" t="s">
        <v>1038</v>
      </c>
      <c r="BQ62" s="520"/>
      <c r="BR62" s="185"/>
      <c r="BS62" s="169"/>
      <c r="BT62" s="96"/>
      <c r="BU62" s="595"/>
      <c r="BV62" s="601"/>
      <c r="BW62" s="185"/>
      <c r="BX62" s="169"/>
      <c r="BY62" s="96"/>
      <c r="BZ62" s="595" t="s">
        <v>409</v>
      </c>
      <c r="CA62" s="601" t="s">
        <v>1154</v>
      </c>
      <c r="CB62" s="185"/>
      <c r="CC62" s="169"/>
      <c r="CD62" s="96"/>
      <c r="CE62" s="595"/>
      <c r="CF62" s="601"/>
      <c r="CG62" s="185"/>
      <c r="CH62" s="169"/>
      <c r="CI62" s="96"/>
      <c r="CJ62" s="595" t="s">
        <v>879</v>
      </c>
      <c r="CK62" s="601"/>
      <c r="CL62" s="185"/>
      <c r="CM62" s="169"/>
      <c r="CN62" s="96"/>
      <c r="CO62" s="595"/>
      <c r="CP62" s="601"/>
      <c r="CQ62" s="185"/>
      <c r="CR62" s="169"/>
      <c r="CS62" s="96"/>
      <c r="CT62" s="595"/>
      <c r="CU62" s="601"/>
      <c r="CV62" s="185"/>
      <c r="CW62" s="342"/>
      <c r="CX62" s="96"/>
      <c r="CY62" s="595"/>
      <c r="CZ62" s="601"/>
      <c r="DA62" s="185"/>
      <c r="DB62" s="342"/>
      <c r="DC62" s="96"/>
      <c r="DD62" s="318"/>
      <c r="DE62" s="520"/>
      <c r="DF62" s="534"/>
      <c r="DG62" s="342"/>
      <c r="DH62" s="96"/>
      <c r="DI62" s="997" t="s">
        <v>1002</v>
      </c>
      <c r="DJ62" s="998"/>
      <c r="DK62" s="996"/>
      <c r="DL62" s="342"/>
      <c r="DM62" s="96"/>
      <c r="DN62" s="318" t="s">
        <v>929</v>
      </c>
      <c r="DO62" s="520"/>
      <c r="DP62" s="432"/>
      <c r="DQ62" s="784"/>
      <c r="DR62" s="779"/>
      <c r="DS62" s="1013" t="s">
        <v>1081</v>
      </c>
      <c r="DT62" s="1182" t="s">
        <v>1158</v>
      </c>
      <c r="DU62" s="1183"/>
      <c r="DV62" s="784"/>
      <c r="DW62" s="779"/>
      <c r="DX62" s="1041"/>
      <c r="DY62" s="786"/>
      <c r="DZ62" s="782"/>
      <c r="EA62" s="778"/>
      <c r="EB62" s="783"/>
      <c r="EC62" s="1041" t="s">
        <v>1099</v>
      </c>
      <c r="ED62" s="786"/>
      <c r="EE62" s="1035"/>
      <c r="EF62" s="784"/>
      <c r="EG62" s="779"/>
      <c r="EH62" s="1041" t="s">
        <v>1102</v>
      </c>
      <c r="EI62" s="786"/>
      <c r="EJ62" s="782">
        <v>16</v>
      </c>
      <c r="EK62" s="842"/>
      <c r="EL62" s="843"/>
      <c r="EM62" s="844"/>
      <c r="EN62" s="845"/>
      <c r="EO62" s="846"/>
      <c r="EP62" s="169"/>
      <c r="EQ62" s="96"/>
      <c r="ER62" s="625"/>
      <c r="ES62" s="622"/>
      <c r="ET62" s="185"/>
      <c r="EU62" s="169"/>
      <c r="EV62" s="96"/>
      <c r="EW62" s="625"/>
      <c r="EX62" s="622"/>
      <c r="EY62" s="185"/>
      <c r="EZ62" s="169"/>
      <c r="FA62" s="96"/>
      <c r="FB62" s="625"/>
      <c r="FC62" s="622"/>
      <c r="FD62" s="185"/>
      <c r="FE62" s="164"/>
      <c r="FF62" s="96"/>
      <c r="FG62" s="625"/>
      <c r="FH62" s="622"/>
      <c r="FI62" s="185"/>
      <c r="FJ62" s="169"/>
      <c r="FK62" s="96"/>
      <c r="FL62" s="625"/>
      <c r="FM62" s="622"/>
      <c r="FN62" s="185"/>
      <c r="FO62" s="169"/>
      <c r="FP62" s="96"/>
      <c r="FQ62" s="625" t="s">
        <v>1148</v>
      </c>
      <c r="FR62" s="622"/>
      <c r="FS62" s="185"/>
      <c r="FT62" s="969"/>
      <c r="FU62" s="82"/>
      <c r="FV62" s="1164"/>
      <c r="FW62" s="1164"/>
      <c r="FX62" s="1164"/>
      <c r="FY62" s="1157"/>
      <c r="FZ62" s="1157"/>
      <c r="GA62" s="1157"/>
      <c r="GB62" s="1157"/>
      <c r="GC62" s="1157"/>
      <c r="GD62" s="1157"/>
      <c r="GE62" s="1157"/>
      <c r="GF62" s="1157"/>
      <c r="GG62" s="1157"/>
      <c r="GH62" s="1157"/>
      <c r="GI62" s="1157"/>
      <c r="GJ62" s="1157"/>
      <c r="GK62" s="1157"/>
      <c r="GL62" s="1157"/>
      <c r="GM62" s="1166"/>
      <c r="GN62" s="143"/>
      <c r="GO62" s="1168"/>
      <c r="GP62" s="1171"/>
      <c r="GQ62" s="1174"/>
      <c r="GR62" s="1174"/>
      <c r="GS62" s="1174"/>
      <c r="GT62" s="1174"/>
      <c r="GU62" s="1174"/>
      <c r="GV62" s="1174"/>
      <c r="GW62" s="1168"/>
      <c r="GX62" s="1174"/>
      <c r="GY62" s="1174"/>
      <c r="GZ62" s="1174"/>
      <c r="HA62" s="1174"/>
      <c r="HB62" s="1174"/>
      <c r="HC62" s="1174"/>
      <c r="HD62" s="1160"/>
      <c r="HE62" s="130"/>
      <c r="HF62" s="119"/>
      <c r="HG62" s="1150"/>
      <c r="HH62" s="1162"/>
      <c r="HI62" s="1150"/>
      <c r="HJ62" s="1150"/>
      <c r="HK62" s="1150"/>
      <c r="HL62" s="1150"/>
      <c r="HM62" s="1150"/>
      <c r="HN62" s="1150"/>
      <c r="HO62" s="1150"/>
      <c r="HP62" s="1150"/>
      <c r="HQ62" s="1150"/>
      <c r="HR62" s="1150"/>
      <c r="HS62" s="1162"/>
      <c r="HT62" s="1162"/>
      <c r="HU62" s="1162"/>
      <c r="HV62" s="1162"/>
      <c r="HW62" s="1150"/>
      <c r="HX62" s="1150"/>
      <c r="HY62" s="1162"/>
      <c r="HZ62" s="1162"/>
      <c r="IA62" s="1162"/>
      <c r="IB62" s="1162"/>
      <c r="IC62" s="1162"/>
      <c r="ID62" s="1162"/>
      <c r="IE62" s="1162"/>
      <c r="IF62" s="1162"/>
      <c r="IG62" s="1162"/>
      <c r="IH62" s="1162"/>
      <c r="II62" s="1162"/>
      <c r="IJ62" s="1162"/>
      <c r="IK62" s="1162"/>
      <c r="IL62" s="1162"/>
      <c r="IM62" s="1150"/>
      <c r="IN62" s="1150"/>
      <c r="IO62" s="1162"/>
      <c r="IP62" s="1162"/>
      <c r="IQ62" s="1162"/>
      <c r="IR62" s="1162"/>
    </row>
    <row r="63" spans="1:252" s="8" customFormat="1" ht="8.25" customHeight="1" thickBot="1">
      <c r="A63" s="167"/>
      <c r="B63" s="97"/>
      <c r="C63" s="226"/>
      <c r="D63" s="201"/>
      <c r="E63" s="186"/>
      <c r="F63" s="167"/>
      <c r="G63" s="97"/>
      <c r="H63" s="175"/>
      <c r="I63" s="727"/>
      <c r="J63" s="186"/>
      <c r="K63" s="167"/>
      <c r="L63" s="97"/>
      <c r="M63" s="1144"/>
      <c r="N63" s="1024"/>
      <c r="O63" s="186"/>
      <c r="P63" s="167"/>
      <c r="Q63" s="97"/>
      <c r="R63" s="175"/>
      <c r="S63" s="727"/>
      <c r="T63" s="186"/>
      <c r="U63" s="165"/>
      <c r="V63" s="97"/>
      <c r="W63" s="288" t="s">
        <v>1135</v>
      </c>
      <c r="X63" s="178"/>
      <c r="Y63" s="1145"/>
      <c r="Z63" s="167"/>
      <c r="AA63" s="97"/>
      <c r="AB63" s="226"/>
      <c r="AC63" s="1024"/>
      <c r="AD63" s="186"/>
      <c r="AE63" s="167"/>
      <c r="AF63" s="97"/>
      <c r="AG63" s="175"/>
      <c r="AH63" s="727"/>
      <c r="AI63" s="186"/>
      <c r="AJ63" s="165"/>
      <c r="AK63" s="97"/>
      <c r="AL63" s="175"/>
      <c r="AM63" s="727"/>
      <c r="AN63" s="186"/>
      <c r="AO63" s="165"/>
      <c r="AP63" s="97"/>
      <c r="AQ63" s="175"/>
      <c r="AR63" s="727"/>
      <c r="AS63" s="186"/>
      <c r="AT63" s="499"/>
      <c r="AU63" s="502"/>
      <c r="AV63" s="597"/>
      <c r="AW63" s="178"/>
      <c r="AX63" s="498"/>
      <c r="AY63" s="165"/>
      <c r="AZ63" s="97"/>
      <c r="BA63" s="597"/>
      <c r="BB63" s="178"/>
      <c r="BC63" s="498"/>
      <c r="BD63" s="165"/>
      <c r="BE63" s="97"/>
      <c r="BF63" s="597"/>
      <c r="BG63" s="178"/>
      <c r="BH63" s="498"/>
      <c r="BI63" s="167"/>
      <c r="BJ63" s="97"/>
      <c r="BK63" s="288"/>
      <c r="BL63" s="178"/>
      <c r="BM63" s="186"/>
      <c r="BN63" s="167"/>
      <c r="BO63" s="97"/>
      <c r="BP63" s="288"/>
      <c r="BQ63" s="521"/>
      <c r="BR63" s="186"/>
      <c r="BS63" s="167"/>
      <c r="BT63" s="97"/>
      <c r="BU63" s="597"/>
      <c r="BV63" s="598"/>
      <c r="BW63" s="186"/>
      <c r="BX63" s="167"/>
      <c r="BY63" s="97"/>
      <c r="BZ63" s="597" t="s">
        <v>1156</v>
      </c>
      <c r="CA63" s="598"/>
      <c r="CB63" s="186"/>
      <c r="CC63" s="167"/>
      <c r="CD63" s="97"/>
      <c r="CE63" s="597"/>
      <c r="CF63" s="598"/>
      <c r="CG63" s="186"/>
      <c r="CH63" s="167"/>
      <c r="CI63" s="97"/>
      <c r="CJ63" s="597"/>
      <c r="CK63" s="598"/>
      <c r="CL63" s="186"/>
      <c r="CM63" s="167"/>
      <c r="CN63" s="97"/>
      <c r="CO63" s="597"/>
      <c r="CP63" s="598"/>
      <c r="CQ63" s="186"/>
      <c r="CR63" s="167"/>
      <c r="CS63" s="97"/>
      <c r="CT63" s="597"/>
      <c r="CU63" s="598"/>
      <c r="CV63" s="186"/>
      <c r="CW63" s="343"/>
      <c r="CX63" s="123"/>
      <c r="CY63" s="597"/>
      <c r="CZ63" s="598"/>
      <c r="DA63" s="186"/>
      <c r="DB63" s="343"/>
      <c r="DC63" s="97"/>
      <c r="DD63" s="429"/>
      <c r="DE63" s="521"/>
      <c r="DF63" s="729"/>
      <c r="DG63" s="343"/>
      <c r="DH63" s="97"/>
      <c r="DI63" s="999"/>
      <c r="DJ63" s="1000"/>
      <c r="DK63" s="1001"/>
      <c r="DL63" s="343"/>
      <c r="DM63" s="97"/>
      <c r="DN63" s="429" t="s">
        <v>894</v>
      </c>
      <c r="DO63" s="521"/>
      <c r="DP63" s="729"/>
      <c r="DQ63" s="792"/>
      <c r="DR63" s="793"/>
      <c r="DS63" s="1016" t="s">
        <v>1092</v>
      </c>
      <c r="DT63" s="1017"/>
      <c r="DU63" s="1018"/>
      <c r="DV63" s="792"/>
      <c r="DW63" s="793"/>
      <c r="DX63" s="1043"/>
      <c r="DY63" s="1043"/>
      <c r="DZ63" s="791"/>
      <c r="EA63" s="787"/>
      <c r="EB63" s="788"/>
      <c r="EC63" s="1041" t="s">
        <v>1092</v>
      </c>
      <c r="ED63" s="790"/>
      <c r="EE63" s="1036"/>
      <c r="EF63" s="792"/>
      <c r="EG63" s="793"/>
      <c r="EH63" s="789" t="s">
        <v>422</v>
      </c>
      <c r="EI63" s="790"/>
      <c r="EJ63" s="791"/>
      <c r="EK63" s="847"/>
      <c r="EL63" s="852"/>
      <c r="EM63" s="849"/>
      <c r="EN63" s="849"/>
      <c r="EO63" s="850"/>
      <c r="EP63" s="167"/>
      <c r="EQ63" s="97"/>
      <c r="ER63" s="626"/>
      <c r="ES63" s="626"/>
      <c r="ET63" s="186"/>
      <c r="EU63" s="167"/>
      <c r="EV63" s="97"/>
      <c r="EW63" s="626"/>
      <c r="EX63" s="626"/>
      <c r="EY63" s="186"/>
      <c r="EZ63" s="167"/>
      <c r="FA63" s="97"/>
      <c r="FB63" s="626"/>
      <c r="FC63" s="626"/>
      <c r="FD63" s="186"/>
      <c r="FE63" s="165"/>
      <c r="FF63" s="97"/>
      <c r="FG63" s="626"/>
      <c r="FH63" s="626"/>
      <c r="FI63" s="186"/>
      <c r="FJ63" s="167"/>
      <c r="FK63" s="97"/>
      <c r="FL63" s="626"/>
      <c r="FM63" s="626"/>
      <c r="FN63" s="186"/>
      <c r="FO63" s="167"/>
      <c r="FP63" s="97"/>
      <c r="FQ63" s="626"/>
      <c r="FR63" s="626"/>
      <c r="FS63" s="186"/>
      <c r="FT63" s="969"/>
      <c r="FU63" s="83"/>
      <c r="FV63" s="1165"/>
      <c r="FW63" s="1165"/>
      <c r="FX63" s="1165"/>
      <c r="FY63" s="1158"/>
      <c r="FZ63" s="1158"/>
      <c r="GA63" s="1158"/>
      <c r="GB63" s="1158"/>
      <c r="GC63" s="1158"/>
      <c r="GD63" s="1158"/>
      <c r="GE63" s="1158"/>
      <c r="GF63" s="1158"/>
      <c r="GG63" s="1158"/>
      <c r="GH63" s="1158"/>
      <c r="GI63" s="1158"/>
      <c r="GJ63" s="1158"/>
      <c r="GK63" s="1158"/>
      <c r="GL63" s="1158"/>
      <c r="GM63" s="1166"/>
      <c r="GN63" s="144"/>
      <c r="GO63" s="1169"/>
      <c r="GP63" s="1172"/>
      <c r="GQ63" s="1175"/>
      <c r="GR63" s="1175"/>
      <c r="GS63" s="1175"/>
      <c r="GT63" s="1175"/>
      <c r="GU63" s="1175"/>
      <c r="GV63" s="1175"/>
      <c r="GW63" s="1169"/>
      <c r="GX63" s="1175"/>
      <c r="GY63" s="1175"/>
      <c r="GZ63" s="1175"/>
      <c r="HA63" s="1175"/>
      <c r="HB63" s="1175"/>
      <c r="HC63" s="1175"/>
      <c r="HD63" s="1161"/>
      <c r="HE63" s="131"/>
      <c r="HF63" s="120"/>
      <c r="HG63" s="1151"/>
      <c r="HH63" s="1162"/>
      <c r="HI63" s="1151"/>
      <c r="HJ63" s="1151"/>
      <c r="HK63" s="1151"/>
      <c r="HL63" s="1151"/>
      <c r="HM63" s="1151"/>
      <c r="HN63" s="1151"/>
      <c r="HO63" s="1151"/>
      <c r="HP63" s="1151"/>
      <c r="HQ63" s="1151"/>
      <c r="HR63" s="1151"/>
      <c r="HS63" s="1162"/>
      <c r="HT63" s="1162"/>
      <c r="HU63" s="1162"/>
      <c r="HV63" s="1162"/>
      <c r="HW63" s="1151"/>
      <c r="HX63" s="1151"/>
      <c r="HY63" s="1162"/>
      <c r="HZ63" s="1162"/>
      <c r="IA63" s="1162"/>
      <c r="IB63" s="1162"/>
      <c r="IC63" s="1162"/>
      <c r="ID63" s="1162"/>
      <c r="IE63" s="1162"/>
      <c r="IF63" s="1162"/>
      <c r="IG63" s="1162"/>
      <c r="IH63" s="1162"/>
      <c r="II63" s="1162"/>
      <c r="IJ63" s="1162"/>
      <c r="IK63" s="1162"/>
      <c r="IL63" s="1162"/>
      <c r="IM63" s="1151"/>
      <c r="IN63" s="1151"/>
      <c r="IO63" s="1162"/>
      <c r="IP63" s="1162"/>
      <c r="IQ63" s="1162"/>
      <c r="IR63" s="1162"/>
    </row>
    <row r="64" spans="1:252" s="8" customFormat="1" ht="8.1" customHeight="1" thickBot="1">
      <c r="A64" s="168"/>
      <c r="B64" s="98"/>
      <c r="C64" s="225" t="s">
        <v>1122</v>
      </c>
      <c r="D64" s="200"/>
      <c r="E64" s="184"/>
      <c r="F64" s="168"/>
      <c r="G64" s="98"/>
      <c r="H64" s="172"/>
      <c r="I64" s="725"/>
      <c r="J64" s="184"/>
      <c r="K64" s="168"/>
      <c r="L64" s="98"/>
      <c r="M64" s="1141"/>
      <c r="N64" s="1009"/>
      <c r="O64" s="184"/>
      <c r="P64" s="168"/>
      <c r="Q64" s="98"/>
      <c r="R64" s="172"/>
      <c r="S64" s="725"/>
      <c r="T64" s="184"/>
      <c r="U64" s="163"/>
      <c r="V64" s="98"/>
      <c r="W64" s="285"/>
      <c r="X64" s="176"/>
      <c r="Y64" s="533"/>
      <c r="Z64" s="168"/>
      <c r="AA64" s="98"/>
      <c r="AB64" s="225" t="s">
        <v>1073</v>
      </c>
      <c r="AC64" s="1009"/>
      <c r="AD64" s="184"/>
      <c r="AE64" s="168"/>
      <c r="AF64" s="98"/>
      <c r="AG64" s="172"/>
      <c r="AH64" s="725"/>
      <c r="AI64" s="184"/>
      <c r="AJ64" s="163"/>
      <c r="AK64" s="98"/>
      <c r="AL64" s="172" t="s">
        <v>1086</v>
      </c>
      <c r="AM64" s="725"/>
      <c r="AN64" s="184"/>
      <c r="AO64" s="163"/>
      <c r="AP64" s="98"/>
      <c r="AQ64" s="172"/>
      <c r="AR64" s="725"/>
      <c r="AS64" s="184"/>
      <c r="AT64" s="493"/>
      <c r="AU64" s="503"/>
      <c r="AV64" s="491"/>
      <c r="AW64" s="176"/>
      <c r="AX64" s="492"/>
      <c r="AY64" s="163"/>
      <c r="AZ64" s="98"/>
      <c r="BA64" s="491"/>
      <c r="BB64" s="176"/>
      <c r="BC64" s="492"/>
      <c r="BD64" s="163"/>
      <c r="BE64" s="98"/>
      <c r="BF64" s="491"/>
      <c r="BG64" s="176"/>
      <c r="BH64" s="492"/>
      <c r="BI64" s="168"/>
      <c r="BJ64" s="98"/>
      <c r="BK64" s="285"/>
      <c r="BL64" s="176"/>
      <c r="BM64" s="184"/>
      <c r="BN64" s="168"/>
      <c r="BO64" s="98"/>
      <c r="BP64" s="543"/>
      <c r="BQ64" s="519"/>
      <c r="BR64" s="184"/>
      <c r="BS64" s="168"/>
      <c r="BT64" s="98"/>
      <c r="BU64" s="491"/>
      <c r="BV64" s="599"/>
      <c r="BW64" s="184"/>
      <c r="BX64" s="168"/>
      <c r="BY64" s="98"/>
      <c r="BZ64" s="491"/>
      <c r="CA64" s="599"/>
      <c r="CB64" s="184"/>
      <c r="CC64" s="168"/>
      <c r="CD64" s="98"/>
      <c r="CE64" s="491"/>
      <c r="CF64" s="599"/>
      <c r="CG64" s="184"/>
      <c r="CH64" s="168"/>
      <c r="CI64" s="98"/>
      <c r="CJ64" s="491"/>
      <c r="CK64" s="599"/>
      <c r="CL64" s="184"/>
      <c r="CM64" s="168"/>
      <c r="CN64" s="98"/>
      <c r="CO64" s="491"/>
      <c r="CP64" s="599"/>
      <c r="CQ64" s="184"/>
      <c r="CR64" s="168"/>
      <c r="CS64" s="98"/>
      <c r="CT64" s="491"/>
      <c r="CU64" s="599"/>
      <c r="CV64" s="184"/>
      <c r="CW64" s="341"/>
      <c r="CX64" s="124"/>
      <c r="CY64" s="491"/>
      <c r="CZ64" s="599"/>
      <c r="DA64" s="184"/>
      <c r="DB64" s="341"/>
      <c r="DC64" s="98"/>
      <c r="DD64" s="434"/>
      <c r="DE64" s="519"/>
      <c r="DF64" s="533"/>
      <c r="DG64" s="341"/>
      <c r="DH64" s="98"/>
      <c r="DI64" s="991"/>
      <c r="DJ64" s="992"/>
      <c r="DK64" s="993"/>
      <c r="DL64" s="341"/>
      <c r="DM64" s="98"/>
      <c r="DN64" s="434"/>
      <c r="DO64" s="519"/>
      <c r="DP64" s="431"/>
      <c r="DQ64" s="777"/>
      <c r="DR64" s="794"/>
      <c r="DS64" s="1010" t="s">
        <v>1093</v>
      </c>
      <c r="DT64" s="1011"/>
      <c r="DU64" s="1012"/>
      <c r="DV64" s="777"/>
      <c r="DW64" s="794"/>
      <c r="DX64" s="773"/>
      <c r="DY64" s="1044"/>
      <c r="DZ64" s="775"/>
      <c r="EA64" s="771"/>
      <c r="EB64" s="795"/>
      <c r="EC64" s="773" t="s">
        <v>1097</v>
      </c>
      <c r="ED64" s="774"/>
      <c r="EE64" s="1034"/>
      <c r="EF64" s="777"/>
      <c r="EG64" s="794"/>
      <c r="EH64" s="773" t="s">
        <v>1100</v>
      </c>
      <c r="EI64" s="774"/>
      <c r="EJ64" s="775"/>
      <c r="EK64" s="837"/>
      <c r="EL64" s="853"/>
      <c r="EM64" s="839"/>
      <c r="EN64" s="840"/>
      <c r="EO64" s="841"/>
      <c r="EP64" s="168"/>
      <c r="EQ64" s="98"/>
      <c r="ER64" s="623"/>
      <c r="ES64" s="624"/>
      <c r="ET64" s="184"/>
      <c r="EU64" s="168"/>
      <c r="EV64" s="98"/>
      <c r="EW64" s="623"/>
      <c r="EX64" s="624"/>
      <c r="EY64" s="184"/>
      <c r="EZ64" s="168"/>
      <c r="FA64" s="98"/>
      <c r="FB64" s="623"/>
      <c r="FC64" s="624"/>
      <c r="FD64" s="184"/>
      <c r="FE64" s="163"/>
      <c r="FF64" s="98"/>
      <c r="FG64" s="623"/>
      <c r="FH64" s="624"/>
      <c r="FI64" s="184"/>
      <c r="FJ64" s="168"/>
      <c r="FK64" s="98"/>
      <c r="FL64" s="623"/>
      <c r="FM64" s="624"/>
      <c r="FN64" s="184"/>
      <c r="FO64" s="168"/>
      <c r="FP64" s="98"/>
      <c r="FQ64" s="623"/>
      <c r="FR64" s="624"/>
      <c r="FS64" s="184"/>
      <c r="FT64" s="969"/>
      <c r="FU64" s="81"/>
      <c r="FV64" s="1163">
        <f>COUNTIF($A64:$FS67,"=CSB")</f>
        <v>1</v>
      </c>
      <c r="FW64" s="1163">
        <f>COUNTIF($A64:$FS67,"41")</f>
        <v>0</v>
      </c>
      <c r="FX64" s="1163">
        <f>COUNTIF($A64:$FS67,"=42")</f>
        <v>1</v>
      </c>
      <c r="FY64" s="1156">
        <f>COUNTIF($A64:$FS67,"40")</f>
        <v>1</v>
      </c>
      <c r="FZ64" s="1156">
        <f>COUNTIF($A64:$FS67,"11")</f>
        <v>0</v>
      </c>
      <c r="GA64" s="1156">
        <f>COUNTIF($A64:$FS67,"13")</f>
        <v>1</v>
      </c>
      <c r="GB64" s="1156">
        <f>COUNTIF($A64:$FS67,"=19")</f>
        <v>1</v>
      </c>
      <c r="GC64" s="1156">
        <f>COUNTIF($A64:$FS67,"=14")</f>
        <v>0</v>
      </c>
      <c r="GD64" s="1156">
        <f>COUNTIF($A64:$FS67,"=24")</f>
        <v>1</v>
      </c>
      <c r="GE64" s="1156">
        <f>COUNTIF($A64:$FS67,"=25")</f>
        <v>0</v>
      </c>
      <c r="GF64" s="1156">
        <f>COUNTIF($A64:$FS67,"=26")</f>
        <v>1</v>
      </c>
      <c r="GG64" s="1156">
        <f>COUNTIF($A64:$FS67,"=29")</f>
        <v>1</v>
      </c>
      <c r="GH64" s="1156">
        <f>COUNTIF($A64:$FS67,"=30")</f>
        <v>0</v>
      </c>
      <c r="GI64" s="1156">
        <f>COUNTIF($A64:$FS67,"=31")</f>
        <v>1</v>
      </c>
      <c r="GJ64" s="1156">
        <f>COUNTIF($A64:$FS67,"=32")</f>
        <v>1</v>
      </c>
      <c r="GK64" s="1156">
        <f>COUNTIF($A64:$FS67,"=33")</f>
        <v>1</v>
      </c>
      <c r="GL64" s="1156">
        <f>COUNTIF($A64:$FS67,"=34")</f>
        <v>1</v>
      </c>
      <c r="GM64" s="1166">
        <f>COUNTIF($A64:$GE67,"=34")</f>
        <v>1</v>
      </c>
      <c r="GN64" s="142"/>
      <c r="GO64" s="1167" t="str">
        <f>IF(COUNTIF($A64:$FS67,"=41")&gt;0,"X"," ")</f>
        <v xml:space="preserve"> </v>
      </c>
      <c r="GP64" s="1170" t="str">
        <f>IF(COUNTIF($A64:$FS67,"=42")&gt;0,"X"," ")</f>
        <v>X</v>
      </c>
      <c r="GQ64" s="1173" t="str">
        <f>IF(COUNTIF($A64:$FS67,"=40")&gt;0,"X"," ")</f>
        <v>X</v>
      </c>
      <c r="GR64" s="1173" t="str">
        <f>IF(COUNTIF($A64:$FS67,"=11")&gt;0,"X"," ")</f>
        <v xml:space="preserve"> </v>
      </c>
      <c r="GS64" s="1173" t="str">
        <f>IF(COUNTIF($A64:$FS67,"=13")&gt;0,"X"," ")</f>
        <v>X</v>
      </c>
      <c r="GT64" s="1173" t="str">
        <f>IF(COUNTIF($A64:$FS67,"=19")&gt;0,"X"," ")</f>
        <v>X</v>
      </c>
      <c r="GU64" s="1173" t="str">
        <f>IF(COUNTIF($A64:$FS67,"=14")&gt;0,"X"," ")</f>
        <v xml:space="preserve"> </v>
      </c>
      <c r="GV64" s="1173" t="str">
        <f>IF(COUNTIF($A64:$FS67,"=24")&gt;0,"X"," ")</f>
        <v>X</v>
      </c>
      <c r="GW64" s="1167" t="str">
        <f>IF(COUNTIF($A64:$FS67,"=25")&gt;0,"X"," ")</f>
        <v xml:space="preserve"> </v>
      </c>
      <c r="GX64" s="1173" t="str">
        <f>IF(COUNTIF($A64:$FS67,"=26")&gt;0,"X"," ")</f>
        <v>X</v>
      </c>
      <c r="GY64" s="1173" t="str">
        <f>IF(COUNTIF($A64:$FS67,"=29")&gt;0,"X"," ")</f>
        <v>X</v>
      </c>
      <c r="GZ64" s="1173" t="str">
        <f>IF(COUNTIF($A64:$FS67,"=30")&gt;0,"X"," ")</f>
        <v xml:space="preserve"> </v>
      </c>
      <c r="HA64" s="1173" t="str">
        <f>IF(COUNTIF($A64:$FS67,"=31")&gt;0,"X"," ")</f>
        <v>X</v>
      </c>
      <c r="HB64" s="1173" t="str">
        <f>IF(COUNTIF($A64:$FS67,"=32")&gt;0,"X"," ")</f>
        <v>X</v>
      </c>
      <c r="HC64" s="1173" t="str">
        <f>IF(COUNTIF($A64:$FS67,"=33")&gt;0,"X"," ")</f>
        <v>X</v>
      </c>
      <c r="HD64" s="1159" t="str">
        <f>IF(COUNTIF($A64:$FS67,"=34")&gt;0,"X"," ")</f>
        <v>X</v>
      </c>
      <c r="HE64" s="129"/>
      <c r="HF64" s="118"/>
      <c r="HG64" s="1149" t="str">
        <f>IF(COUNTIF($A64:$FS67,"=H.Prus")&gt;0,"Z"," ")</f>
        <v xml:space="preserve"> </v>
      </c>
      <c r="HH64" s="1162" t="str">
        <f>IF(COUNTIF($A64:$FS67,"=M.Przybyś")&gt;0,"Z"," ")</f>
        <v xml:space="preserve"> </v>
      </c>
      <c r="HI64" s="1149" t="str">
        <f>IF(COUNTIF($A64:$FS67,"=M.Marcinkiewicz")&gt;0,"Z"," ")</f>
        <v xml:space="preserve"> </v>
      </c>
      <c r="HJ64" s="1149" t="str">
        <f>IF(COUNTIF($A64:$FS67,"=K.Cis")&gt;0,"Z"," ")</f>
        <v xml:space="preserve"> </v>
      </c>
      <c r="HK64" s="1149" t="str">
        <f>IF(COUNTIF($A64:$FS67,"=Z.Tomczykowski")&gt;0,"Z"," ")</f>
        <v>Z</v>
      </c>
      <c r="HL64" s="1149" t="str">
        <f>IF(COUNTIF($A64:$FS67,"=P.Antoszkiewicz")&gt;0,"Z"," ")</f>
        <v xml:space="preserve"> </v>
      </c>
      <c r="HM64" s="1149" t="str">
        <f>IF(COUNTIF($A64:$FS67,"=Z.Niewiadomski")&gt;0,"Z"," ")</f>
        <v>Z</v>
      </c>
      <c r="HN64" s="1149" t="str">
        <f>IF(COUNTIF($A64:$FS67,"=A.Miściur-Kaszyńska")&gt;0,"Z"," ")</f>
        <v>Z</v>
      </c>
      <c r="HO64" s="1149" t="str">
        <f>IF(COUNTIF($A64:$FS67,"=L.Demczuk")&gt;0,"Z"," ")</f>
        <v xml:space="preserve"> </v>
      </c>
      <c r="HP64" s="1149" t="str">
        <f>IF(COUNTIF($A64:$FS67,"=K.Kiejdo")&gt;0,"Z"," ")</f>
        <v>Z</v>
      </c>
      <c r="HQ64" s="1149" t="str">
        <f>IF(COUNTIF($A64:$FS67,"=M.Kieżun")&gt;0,"Z"," ")</f>
        <v>Z</v>
      </c>
      <c r="HR64" s="1149" t="str">
        <f>IF(COUNTIF($A64:$FS67,"=I.Kasprzyk")&gt;0,"Z"," ")</f>
        <v xml:space="preserve"> </v>
      </c>
      <c r="HS64" s="1162" t="str">
        <f>IF(COUNTIF($A64:$FS67,"=M.Choroszko")&gt;0,"Z"," ")</f>
        <v>Z</v>
      </c>
      <c r="HT64" s="1162" t="str">
        <f>IF(COUNTIF($A64:$FS67,"=M.Grzyb")&gt;0,"Z"," ")</f>
        <v xml:space="preserve"> </v>
      </c>
      <c r="HU64" s="1162" t="str">
        <f>IF(COUNTIF($A64:$FS67,"=A.Muż")&gt;0,"Z"," ")</f>
        <v xml:space="preserve"> </v>
      </c>
      <c r="HV64" s="1162" t="str">
        <f>IF(COUNTIF($A64:$FS67,"=E.Kicka")&gt;0,"Z"," ")</f>
        <v xml:space="preserve"> </v>
      </c>
      <c r="HW64" s="1149" t="str">
        <f>IF(COUNTIF($A64:$FS67,"=M.Palmowska")&gt;0,"Z"," ")</f>
        <v xml:space="preserve"> </v>
      </c>
      <c r="HX64" s="1149" t="str">
        <f>IF(COUNTIF($A64:$FS67,"=M.Szonert")&gt;0,"Z"," ")</f>
        <v xml:space="preserve"> </v>
      </c>
      <c r="HY64" s="1162" t="str">
        <f>IF(COUNTIF($A64:$FS67,"=E.Ciarciński")&gt;0,"Z"," ")</f>
        <v xml:space="preserve"> </v>
      </c>
      <c r="HZ64" s="1162" t="str">
        <f>IF(COUNTIF($A64:$FS67,"=M.Czajka")&gt;0,"Z"," ")</f>
        <v xml:space="preserve"> </v>
      </c>
      <c r="IA64" s="1162" t="str">
        <f>IF(COUNTIF($A64:$FS67,"=E.Hepner")&gt;0,"Z"," ")</f>
        <v xml:space="preserve"> </v>
      </c>
      <c r="IB64" s="1162" t="str">
        <f>IF(COUNTIF($A64:$FS67,"=A.Naszlin")&gt;0,"Z"," ")</f>
        <v>Z</v>
      </c>
      <c r="IC64" s="1162" t="str">
        <f>IF(COUNTIF($A64:$FS67,"=A.Tychek")&gt;0,"Z"," ")</f>
        <v xml:space="preserve"> </v>
      </c>
      <c r="ID64" s="1162" t="str">
        <f>IF(COUNTIF($A64:$FS67,"=R.Sokulski")&gt;0,"Z"," ")</f>
        <v xml:space="preserve"> </v>
      </c>
      <c r="IE64" s="1162" t="str">
        <f>IF(COUNTIF($A64:$FS67,"=S.Piotrowska")&gt;0,"Z"," ")</f>
        <v xml:space="preserve"> </v>
      </c>
      <c r="IF64" s="1162" t="str">
        <f>IF(COUNTIF($A64:$FS67,"=J.Gregorczuk")&gt;0,"Z"," ")</f>
        <v xml:space="preserve"> </v>
      </c>
      <c r="IG64" s="1162" t="str">
        <f>IF(COUNTIF($A64:$FS67,"=A.Marciniak")&gt;0,"Z"," ")</f>
        <v>Z</v>
      </c>
      <c r="IH64" s="1162" t="str">
        <f>IF(COUNTIF($A64:$FS67,"=I.Ogulewicz")&gt;0,"Z"," ")</f>
        <v xml:space="preserve"> </v>
      </c>
      <c r="II64" s="1162" t="str">
        <f>IF(COUNTIF($A64:$FS67,"=R.Przęczek")&gt;0,"Z"," ")</f>
        <v>Z</v>
      </c>
      <c r="IJ64" s="1162" t="str">
        <f>IF(COUNTIF($A64:$FS67,"=D.Ławecka-Bednarska")&gt;0,"Z"," ")</f>
        <v xml:space="preserve"> </v>
      </c>
      <c r="IK64" s="1162" t="str">
        <f>IF(COUNTIF($A64:$FS67,"=M.Ciszek")&gt;0,"Z"," ")</f>
        <v>Z</v>
      </c>
      <c r="IL64" s="1162" t="str">
        <f>IF(COUNTIF($A64:$FS67,"=M.Lipiński")&gt;0,"Z"," ")</f>
        <v xml:space="preserve"> </v>
      </c>
      <c r="IM64" s="1149" t="str">
        <f>IF(COUNTIF($A64:$FS67,"=M.Kluz")&gt;0,"Z"," ")</f>
        <v>Z</v>
      </c>
      <c r="IN64" s="1149" t="str">
        <f>IF(COUNTIF($A64:$FS67,"=N.Liakh")&gt;0,"Z"," ")</f>
        <v>Z</v>
      </c>
      <c r="IO64" s="1162" t="str">
        <f>IF(COUNTIF($A64:$FS67,"=J.Lubkiewicz")&gt;0,"Z"," ")</f>
        <v xml:space="preserve"> </v>
      </c>
      <c r="IP64" s="1162" t="str">
        <f>IF(COUNTIF($A64:$FS67,"=J.Fukowska")&gt;0,"Z"," ")</f>
        <v xml:space="preserve"> </v>
      </c>
      <c r="IQ64" s="1162" t="str">
        <f>IF(COUNTIF($A64:$FS67,"=H.Libuda")&gt;0,"Z"," ")</f>
        <v xml:space="preserve"> </v>
      </c>
      <c r="IR64" s="1162" t="str">
        <f>IF(COUNTIF($A64:$FS67,"=A.Jastrzębska")&gt;0,"Z"," ")</f>
        <v>Z</v>
      </c>
    </row>
    <row r="65" spans="1:252" s="8" customFormat="1" ht="8.1" customHeight="1" thickBot="1">
      <c r="A65" s="169" t="s">
        <v>13</v>
      </c>
      <c r="B65" s="99" t="s">
        <v>14</v>
      </c>
      <c r="C65" s="224" t="s">
        <v>1123</v>
      </c>
      <c r="D65" s="202" t="s">
        <v>1121</v>
      </c>
      <c r="E65" s="185">
        <v>26</v>
      </c>
      <c r="F65" s="169" t="s">
        <v>13</v>
      </c>
      <c r="G65" s="99" t="s">
        <v>14</v>
      </c>
      <c r="H65" s="173"/>
      <c r="I65" s="726"/>
      <c r="J65" s="185"/>
      <c r="K65" s="169" t="s">
        <v>13</v>
      </c>
      <c r="L65" s="99" t="s">
        <v>14</v>
      </c>
      <c r="M65" s="1142" t="s">
        <v>1076</v>
      </c>
      <c r="N65" s="1143" t="s">
        <v>398</v>
      </c>
      <c r="O65" s="185">
        <v>40</v>
      </c>
      <c r="P65" s="169" t="s">
        <v>13</v>
      </c>
      <c r="Q65" s="99" t="s">
        <v>14</v>
      </c>
      <c r="R65" s="173"/>
      <c r="S65" s="726"/>
      <c r="T65" s="185"/>
      <c r="U65" s="164" t="s">
        <v>13</v>
      </c>
      <c r="V65" s="99" t="s">
        <v>14</v>
      </c>
      <c r="W65" s="286" t="s">
        <v>1093</v>
      </c>
      <c r="X65" s="182" t="s">
        <v>1134</v>
      </c>
      <c r="Y65" s="534">
        <v>13</v>
      </c>
      <c r="Z65" s="169" t="s">
        <v>13</v>
      </c>
      <c r="AA65" s="99" t="s">
        <v>14</v>
      </c>
      <c r="AB65" s="224" t="s">
        <v>1075</v>
      </c>
      <c r="AC65" s="622" t="s">
        <v>121</v>
      </c>
      <c r="AD65" s="185">
        <v>29</v>
      </c>
      <c r="AE65" s="169" t="s">
        <v>13</v>
      </c>
      <c r="AF65" s="99" t="s">
        <v>14</v>
      </c>
      <c r="AG65" s="173"/>
      <c r="AH65" s="177"/>
      <c r="AI65" s="185"/>
      <c r="AJ65" s="164" t="s">
        <v>13</v>
      </c>
      <c r="AK65" s="99" t="s">
        <v>14</v>
      </c>
      <c r="AL65" s="173" t="s">
        <v>1078</v>
      </c>
      <c r="AM65" s="726" t="s">
        <v>27</v>
      </c>
      <c r="AN65" s="185">
        <v>19</v>
      </c>
      <c r="AO65" s="164" t="s">
        <v>13</v>
      </c>
      <c r="AP65" s="99" t="s">
        <v>14</v>
      </c>
      <c r="AQ65" s="173"/>
      <c r="AR65" s="726"/>
      <c r="AS65" s="185"/>
      <c r="AT65" s="496" t="s">
        <v>13</v>
      </c>
      <c r="AU65" s="504" t="s">
        <v>14</v>
      </c>
      <c r="AV65" s="704" t="s">
        <v>403</v>
      </c>
      <c r="AW65" s="182" t="s">
        <v>33</v>
      </c>
      <c r="AX65" s="495">
        <v>31</v>
      </c>
      <c r="AY65" s="164" t="s">
        <v>13</v>
      </c>
      <c r="AZ65" s="99" t="s">
        <v>14</v>
      </c>
      <c r="BA65" s="704"/>
      <c r="BB65" s="182"/>
      <c r="BC65" s="495"/>
      <c r="BD65" s="164" t="s">
        <v>13</v>
      </c>
      <c r="BE65" s="99" t="s">
        <v>14</v>
      </c>
      <c r="BF65" s="704"/>
      <c r="BG65" s="182"/>
      <c r="BH65" s="495"/>
      <c r="BI65" s="169" t="s">
        <v>13</v>
      </c>
      <c r="BJ65" s="99" t="s">
        <v>14</v>
      </c>
      <c r="BK65" s="286"/>
      <c r="BL65" s="182"/>
      <c r="BM65" s="185"/>
      <c r="BN65" s="169" t="s">
        <v>13</v>
      </c>
      <c r="BO65" s="99" t="s">
        <v>14</v>
      </c>
      <c r="BP65" s="318" t="s">
        <v>403</v>
      </c>
      <c r="BQ65" s="182" t="s">
        <v>1039</v>
      </c>
      <c r="BR65" s="185">
        <v>42</v>
      </c>
      <c r="BS65" s="169" t="s">
        <v>13</v>
      </c>
      <c r="BT65" s="99" t="s">
        <v>14</v>
      </c>
      <c r="BU65" s="704"/>
      <c r="BV65" s="600"/>
      <c r="BW65" s="185"/>
      <c r="BX65" s="169" t="s">
        <v>13</v>
      </c>
      <c r="BY65" s="99" t="s">
        <v>14</v>
      </c>
      <c r="BZ65" s="704" t="s">
        <v>403</v>
      </c>
      <c r="CA65" s="600" t="s">
        <v>890</v>
      </c>
      <c r="CB65" s="185"/>
      <c r="CC65" s="169" t="s">
        <v>13</v>
      </c>
      <c r="CD65" s="99" t="s">
        <v>14</v>
      </c>
      <c r="CE65" s="704"/>
      <c r="CF65" s="600"/>
      <c r="CG65" s="185"/>
      <c r="CH65" s="169" t="s">
        <v>13</v>
      </c>
      <c r="CI65" s="99" t="s">
        <v>14</v>
      </c>
      <c r="CJ65" s="704" t="s">
        <v>403</v>
      </c>
      <c r="CK65" s="594" t="s">
        <v>1145</v>
      </c>
      <c r="CL65" s="185">
        <v>34</v>
      </c>
      <c r="CM65" s="169" t="s">
        <v>13</v>
      </c>
      <c r="CN65" s="99" t="s">
        <v>14</v>
      </c>
      <c r="CO65" s="704"/>
      <c r="CP65" s="594"/>
      <c r="CQ65" s="185"/>
      <c r="CR65" s="169" t="s">
        <v>13</v>
      </c>
      <c r="CS65" s="99" t="s">
        <v>14</v>
      </c>
      <c r="CT65" s="704"/>
      <c r="CU65" s="600"/>
      <c r="CV65" s="185"/>
      <c r="CW65" s="342" t="s">
        <v>7</v>
      </c>
      <c r="CX65" s="96" t="s">
        <v>8</v>
      </c>
      <c r="CY65" s="704"/>
      <c r="CZ65" s="600"/>
      <c r="DA65" s="185"/>
      <c r="DB65" s="342" t="s">
        <v>13</v>
      </c>
      <c r="DC65" s="99" t="s">
        <v>14</v>
      </c>
      <c r="DD65" s="426"/>
      <c r="DE65" s="182"/>
      <c r="DF65" s="534"/>
      <c r="DG65" s="342" t="s">
        <v>13</v>
      </c>
      <c r="DH65" s="99" t="s">
        <v>14</v>
      </c>
      <c r="DI65" s="994" t="s">
        <v>403</v>
      </c>
      <c r="DJ65" s="995" t="s">
        <v>41</v>
      </c>
      <c r="DK65" s="996" t="s">
        <v>1072</v>
      </c>
      <c r="DL65" s="342" t="s">
        <v>13</v>
      </c>
      <c r="DM65" s="99" t="s">
        <v>14</v>
      </c>
      <c r="DN65" s="426" t="s">
        <v>403</v>
      </c>
      <c r="DO65" s="182" t="s">
        <v>41</v>
      </c>
      <c r="DP65" s="432" t="s">
        <v>1157</v>
      </c>
      <c r="DQ65" s="784" t="s">
        <v>13</v>
      </c>
      <c r="DR65" s="796" t="s">
        <v>14</v>
      </c>
      <c r="DS65" s="1013" t="s">
        <v>1146</v>
      </c>
      <c r="DT65" s="1014" t="s">
        <v>402</v>
      </c>
      <c r="DU65" s="1015">
        <v>32</v>
      </c>
      <c r="DV65" s="784" t="s">
        <v>13</v>
      </c>
      <c r="DW65" s="796" t="s">
        <v>14</v>
      </c>
      <c r="DX65" s="780"/>
      <c r="DY65" s="1045"/>
      <c r="DZ65" s="782"/>
      <c r="EA65" s="778" t="s">
        <v>13</v>
      </c>
      <c r="EB65" s="797" t="s">
        <v>14</v>
      </c>
      <c r="EC65" s="780" t="s">
        <v>1098</v>
      </c>
      <c r="ED65" s="781" t="s">
        <v>1035</v>
      </c>
      <c r="EE65" s="1035">
        <v>33</v>
      </c>
      <c r="EF65" s="784" t="s">
        <v>13</v>
      </c>
      <c r="EG65" s="796" t="s">
        <v>14</v>
      </c>
      <c r="EH65" s="780" t="s">
        <v>1103</v>
      </c>
      <c r="EI65" s="781" t="s">
        <v>892</v>
      </c>
      <c r="EJ65" s="782" t="s">
        <v>458</v>
      </c>
      <c r="EK65" s="842" t="s">
        <v>13</v>
      </c>
      <c r="EL65" s="854" t="s">
        <v>14</v>
      </c>
      <c r="EM65" s="844"/>
      <c r="EN65" s="845"/>
      <c r="EO65" s="846"/>
      <c r="EP65" s="169" t="s">
        <v>13</v>
      </c>
      <c r="EQ65" s="99" t="s">
        <v>14</v>
      </c>
      <c r="ER65" s="625"/>
      <c r="ES65" s="622"/>
      <c r="ET65" s="185"/>
      <c r="EU65" s="169" t="s">
        <v>13</v>
      </c>
      <c r="EV65" s="99" t="s">
        <v>14</v>
      </c>
      <c r="EW65" s="625"/>
      <c r="EX65" s="622"/>
      <c r="EY65" s="185"/>
      <c r="EZ65" s="169" t="s">
        <v>13</v>
      </c>
      <c r="FA65" s="99" t="s">
        <v>14</v>
      </c>
      <c r="FB65" s="625"/>
      <c r="FC65" s="622"/>
      <c r="FD65" s="185"/>
      <c r="FE65" s="164" t="s">
        <v>13</v>
      </c>
      <c r="FF65" s="99" t="s">
        <v>14</v>
      </c>
      <c r="FG65" s="625"/>
      <c r="FH65" s="622"/>
      <c r="FI65" s="185"/>
      <c r="FJ65" s="169" t="s">
        <v>13</v>
      </c>
      <c r="FK65" s="99" t="s">
        <v>14</v>
      </c>
      <c r="FL65" s="625"/>
      <c r="FM65" s="622"/>
      <c r="FN65" s="185"/>
      <c r="FO65" s="169" t="s">
        <v>13</v>
      </c>
      <c r="FP65" s="99" t="s">
        <v>14</v>
      </c>
      <c r="FQ65" s="625" t="s">
        <v>1082</v>
      </c>
      <c r="FR65" s="622" t="s">
        <v>23</v>
      </c>
      <c r="FS65" s="185">
        <v>24</v>
      </c>
      <c r="FT65" s="969"/>
      <c r="FU65" s="82" t="s">
        <v>13</v>
      </c>
      <c r="FV65" s="1164"/>
      <c r="FW65" s="1164"/>
      <c r="FX65" s="1164"/>
      <c r="FY65" s="1157"/>
      <c r="FZ65" s="1157"/>
      <c r="GA65" s="1157"/>
      <c r="GB65" s="1157"/>
      <c r="GC65" s="1157"/>
      <c r="GD65" s="1157"/>
      <c r="GE65" s="1157"/>
      <c r="GF65" s="1157"/>
      <c r="GG65" s="1157"/>
      <c r="GH65" s="1157"/>
      <c r="GI65" s="1157"/>
      <c r="GJ65" s="1157"/>
      <c r="GK65" s="1157"/>
      <c r="GL65" s="1157"/>
      <c r="GM65" s="1166"/>
      <c r="GN65" s="143" t="s">
        <v>13</v>
      </c>
      <c r="GO65" s="1168"/>
      <c r="GP65" s="1171"/>
      <c r="GQ65" s="1174"/>
      <c r="GR65" s="1174"/>
      <c r="GS65" s="1174"/>
      <c r="GT65" s="1174"/>
      <c r="GU65" s="1174"/>
      <c r="GV65" s="1174"/>
      <c r="GW65" s="1168"/>
      <c r="GX65" s="1174"/>
      <c r="GY65" s="1174"/>
      <c r="GZ65" s="1174"/>
      <c r="HA65" s="1174"/>
      <c r="HB65" s="1174"/>
      <c r="HC65" s="1174"/>
      <c r="HD65" s="1160"/>
      <c r="HE65" s="130"/>
      <c r="HF65" s="119" t="s">
        <v>13</v>
      </c>
      <c r="HG65" s="1150"/>
      <c r="HH65" s="1162"/>
      <c r="HI65" s="1150"/>
      <c r="HJ65" s="1150"/>
      <c r="HK65" s="1150"/>
      <c r="HL65" s="1150"/>
      <c r="HM65" s="1150"/>
      <c r="HN65" s="1150"/>
      <c r="HO65" s="1150"/>
      <c r="HP65" s="1150"/>
      <c r="HQ65" s="1150"/>
      <c r="HR65" s="1150"/>
      <c r="HS65" s="1162"/>
      <c r="HT65" s="1162"/>
      <c r="HU65" s="1162"/>
      <c r="HV65" s="1162"/>
      <c r="HW65" s="1150"/>
      <c r="HX65" s="1150"/>
      <c r="HY65" s="1162"/>
      <c r="HZ65" s="1162"/>
      <c r="IA65" s="1162"/>
      <c r="IB65" s="1162"/>
      <c r="IC65" s="1162"/>
      <c r="ID65" s="1162"/>
      <c r="IE65" s="1162"/>
      <c r="IF65" s="1162"/>
      <c r="IG65" s="1162"/>
      <c r="IH65" s="1162"/>
      <c r="II65" s="1162"/>
      <c r="IJ65" s="1162"/>
      <c r="IK65" s="1162"/>
      <c r="IL65" s="1162"/>
      <c r="IM65" s="1150"/>
      <c r="IN65" s="1150"/>
      <c r="IO65" s="1162"/>
      <c r="IP65" s="1162"/>
      <c r="IQ65" s="1162"/>
      <c r="IR65" s="1162"/>
    </row>
    <row r="66" spans="1:252" s="8" customFormat="1" ht="8.1" customHeight="1" thickBot="1">
      <c r="A66" s="169"/>
      <c r="B66" s="96"/>
      <c r="C66" s="224" t="s">
        <v>1124</v>
      </c>
      <c r="D66" s="202"/>
      <c r="E66" s="185"/>
      <c r="F66" s="169"/>
      <c r="G66" s="96"/>
      <c r="H66" s="174"/>
      <c r="I66" s="726"/>
      <c r="J66" s="185"/>
      <c r="K66" s="169"/>
      <c r="L66" s="96"/>
      <c r="M66" s="1021" t="s">
        <v>1152</v>
      </c>
      <c r="N66" s="1022"/>
      <c r="O66" s="185"/>
      <c r="P66" s="169"/>
      <c r="Q66" s="96"/>
      <c r="R66" s="174"/>
      <c r="S66" s="726"/>
      <c r="T66" s="185"/>
      <c r="U66" s="164"/>
      <c r="V66" s="96"/>
      <c r="W66" s="287" t="s">
        <v>1077</v>
      </c>
      <c r="X66" s="177" t="s">
        <v>26</v>
      </c>
      <c r="Y66" s="534"/>
      <c r="Z66" s="169"/>
      <c r="AA66" s="96"/>
      <c r="AB66" s="224" t="s">
        <v>1077</v>
      </c>
      <c r="AC66" s="1022"/>
      <c r="AD66" s="185"/>
      <c r="AE66" s="169"/>
      <c r="AF66" s="96"/>
      <c r="AG66" s="174"/>
      <c r="AH66" s="726"/>
      <c r="AI66" s="185"/>
      <c r="AJ66" s="164"/>
      <c r="AK66" s="96"/>
      <c r="AL66" s="174" t="s">
        <v>1087</v>
      </c>
      <c r="AM66" s="726"/>
      <c r="AN66" s="185"/>
      <c r="AO66" s="164"/>
      <c r="AP66" s="96"/>
      <c r="AQ66" s="174"/>
      <c r="AR66" s="726"/>
      <c r="AS66" s="185"/>
      <c r="AT66" s="496"/>
      <c r="AU66" s="497"/>
      <c r="AV66" s="595" t="s">
        <v>605</v>
      </c>
      <c r="AW66" s="177"/>
      <c r="AX66" s="495"/>
      <c r="AY66" s="164"/>
      <c r="AZ66" s="96"/>
      <c r="BA66" s="595"/>
      <c r="BB66" s="177"/>
      <c r="BC66" s="495"/>
      <c r="BD66" s="164"/>
      <c r="BE66" s="96"/>
      <c r="BF66" s="595"/>
      <c r="BG66" s="177"/>
      <c r="BH66" s="495"/>
      <c r="BI66" s="169"/>
      <c r="BJ66" s="96"/>
      <c r="BK66" s="287"/>
      <c r="BL66" s="177"/>
      <c r="BM66" s="185"/>
      <c r="BN66" s="169"/>
      <c r="BO66" s="96"/>
      <c r="BP66" s="318" t="s">
        <v>1038</v>
      </c>
      <c r="BQ66" s="520"/>
      <c r="BR66" s="185"/>
      <c r="BS66" s="169"/>
      <c r="BT66" s="96"/>
      <c r="BU66" s="595"/>
      <c r="BV66" s="601"/>
      <c r="BW66" s="185"/>
      <c r="BX66" s="169"/>
      <c r="BY66" s="96"/>
      <c r="BZ66" s="595" t="s">
        <v>409</v>
      </c>
      <c r="CA66" s="601" t="s">
        <v>1154</v>
      </c>
      <c r="CB66" s="185"/>
      <c r="CC66" s="169"/>
      <c r="CD66" s="96"/>
      <c r="CE66" s="595"/>
      <c r="CF66" s="601"/>
      <c r="CG66" s="185"/>
      <c r="CH66" s="169"/>
      <c r="CI66" s="96"/>
      <c r="CJ66" s="595" t="s">
        <v>879</v>
      </c>
      <c r="CK66" s="601"/>
      <c r="CL66" s="185"/>
      <c r="CM66" s="169"/>
      <c r="CN66" s="96"/>
      <c r="CO66" s="595"/>
      <c r="CP66" s="601"/>
      <c r="CQ66" s="185"/>
      <c r="CR66" s="169"/>
      <c r="CS66" s="96"/>
      <c r="CT66" s="595"/>
      <c r="CU66" s="601"/>
      <c r="CV66" s="185"/>
      <c r="CW66" s="342"/>
      <c r="CX66" s="96"/>
      <c r="CY66" s="595"/>
      <c r="CZ66" s="601"/>
      <c r="DA66" s="185"/>
      <c r="DB66" s="342"/>
      <c r="DC66" s="96"/>
      <c r="DD66" s="318"/>
      <c r="DE66" s="520"/>
      <c r="DF66" s="534"/>
      <c r="DG66" s="342"/>
      <c r="DH66" s="96"/>
      <c r="DI66" s="997" t="s">
        <v>1002</v>
      </c>
      <c r="DJ66" s="998"/>
      <c r="DK66" s="996"/>
      <c r="DL66" s="342"/>
      <c r="DM66" s="96"/>
      <c r="DN66" s="318" t="s">
        <v>929</v>
      </c>
      <c r="DO66" s="520"/>
      <c r="DP66" s="432"/>
      <c r="DQ66" s="784"/>
      <c r="DR66" s="779"/>
      <c r="DS66" s="1013" t="s">
        <v>1147</v>
      </c>
      <c r="DT66" s="1182" t="s">
        <v>1158</v>
      </c>
      <c r="DU66" s="1183"/>
      <c r="DV66" s="784"/>
      <c r="DW66" s="779"/>
      <c r="DX66" s="1041"/>
      <c r="DY66" s="1046"/>
      <c r="DZ66" s="782"/>
      <c r="EA66" s="778"/>
      <c r="EB66" s="783"/>
      <c r="EC66" s="1041" t="s">
        <v>1099</v>
      </c>
      <c r="ED66" s="786"/>
      <c r="EE66" s="1035"/>
      <c r="EF66" s="784"/>
      <c r="EG66" s="779"/>
      <c r="EH66" s="1041" t="s">
        <v>1102</v>
      </c>
      <c r="EI66" s="786"/>
      <c r="EJ66" s="782">
        <v>16</v>
      </c>
      <c r="EK66" s="842"/>
      <c r="EL66" s="843"/>
      <c r="EM66" s="844"/>
      <c r="EN66" s="845"/>
      <c r="EO66" s="846"/>
      <c r="EP66" s="169"/>
      <c r="EQ66" s="96"/>
      <c r="ER66" s="625"/>
      <c r="ES66" s="622"/>
      <c r="ET66" s="185"/>
      <c r="EU66" s="169"/>
      <c r="EV66" s="96"/>
      <c r="EW66" s="625"/>
      <c r="EX66" s="622"/>
      <c r="EY66" s="185"/>
      <c r="EZ66" s="169"/>
      <c r="FA66" s="96"/>
      <c r="FB66" s="625"/>
      <c r="FC66" s="622"/>
      <c r="FD66" s="185"/>
      <c r="FE66" s="164"/>
      <c r="FF66" s="96"/>
      <c r="FG66" s="625"/>
      <c r="FH66" s="622"/>
      <c r="FI66" s="185"/>
      <c r="FJ66" s="169"/>
      <c r="FK66" s="96"/>
      <c r="FL66" s="625"/>
      <c r="FM66" s="622"/>
      <c r="FN66" s="185"/>
      <c r="FO66" s="169"/>
      <c r="FP66" s="96"/>
      <c r="FQ66" s="625" t="s">
        <v>1148</v>
      </c>
      <c r="FR66" s="622"/>
      <c r="FS66" s="185"/>
      <c r="FT66" s="969"/>
      <c r="FU66" s="82"/>
      <c r="FV66" s="1164"/>
      <c r="FW66" s="1164"/>
      <c r="FX66" s="1164"/>
      <c r="FY66" s="1157"/>
      <c r="FZ66" s="1157"/>
      <c r="GA66" s="1157"/>
      <c r="GB66" s="1157"/>
      <c r="GC66" s="1157"/>
      <c r="GD66" s="1157"/>
      <c r="GE66" s="1157"/>
      <c r="GF66" s="1157"/>
      <c r="GG66" s="1157"/>
      <c r="GH66" s="1157"/>
      <c r="GI66" s="1157"/>
      <c r="GJ66" s="1157"/>
      <c r="GK66" s="1157"/>
      <c r="GL66" s="1157"/>
      <c r="GM66" s="1166"/>
      <c r="GN66" s="143"/>
      <c r="GO66" s="1168"/>
      <c r="GP66" s="1171"/>
      <c r="GQ66" s="1174"/>
      <c r="GR66" s="1174"/>
      <c r="GS66" s="1174"/>
      <c r="GT66" s="1174"/>
      <c r="GU66" s="1174"/>
      <c r="GV66" s="1174"/>
      <c r="GW66" s="1168"/>
      <c r="GX66" s="1174"/>
      <c r="GY66" s="1174"/>
      <c r="GZ66" s="1174"/>
      <c r="HA66" s="1174"/>
      <c r="HB66" s="1174"/>
      <c r="HC66" s="1174"/>
      <c r="HD66" s="1160"/>
      <c r="HE66" s="130"/>
      <c r="HF66" s="119"/>
      <c r="HG66" s="1150"/>
      <c r="HH66" s="1162"/>
      <c r="HI66" s="1150"/>
      <c r="HJ66" s="1150"/>
      <c r="HK66" s="1150"/>
      <c r="HL66" s="1150"/>
      <c r="HM66" s="1150"/>
      <c r="HN66" s="1150"/>
      <c r="HO66" s="1150"/>
      <c r="HP66" s="1150"/>
      <c r="HQ66" s="1150"/>
      <c r="HR66" s="1150"/>
      <c r="HS66" s="1162"/>
      <c r="HT66" s="1162"/>
      <c r="HU66" s="1162"/>
      <c r="HV66" s="1162"/>
      <c r="HW66" s="1150"/>
      <c r="HX66" s="1150"/>
      <c r="HY66" s="1162"/>
      <c r="HZ66" s="1162"/>
      <c r="IA66" s="1162"/>
      <c r="IB66" s="1162"/>
      <c r="IC66" s="1162"/>
      <c r="ID66" s="1162"/>
      <c r="IE66" s="1162"/>
      <c r="IF66" s="1162"/>
      <c r="IG66" s="1162"/>
      <c r="IH66" s="1162"/>
      <c r="II66" s="1162"/>
      <c r="IJ66" s="1162"/>
      <c r="IK66" s="1162"/>
      <c r="IL66" s="1162"/>
      <c r="IM66" s="1150"/>
      <c r="IN66" s="1150"/>
      <c r="IO66" s="1162"/>
      <c r="IP66" s="1162"/>
      <c r="IQ66" s="1162"/>
      <c r="IR66" s="1162"/>
    </row>
    <row r="67" spans="1:252" s="8" customFormat="1" ht="8.1" customHeight="1" thickBot="1">
      <c r="A67" s="167"/>
      <c r="B67" s="97"/>
      <c r="C67" s="226"/>
      <c r="D67" s="201"/>
      <c r="E67" s="186"/>
      <c r="F67" s="167"/>
      <c r="G67" s="97"/>
      <c r="H67" s="175"/>
      <c r="I67" s="727"/>
      <c r="J67" s="186"/>
      <c r="K67" s="167"/>
      <c r="L67" s="97"/>
      <c r="M67" s="1144"/>
      <c r="N67" s="1024"/>
      <c r="O67" s="186"/>
      <c r="P67" s="167"/>
      <c r="Q67" s="97"/>
      <c r="R67" s="175"/>
      <c r="S67" s="727"/>
      <c r="T67" s="186"/>
      <c r="U67" s="165"/>
      <c r="V67" s="97"/>
      <c r="W67" s="288" t="s">
        <v>1135</v>
      </c>
      <c r="X67" s="178"/>
      <c r="Y67" s="1145"/>
      <c r="Z67" s="167"/>
      <c r="AA67" s="97"/>
      <c r="AB67" s="226"/>
      <c r="AC67" s="1024"/>
      <c r="AD67" s="186"/>
      <c r="AE67" s="167"/>
      <c r="AF67" s="97"/>
      <c r="AG67" s="175"/>
      <c r="AH67" s="727"/>
      <c r="AI67" s="186"/>
      <c r="AJ67" s="165"/>
      <c r="AK67" s="97"/>
      <c r="AL67" s="175"/>
      <c r="AM67" s="727"/>
      <c r="AN67" s="186"/>
      <c r="AO67" s="165"/>
      <c r="AP67" s="97"/>
      <c r="AQ67" s="175"/>
      <c r="AR67" s="727"/>
      <c r="AS67" s="186"/>
      <c r="AT67" s="499"/>
      <c r="AU67" s="502"/>
      <c r="AV67" s="597"/>
      <c r="AW67" s="178"/>
      <c r="AX67" s="498"/>
      <c r="AY67" s="165"/>
      <c r="AZ67" s="97"/>
      <c r="BA67" s="597"/>
      <c r="BB67" s="178"/>
      <c r="BC67" s="498"/>
      <c r="BD67" s="165"/>
      <c r="BE67" s="97"/>
      <c r="BF67" s="597"/>
      <c r="BG67" s="178"/>
      <c r="BH67" s="498"/>
      <c r="BI67" s="167"/>
      <c r="BJ67" s="97"/>
      <c r="BK67" s="288"/>
      <c r="BL67" s="178"/>
      <c r="BM67" s="186"/>
      <c r="BN67" s="167"/>
      <c r="BO67" s="97"/>
      <c r="BP67" s="288"/>
      <c r="BQ67" s="521"/>
      <c r="BR67" s="186"/>
      <c r="BS67" s="167"/>
      <c r="BT67" s="97"/>
      <c r="BU67" s="597"/>
      <c r="BV67" s="598"/>
      <c r="BW67" s="186"/>
      <c r="BX67" s="167"/>
      <c r="BY67" s="97"/>
      <c r="BZ67" s="597" t="s">
        <v>1156</v>
      </c>
      <c r="CA67" s="598"/>
      <c r="CB67" s="186"/>
      <c r="CC67" s="167"/>
      <c r="CD67" s="97"/>
      <c r="CE67" s="597"/>
      <c r="CF67" s="598"/>
      <c r="CG67" s="186"/>
      <c r="CH67" s="167"/>
      <c r="CI67" s="97"/>
      <c r="CJ67" s="597"/>
      <c r="CK67" s="598"/>
      <c r="CL67" s="186"/>
      <c r="CM67" s="167"/>
      <c r="CN67" s="97"/>
      <c r="CO67" s="597"/>
      <c r="CP67" s="598"/>
      <c r="CQ67" s="186"/>
      <c r="CR67" s="167"/>
      <c r="CS67" s="97"/>
      <c r="CT67" s="597"/>
      <c r="CU67" s="598"/>
      <c r="CV67" s="186"/>
      <c r="CW67" s="343"/>
      <c r="CX67" s="123"/>
      <c r="CY67" s="597"/>
      <c r="CZ67" s="598"/>
      <c r="DA67" s="186"/>
      <c r="DB67" s="343"/>
      <c r="DC67" s="97"/>
      <c r="DD67" s="429"/>
      <c r="DE67" s="521"/>
      <c r="DF67" s="729"/>
      <c r="DG67" s="343"/>
      <c r="DH67" s="97"/>
      <c r="DI67" s="999"/>
      <c r="DJ67" s="1000"/>
      <c r="DK67" s="1001"/>
      <c r="DL67" s="343"/>
      <c r="DM67" s="97"/>
      <c r="DN67" s="429" t="s">
        <v>894</v>
      </c>
      <c r="DO67" s="521"/>
      <c r="DP67" s="729"/>
      <c r="DQ67" s="792"/>
      <c r="DR67" s="793"/>
      <c r="DS67" s="1016" t="s">
        <v>422</v>
      </c>
      <c r="DT67" s="1017"/>
      <c r="DU67" s="1018"/>
      <c r="DV67" s="792"/>
      <c r="DW67" s="793"/>
      <c r="DX67" s="1043"/>
      <c r="DY67" s="1043"/>
      <c r="DZ67" s="791"/>
      <c r="EA67" s="787"/>
      <c r="EB67" s="788"/>
      <c r="EC67" s="1041" t="s">
        <v>1092</v>
      </c>
      <c r="ED67" s="790"/>
      <c r="EE67" s="1036"/>
      <c r="EF67" s="792"/>
      <c r="EG67" s="793"/>
      <c r="EH67" s="1041" t="s">
        <v>1092</v>
      </c>
      <c r="EI67" s="790"/>
      <c r="EJ67" s="791"/>
      <c r="EK67" s="847"/>
      <c r="EL67" s="852"/>
      <c r="EM67" s="849"/>
      <c r="EN67" s="849"/>
      <c r="EO67" s="850"/>
      <c r="EP67" s="167"/>
      <c r="EQ67" s="97"/>
      <c r="ER67" s="626"/>
      <c r="ES67" s="626"/>
      <c r="ET67" s="186"/>
      <c r="EU67" s="167"/>
      <c r="EV67" s="97"/>
      <c r="EW67" s="626"/>
      <c r="EX67" s="626"/>
      <c r="EY67" s="186"/>
      <c r="EZ67" s="167"/>
      <c r="FA67" s="97"/>
      <c r="FB67" s="626"/>
      <c r="FC67" s="626"/>
      <c r="FD67" s="186"/>
      <c r="FE67" s="165"/>
      <c r="FF67" s="97"/>
      <c r="FG67" s="626"/>
      <c r="FH67" s="626"/>
      <c r="FI67" s="186"/>
      <c r="FJ67" s="167"/>
      <c r="FK67" s="97"/>
      <c r="FL67" s="626"/>
      <c r="FM67" s="626"/>
      <c r="FN67" s="186"/>
      <c r="FO67" s="167"/>
      <c r="FP67" s="97"/>
      <c r="FQ67" s="626"/>
      <c r="FR67" s="626"/>
      <c r="FS67" s="186"/>
      <c r="FT67" s="969"/>
      <c r="FU67" s="83"/>
      <c r="FV67" s="1165"/>
      <c r="FW67" s="1165"/>
      <c r="FX67" s="1165"/>
      <c r="FY67" s="1158"/>
      <c r="FZ67" s="1158"/>
      <c r="GA67" s="1158"/>
      <c r="GB67" s="1158"/>
      <c r="GC67" s="1158"/>
      <c r="GD67" s="1158"/>
      <c r="GE67" s="1158"/>
      <c r="GF67" s="1158"/>
      <c r="GG67" s="1158"/>
      <c r="GH67" s="1158"/>
      <c r="GI67" s="1158"/>
      <c r="GJ67" s="1158"/>
      <c r="GK67" s="1158"/>
      <c r="GL67" s="1158"/>
      <c r="GM67" s="1166"/>
      <c r="GN67" s="144"/>
      <c r="GO67" s="1169"/>
      <c r="GP67" s="1172"/>
      <c r="GQ67" s="1175"/>
      <c r="GR67" s="1175"/>
      <c r="GS67" s="1175"/>
      <c r="GT67" s="1175"/>
      <c r="GU67" s="1175"/>
      <c r="GV67" s="1175"/>
      <c r="GW67" s="1169"/>
      <c r="GX67" s="1175"/>
      <c r="GY67" s="1175"/>
      <c r="GZ67" s="1175"/>
      <c r="HA67" s="1175"/>
      <c r="HB67" s="1175"/>
      <c r="HC67" s="1175"/>
      <c r="HD67" s="1161"/>
      <c r="HE67" s="131"/>
      <c r="HF67" s="120"/>
      <c r="HG67" s="1151"/>
      <c r="HH67" s="1162"/>
      <c r="HI67" s="1151"/>
      <c r="HJ67" s="1151"/>
      <c r="HK67" s="1151"/>
      <c r="HL67" s="1151"/>
      <c r="HM67" s="1151"/>
      <c r="HN67" s="1151"/>
      <c r="HO67" s="1151"/>
      <c r="HP67" s="1151"/>
      <c r="HQ67" s="1151"/>
      <c r="HR67" s="1151"/>
      <c r="HS67" s="1162"/>
      <c r="HT67" s="1162"/>
      <c r="HU67" s="1162"/>
      <c r="HV67" s="1162"/>
      <c r="HW67" s="1151"/>
      <c r="HX67" s="1151"/>
      <c r="HY67" s="1162"/>
      <c r="HZ67" s="1162"/>
      <c r="IA67" s="1162"/>
      <c r="IB67" s="1162"/>
      <c r="IC67" s="1162"/>
      <c r="ID67" s="1162"/>
      <c r="IE67" s="1162"/>
      <c r="IF67" s="1162"/>
      <c r="IG67" s="1162"/>
      <c r="IH67" s="1162"/>
      <c r="II67" s="1162"/>
      <c r="IJ67" s="1162"/>
      <c r="IK67" s="1162"/>
      <c r="IL67" s="1162"/>
      <c r="IM67" s="1151"/>
      <c r="IN67" s="1151"/>
      <c r="IO67" s="1162"/>
      <c r="IP67" s="1162"/>
      <c r="IQ67" s="1162"/>
      <c r="IR67" s="1162"/>
    </row>
    <row r="68" spans="1:252" s="8" customFormat="1" ht="8.1" customHeight="1" thickBot="1">
      <c r="A68" s="168"/>
      <c r="B68" s="98"/>
      <c r="C68" s="225" t="s">
        <v>1122</v>
      </c>
      <c r="D68" s="200"/>
      <c r="E68" s="184"/>
      <c r="F68" s="168"/>
      <c r="G68" s="98"/>
      <c r="H68" s="172"/>
      <c r="I68" s="725"/>
      <c r="J68" s="184"/>
      <c r="K68" s="168"/>
      <c r="L68" s="98"/>
      <c r="M68" s="1141" t="s">
        <v>1067</v>
      </c>
      <c r="N68" s="1009"/>
      <c r="O68" s="184"/>
      <c r="P68" s="168"/>
      <c r="Q68" s="98"/>
      <c r="R68" s="172"/>
      <c r="S68" s="725"/>
      <c r="T68" s="184"/>
      <c r="U68" s="163"/>
      <c r="V68" s="98"/>
      <c r="W68" s="285"/>
      <c r="X68" s="176"/>
      <c r="Y68" s="533"/>
      <c r="Z68" s="168"/>
      <c r="AA68" s="98"/>
      <c r="AB68" s="225" t="s">
        <v>1073</v>
      </c>
      <c r="AC68" s="1009"/>
      <c r="AD68" s="184"/>
      <c r="AE68" s="168"/>
      <c r="AF68" s="98"/>
      <c r="AG68" s="172"/>
      <c r="AH68" s="725"/>
      <c r="AI68" s="184"/>
      <c r="AJ68" s="163"/>
      <c r="AK68" s="98"/>
      <c r="AL68" s="172" t="s">
        <v>1088</v>
      </c>
      <c r="AM68" s="725"/>
      <c r="AN68" s="184"/>
      <c r="AO68" s="163"/>
      <c r="AP68" s="98"/>
      <c r="AQ68" s="172"/>
      <c r="AR68" s="725"/>
      <c r="AS68" s="184"/>
      <c r="AT68" s="493"/>
      <c r="AU68" s="503"/>
      <c r="AV68" s="491"/>
      <c r="AW68" s="176"/>
      <c r="AX68" s="492"/>
      <c r="AY68" s="163"/>
      <c r="AZ68" s="98"/>
      <c r="BA68" s="491"/>
      <c r="BB68" s="176"/>
      <c r="BC68" s="492"/>
      <c r="BD68" s="163"/>
      <c r="BE68" s="98"/>
      <c r="BF68" s="491"/>
      <c r="BG68" s="176"/>
      <c r="BH68" s="184"/>
      <c r="BI68" s="168"/>
      <c r="BJ68" s="98"/>
      <c r="BK68" s="285"/>
      <c r="BL68" s="176"/>
      <c r="BM68" s="184"/>
      <c r="BN68" s="168"/>
      <c r="BO68" s="98"/>
      <c r="BP68" s="543"/>
      <c r="BQ68" s="519"/>
      <c r="BR68" s="184"/>
      <c r="BS68" s="168"/>
      <c r="BT68" s="98"/>
      <c r="BU68" s="491"/>
      <c r="BV68" s="599"/>
      <c r="BW68" s="184"/>
      <c r="BX68" s="168"/>
      <c r="BY68" s="98"/>
      <c r="BZ68" s="491"/>
      <c r="CA68" s="599"/>
      <c r="CB68" s="184"/>
      <c r="CC68" s="168"/>
      <c r="CD68" s="98"/>
      <c r="CE68" s="491"/>
      <c r="CF68" s="599"/>
      <c r="CG68" s="184"/>
      <c r="CH68" s="168"/>
      <c r="CI68" s="98"/>
      <c r="CJ68" s="491"/>
      <c r="CK68" s="599"/>
      <c r="CL68" s="184"/>
      <c r="CM68" s="168"/>
      <c r="CN68" s="98"/>
      <c r="CO68" s="491"/>
      <c r="CP68" s="599"/>
      <c r="CQ68" s="184"/>
      <c r="CR68" s="168"/>
      <c r="CS68" s="98"/>
      <c r="CT68" s="491"/>
      <c r="CU68" s="599"/>
      <c r="CV68" s="184"/>
      <c r="CW68" s="341"/>
      <c r="CX68" s="124"/>
      <c r="CY68" s="491"/>
      <c r="CZ68" s="599"/>
      <c r="DA68" s="184"/>
      <c r="DB68" s="341"/>
      <c r="DC68" s="98"/>
      <c r="DD68" s="434"/>
      <c r="DE68" s="519"/>
      <c r="DF68" s="533"/>
      <c r="DG68" s="341"/>
      <c r="DH68" s="98"/>
      <c r="DI68" s="991"/>
      <c r="DJ68" s="992"/>
      <c r="DK68" s="993"/>
      <c r="DL68" s="341"/>
      <c r="DM68" s="98"/>
      <c r="DN68" s="434"/>
      <c r="DO68" s="519"/>
      <c r="DP68" s="431"/>
      <c r="DQ68" s="777"/>
      <c r="DR68" s="794"/>
      <c r="DS68" s="1010" t="s">
        <v>1093</v>
      </c>
      <c r="DT68" s="1011"/>
      <c r="DU68" s="1012"/>
      <c r="DV68" s="777"/>
      <c r="DW68" s="794"/>
      <c r="DX68" s="773"/>
      <c r="DY68" s="1044"/>
      <c r="DZ68" s="775"/>
      <c r="EA68" s="771"/>
      <c r="EB68" s="795"/>
      <c r="EC68" s="773" t="s">
        <v>1097</v>
      </c>
      <c r="ED68" s="774"/>
      <c r="EE68" s="1034"/>
      <c r="EF68" s="777"/>
      <c r="EG68" s="794"/>
      <c r="EH68" s="773" t="s">
        <v>1100</v>
      </c>
      <c r="EI68" s="774"/>
      <c r="EJ68" s="775"/>
      <c r="EK68" s="837"/>
      <c r="EL68" s="853"/>
      <c r="EM68" s="839"/>
      <c r="EN68" s="840"/>
      <c r="EO68" s="841"/>
      <c r="EP68" s="168"/>
      <c r="EQ68" s="98"/>
      <c r="ER68" s="623"/>
      <c r="ES68" s="624"/>
      <c r="ET68" s="184"/>
      <c r="EU68" s="168"/>
      <c r="EV68" s="98"/>
      <c r="EW68" s="623"/>
      <c r="EX68" s="624"/>
      <c r="EY68" s="184"/>
      <c r="EZ68" s="168"/>
      <c r="FA68" s="98"/>
      <c r="FB68" s="623"/>
      <c r="FC68" s="624"/>
      <c r="FD68" s="184"/>
      <c r="FE68" s="163"/>
      <c r="FF68" s="98"/>
      <c r="FG68" s="623"/>
      <c r="FH68" s="624"/>
      <c r="FI68" s="184"/>
      <c r="FJ68" s="168"/>
      <c r="FK68" s="98"/>
      <c r="FL68" s="623"/>
      <c r="FM68" s="624"/>
      <c r="FN68" s="184"/>
      <c r="FO68" s="168"/>
      <c r="FP68" s="98"/>
      <c r="FQ68" s="623"/>
      <c r="FR68" s="624"/>
      <c r="FS68" s="184"/>
      <c r="FT68" s="969"/>
      <c r="FU68" s="81"/>
      <c r="FV68" s="1163">
        <f>COUNTIF($A68:$FS71,"=CSB")</f>
        <v>1</v>
      </c>
      <c r="FW68" s="1163">
        <f>COUNTIF($A68:$FS71,"41")</f>
        <v>0</v>
      </c>
      <c r="FX68" s="1163">
        <f>COUNTIF($A68:$FS71,"=42")</f>
        <v>1</v>
      </c>
      <c r="FY68" s="1156">
        <f>COUNTIF($A68:$FS71,"40")</f>
        <v>1</v>
      </c>
      <c r="FZ68" s="1156">
        <f>COUNTIF($A68:$FS71,"11")</f>
        <v>0</v>
      </c>
      <c r="GA68" s="1156">
        <f>COUNTIF($A68:$FS71,"13")</f>
        <v>1</v>
      </c>
      <c r="GB68" s="1156">
        <f>COUNTIF($A68:$FS71,"=19")</f>
        <v>1</v>
      </c>
      <c r="GC68" s="1156">
        <f>COUNTIF($A68:$FS71,"=14")</f>
        <v>0</v>
      </c>
      <c r="GD68" s="1156">
        <f>COUNTIF($A68:$FS71,"=24")</f>
        <v>1</v>
      </c>
      <c r="GE68" s="1156">
        <f>COUNTIF($A68:$FS71,"=25")</f>
        <v>0</v>
      </c>
      <c r="GF68" s="1156">
        <f>COUNTIF($A68:$FS71,"=26")</f>
        <v>1</v>
      </c>
      <c r="GG68" s="1156">
        <f>COUNTIF($A68:$FS71,"=29")</f>
        <v>1</v>
      </c>
      <c r="GH68" s="1156">
        <f>COUNTIF($A68:$FS71,"=30")</f>
        <v>0</v>
      </c>
      <c r="GI68" s="1156">
        <f>COUNTIF($A68:$FS71,"=31")</f>
        <v>1</v>
      </c>
      <c r="GJ68" s="1156">
        <f>COUNTIF($A68:$FS71,"=32")</f>
        <v>1</v>
      </c>
      <c r="GK68" s="1156">
        <f>COUNTIF($A68:$FS71,"=33")</f>
        <v>1</v>
      </c>
      <c r="GL68" s="1156">
        <f>COUNTIF($A68:$FS71,"=34")</f>
        <v>1</v>
      </c>
      <c r="GM68" s="1166">
        <f>COUNTIF($A68:$GE71,"=34")</f>
        <v>1</v>
      </c>
      <c r="GN68" s="142"/>
      <c r="GO68" s="1167" t="str">
        <f>IF(COUNTIF($A68:$FS71,"=41")&gt;0,"X"," ")</f>
        <v xml:space="preserve"> </v>
      </c>
      <c r="GP68" s="1170" t="str">
        <f>IF(COUNTIF($A68:$FS71,"=42")&gt;0,"X"," ")</f>
        <v>X</v>
      </c>
      <c r="GQ68" s="1173" t="str">
        <f>IF(COUNTIF($A68:$FS71,"=40")&gt;0,"X"," ")</f>
        <v>X</v>
      </c>
      <c r="GR68" s="1173" t="str">
        <f>IF(COUNTIF($A68:$FS71,"=11")&gt;0,"X"," ")</f>
        <v xml:space="preserve"> </v>
      </c>
      <c r="GS68" s="1173" t="str">
        <f>IF(COUNTIF($A68:$FS71,"=13")&gt;0,"X"," ")</f>
        <v>X</v>
      </c>
      <c r="GT68" s="1173" t="str">
        <f>IF(COUNTIF($A68:$FS71,"=19")&gt;0,"X"," ")</f>
        <v>X</v>
      </c>
      <c r="GU68" s="1173" t="str">
        <f>IF(COUNTIF($A68:$FS71,"=14")&gt;0,"X"," ")</f>
        <v xml:space="preserve"> </v>
      </c>
      <c r="GV68" s="1173" t="str">
        <f>IF(COUNTIF($A68:$FS71,"=24")&gt;0,"X"," ")</f>
        <v>X</v>
      </c>
      <c r="GW68" s="1167" t="str">
        <f>IF(COUNTIF($A68:$FS71,"=25")&gt;0,"X"," ")</f>
        <v xml:space="preserve"> </v>
      </c>
      <c r="GX68" s="1173" t="str">
        <f>IF(COUNTIF($A68:$FS71,"=26")&gt;0,"X"," ")</f>
        <v>X</v>
      </c>
      <c r="GY68" s="1173" t="str">
        <f>IF(COUNTIF($A68:$FS71,"=29")&gt;0,"X"," ")</f>
        <v>X</v>
      </c>
      <c r="GZ68" s="1173" t="str">
        <f>IF(COUNTIF($A68:$FS71,"=30")&gt;0,"X"," ")</f>
        <v xml:space="preserve"> </v>
      </c>
      <c r="HA68" s="1173" t="str">
        <f>IF(COUNTIF($A68:$FS71,"=31")&gt;0,"X"," ")</f>
        <v>X</v>
      </c>
      <c r="HB68" s="1173" t="str">
        <f>IF(COUNTIF($A68:$FS71,"=32")&gt;0,"X"," ")</f>
        <v>X</v>
      </c>
      <c r="HC68" s="1173" t="str">
        <f>IF(COUNTIF($A68:$FS71,"=33")&gt;0,"X"," ")</f>
        <v>X</v>
      </c>
      <c r="HD68" s="1159" t="str">
        <f>IF(COUNTIF($A68:$FS71,"=34")&gt;0,"X"," ")</f>
        <v>X</v>
      </c>
      <c r="HE68" s="129"/>
      <c r="HF68" s="118"/>
      <c r="HG68" s="1149" t="str">
        <f>IF(COUNTIF($A68:$FS71,"=H.Prus")&gt;0,"Z"," ")</f>
        <v xml:space="preserve"> </v>
      </c>
      <c r="HH68" s="1162" t="str">
        <f>IF(COUNTIF($A68:$FS71,"=M.Przybyś")&gt;0,"Z"," ")</f>
        <v xml:space="preserve"> </v>
      </c>
      <c r="HI68" s="1149" t="str">
        <f>IF(COUNTIF($A68:$FS71,"=M.Marcinkiewicz")&gt;0,"Z"," ")</f>
        <v xml:space="preserve"> </v>
      </c>
      <c r="HJ68" s="1149" t="str">
        <f>IF(COUNTIF($A68:$FS71,"=K.Cis")&gt;0,"Z"," ")</f>
        <v xml:space="preserve"> </v>
      </c>
      <c r="HK68" s="1149" t="str">
        <f>IF(COUNTIF($A68:$FS71,"=Z.Tomczykowski")&gt;0,"Z"," ")</f>
        <v>Z</v>
      </c>
      <c r="HL68" s="1149" t="str">
        <f>IF(COUNTIF($A68:$FS71,"=P.Antoszkiewicz")&gt;0,"Z"," ")</f>
        <v xml:space="preserve"> </v>
      </c>
      <c r="HM68" s="1149" t="str">
        <f>IF(COUNTIF($A68:$FS71,"=Z.Niewiadomski")&gt;0,"Z"," ")</f>
        <v>Z</v>
      </c>
      <c r="HN68" s="1149" t="str">
        <f>IF(COUNTIF($A68:$FS71,"=A.Miściur-Kaszyńska")&gt;0,"Z"," ")</f>
        <v>Z</v>
      </c>
      <c r="HO68" s="1149" t="str">
        <f>IF(COUNTIF($A68:$FS71,"=L.Demczuk")&gt;0,"Z"," ")</f>
        <v xml:space="preserve"> </v>
      </c>
      <c r="HP68" s="1149" t="str">
        <f>IF(COUNTIF($A68:$FS71,"=K.Kiejdo")&gt;0,"Z"," ")</f>
        <v>Z</v>
      </c>
      <c r="HQ68" s="1149" t="str">
        <f>IF(COUNTIF($A68:$FS71,"=M.Kieżun")&gt;0,"Z"," ")</f>
        <v>Z</v>
      </c>
      <c r="HR68" s="1149" t="str">
        <f>IF(COUNTIF($A68:$FS71,"=I.Kasprzyk")&gt;0,"Z"," ")</f>
        <v xml:space="preserve"> </v>
      </c>
      <c r="HS68" s="1162" t="str">
        <f>IF(COUNTIF($A68:$FS71,"=M.Choroszko")&gt;0,"Z"," ")</f>
        <v>Z</v>
      </c>
      <c r="HT68" s="1162" t="str">
        <f>IF(COUNTIF($A68:$FS71,"=M.Grzyb")&gt;0,"Z"," ")</f>
        <v xml:space="preserve"> </v>
      </c>
      <c r="HU68" s="1162" t="str">
        <f>IF(COUNTIF($A68:$FS71,"=A.Muż")&gt;0,"Z"," ")</f>
        <v xml:space="preserve"> </v>
      </c>
      <c r="HV68" s="1162" t="str">
        <f>IF(COUNTIF($A68:$FS71,"=E.Kicka")&gt;0,"Z"," ")</f>
        <v xml:space="preserve"> </v>
      </c>
      <c r="HW68" s="1149" t="str">
        <f>IF(COUNTIF($A68:$FS71,"=M.Palmowska")&gt;0,"Z"," ")</f>
        <v xml:space="preserve"> </v>
      </c>
      <c r="HX68" s="1149" t="str">
        <f>IF(COUNTIF($A68:$FS71,"=M.Szonert")&gt;0,"Z"," ")</f>
        <v xml:space="preserve"> </v>
      </c>
      <c r="HY68" s="1162" t="str">
        <f>IF(COUNTIF($A68:$FS71,"=E.Ciarciński")&gt;0,"Z"," ")</f>
        <v xml:space="preserve"> </v>
      </c>
      <c r="HZ68" s="1162" t="str">
        <f>IF(COUNTIF($A68:$FS71,"=M.Czajka")&gt;0,"Z"," ")</f>
        <v xml:space="preserve"> </v>
      </c>
      <c r="IA68" s="1162" t="str">
        <f>IF(COUNTIF($A68:$FS71,"=E.Hepner")&gt;0,"Z"," ")</f>
        <v xml:space="preserve"> </v>
      </c>
      <c r="IB68" s="1162" t="str">
        <f>IF(COUNTIF($A68:$FS71,"=A.Naszlin")&gt;0,"Z"," ")</f>
        <v>Z</v>
      </c>
      <c r="IC68" s="1162" t="str">
        <f>IF(COUNTIF($A68:$FS71,"=A.Tychek")&gt;0,"Z"," ")</f>
        <v xml:space="preserve"> </v>
      </c>
      <c r="ID68" s="1162" t="str">
        <f>IF(COUNTIF($A68:$FS71,"=R.Sokulski")&gt;0,"Z"," ")</f>
        <v xml:space="preserve"> </v>
      </c>
      <c r="IE68" s="1162" t="str">
        <f>IF(COUNTIF($A68:$FS71,"=S.Piotrowska")&gt;0,"Z"," ")</f>
        <v xml:space="preserve"> </v>
      </c>
      <c r="IF68" s="1162" t="str">
        <f>IF(COUNTIF($A68:$FS71,"=J.Gregorczuk")&gt;0,"Z"," ")</f>
        <v xml:space="preserve"> </v>
      </c>
      <c r="IG68" s="1162" t="str">
        <f>IF(COUNTIF($A68:$FS71,"=A.Marciniak")&gt;0,"Z"," ")</f>
        <v>Z</v>
      </c>
      <c r="IH68" s="1162" t="str">
        <f>IF(COUNTIF($A68:$FS71,"=I.Ogulewicz")&gt;0,"Z"," ")</f>
        <v xml:space="preserve"> </v>
      </c>
      <c r="II68" s="1162" t="str">
        <f>IF(COUNTIF($A68:$FS71,"=R.Przęczek")&gt;0,"Z"," ")</f>
        <v>Z</v>
      </c>
      <c r="IJ68" s="1162" t="str">
        <f>IF(COUNTIF($A68:$FS71,"=D.Ławecka-Bednarska")&gt;0,"Z"," ")</f>
        <v xml:space="preserve"> </v>
      </c>
      <c r="IK68" s="1162" t="str">
        <f>IF(COUNTIF($A68:$FS71,"=M.Ciszek")&gt;0,"Z"," ")</f>
        <v>Z</v>
      </c>
      <c r="IL68" s="1162" t="str">
        <f>IF(COUNTIF($A68:$FS71,"=M.Lipiński")&gt;0,"Z"," ")</f>
        <v xml:space="preserve"> </v>
      </c>
      <c r="IM68" s="1149" t="str">
        <f>IF(COUNTIF($A68:$FS71,"=M.Kluz")&gt;0,"Z"," ")</f>
        <v>Z</v>
      </c>
      <c r="IN68" s="1149" t="str">
        <f>IF(COUNTIF($A68:$FS71,"=N.Liakh")&gt;0,"Z"," ")</f>
        <v>Z</v>
      </c>
      <c r="IO68" s="1162" t="str">
        <f>IF(COUNTIF($A68:$FS71,"=J.Lubkiewicz")&gt;0,"Z"," ")</f>
        <v xml:space="preserve"> </v>
      </c>
      <c r="IP68" s="1162" t="str">
        <f>IF(COUNTIF($A68:$FS71,"=J.Fukowska")&gt;0,"Z"," ")</f>
        <v xml:space="preserve"> </v>
      </c>
      <c r="IQ68" s="1162" t="str">
        <f>IF(COUNTIF($A68:$FS71,"=H.Libuda")&gt;0,"Z"," ")</f>
        <v xml:space="preserve"> </v>
      </c>
      <c r="IR68" s="1162" t="str">
        <f>IF(COUNTIF($A68:$FS71,"=A.Jastrzębska")&gt;0,"Z"," ")</f>
        <v>Z</v>
      </c>
    </row>
    <row r="69" spans="1:252" s="8" customFormat="1" ht="8.1" customHeight="1" thickBot="1">
      <c r="A69" s="169" t="s">
        <v>15</v>
      </c>
      <c r="B69" s="99" t="s">
        <v>16</v>
      </c>
      <c r="C69" s="224" t="s">
        <v>1123</v>
      </c>
      <c r="D69" s="202" t="s">
        <v>1121</v>
      </c>
      <c r="E69" s="185">
        <v>26</v>
      </c>
      <c r="F69" s="169" t="s">
        <v>15</v>
      </c>
      <c r="G69" s="99" t="s">
        <v>16</v>
      </c>
      <c r="H69" s="173"/>
      <c r="I69" s="726"/>
      <c r="J69" s="185"/>
      <c r="K69" s="169" t="s">
        <v>15</v>
      </c>
      <c r="L69" s="99" t="s">
        <v>16</v>
      </c>
      <c r="M69" s="1142" t="s">
        <v>1076</v>
      </c>
      <c r="N69" s="1143" t="s">
        <v>398</v>
      </c>
      <c r="O69" s="185">
        <v>40</v>
      </c>
      <c r="P69" s="169" t="s">
        <v>15</v>
      </c>
      <c r="Q69" s="99" t="s">
        <v>16</v>
      </c>
      <c r="R69" s="173"/>
      <c r="S69" s="726"/>
      <c r="T69" s="185"/>
      <c r="U69" s="164" t="s">
        <v>15</v>
      </c>
      <c r="V69" s="99" t="s">
        <v>16</v>
      </c>
      <c r="W69" s="286" t="s">
        <v>1093</v>
      </c>
      <c r="X69" s="182" t="s">
        <v>1134</v>
      </c>
      <c r="Y69" s="534">
        <v>13</v>
      </c>
      <c r="Z69" s="169" t="s">
        <v>15</v>
      </c>
      <c r="AA69" s="99" t="s">
        <v>16</v>
      </c>
      <c r="AB69" s="224" t="s">
        <v>1075</v>
      </c>
      <c r="AC69" s="622" t="s">
        <v>121</v>
      </c>
      <c r="AD69" s="185">
        <v>29</v>
      </c>
      <c r="AE69" s="169" t="s">
        <v>15</v>
      </c>
      <c r="AF69" s="99" t="s">
        <v>16</v>
      </c>
      <c r="AG69" s="173"/>
      <c r="AH69" s="177"/>
      <c r="AI69" s="185"/>
      <c r="AJ69" s="164" t="s">
        <v>15</v>
      </c>
      <c r="AK69" s="99" t="s">
        <v>16</v>
      </c>
      <c r="AL69" s="173" t="s">
        <v>1089</v>
      </c>
      <c r="AM69" s="726" t="s">
        <v>27</v>
      </c>
      <c r="AN69" s="185">
        <v>19</v>
      </c>
      <c r="AO69" s="164" t="s">
        <v>15</v>
      </c>
      <c r="AP69" s="99" t="s">
        <v>16</v>
      </c>
      <c r="AQ69" s="173"/>
      <c r="AR69" s="726"/>
      <c r="AS69" s="185"/>
      <c r="AT69" s="496" t="s">
        <v>15</v>
      </c>
      <c r="AU69" s="504" t="s">
        <v>16</v>
      </c>
      <c r="AV69" s="704" t="s">
        <v>403</v>
      </c>
      <c r="AW69" s="182" t="s">
        <v>33</v>
      </c>
      <c r="AX69" s="495">
        <v>31</v>
      </c>
      <c r="AY69" s="164" t="s">
        <v>15</v>
      </c>
      <c r="AZ69" s="99" t="s">
        <v>16</v>
      </c>
      <c r="BA69" s="704"/>
      <c r="BB69" s="182"/>
      <c r="BC69" s="495"/>
      <c r="BD69" s="164" t="s">
        <v>15</v>
      </c>
      <c r="BE69" s="99" t="s">
        <v>16</v>
      </c>
      <c r="BF69" s="704"/>
      <c r="BG69" s="182"/>
      <c r="BH69" s="185"/>
      <c r="BI69" s="169" t="s">
        <v>15</v>
      </c>
      <c r="BJ69" s="99" t="s">
        <v>16</v>
      </c>
      <c r="BK69" s="286"/>
      <c r="BL69" s="182"/>
      <c r="BM69" s="185"/>
      <c r="BN69" s="169" t="s">
        <v>15</v>
      </c>
      <c r="BO69" s="99" t="s">
        <v>16</v>
      </c>
      <c r="BP69" s="318" t="s">
        <v>403</v>
      </c>
      <c r="BQ69" s="182" t="s">
        <v>1039</v>
      </c>
      <c r="BR69" s="185">
        <v>42</v>
      </c>
      <c r="BS69" s="169" t="s">
        <v>15</v>
      </c>
      <c r="BT69" s="99" t="s">
        <v>16</v>
      </c>
      <c r="BU69" s="704"/>
      <c r="BV69" s="600"/>
      <c r="BW69" s="185"/>
      <c r="BX69" s="169" t="s">
        <v>15</v>
      </c>
      <c r="BY69" s="99" t="s">
        <v>16</v>
      </c>
      <c r="BZ69" s="704" t="s">
        <v>403</v>
      </c>
      <c r="CA69" s="600" t="s">
        <v>890</v>
      </c>
      <c r="CB69" s="185"/>
      <c r="CC69" s="169" t="s">
        <v>15</v>
      </c>
      <c r="CD69" s="99" t="s">
        <v>16</v>
      </c>
      <c r="CE69" s="704"/>
      <c r="CF69" s="600"/>
      <c r="CG69" s="185"/>
      <c r="CH69" s="169" t="s">
        <v>15</v>
      </c>
      <c r="CI69" s="99" t="s">
        <v>16</v>
      </c>
      <c r="CJ69" s="704" t="s">
        <v>403</v>
      </c>
      <c r="CK69" s="594" t="s">
        <v>1145</v>
      </c>
      <c r="CL69" s="185">
        <v>34</v>
      </c>
      <c r="CM69" s="169" t="s">
        <v>15</v>
      </c>
      <c r="CN69" s="99" t="s">
        <v>16</v>
      </c>
      <c r="CO69" s="704"/>
      <c r="CP69" s="594"/>
      <c r="CQ69" s="185"/>
      <c r="CR69" s="169" t="s">
        <v>15</v>
      </c>
      <c r="CS69" s="99" t="s">
        <v>16</v>
      </c>
      <c r="CT69" s="704"/>
      <c r="CU69" s="600"/>
      <c r="CV69" s="185"/>
      <c r="CW69" s="342" t="s">
        <v>9</v>
      </c>
      <c r="CX69" s="96" t="s">
        <v>10</v>
      </c>
      <c r="CY69" s="704"/>
      <c r="CZ69" s="600"/>
      <c r="DA69" s="185"/>
      <c r="DB69" s="342" t="s">
        <v>15</v>
      </c>
      <c r="DC69" s="99" t="s">
        <v>16</v>
      </c>
      <c r="DD69" s="426"/>
      <c r="DE69" s="182"/>
      <c r="DF69" s="534"/>
      <c r="DG69" s="342" t="s">
        <v>15</v>
      </c>
      <c r="DH69" s="99" t="s">
        <v>16</v>
      </c>
      <c r="DI69" s="994" t="s">
        <v>403</v>
      </c>
      <c r="DJ69" s="995" t="s">
        <v>41</v>
      </c>
      <c r="DK69" s="996" t="s">
        <v>1072</v>
      </c>
      <c r="DL69" s="342" t="s">
        <v>15</v>
      </c>
      <c r="DM69" s="99" t="s">
        <v>16</v>
      </c>
      <c r="DN69" s="426" t="s">
        <v>403</v>
      </c>
      <c r="DO69" s="182" t="s">
        <v>41</v>
      </c>
      <c r="DP69" s="432" t="s">
        <v>1157</v>
      </c>
      <c r="DQ69" s="784" t="s">
        <v>15</v>
      </c>
      <c r="DR69" s="796" t="s">
        <v>16</v>
      </c>
      <c r="DS69" s="1013" t="s">
        <v>1146</v>
      </c>
      <c r="DT69" s="1014" t="s">
        <v>402</v>
      </c>
      <c r="DU69" s="1015">
        <v>32</v>
      </c>
      <c r="DV69" s="784" t="s">
        <v>15</v>
      </c>
      <c r="DW69" s="796" t="s">
        <v>16</v>
      </c>
      <c r="DX69" s="780"/>
      <c r="DY69" s="1045"/>
      <c r="DZ69" s="782"/>
      <c r="EA69" s="778" t="s">
        <v>15</v>
      </c>
      <c r="EB69" s="797" t="s">
        <v>16</v>
      </c>
      <c r="EC69" s="780" t="s">
        <v>1098</v>
      </c>
      <c r="ED69" s="781" t="s">
        <v>1035</v>
      </c>
      <c r="EE69" s="1035">
        <v>33</v>
      </c>
      <c r="EF69" s="784" t="s">
        <v>15</v>
      </c>
      <c r="EG69" s="796" t="s">
        <v>16</v>
      </c>
      <c r="EH69" s="780" t="s">
        <v>1103</v>
      </c>
      <c r="EI69" s="781" t="s">
        <v>892</v>
      </c>
      <c r="EJ69" s="782" t="s">
        <v>458</v>
      </c>
      <c r="EK69" s="842" t="s">
        <v>15</v>
      </c>
      <c r="EL69" s="854" t="s">
        <v>16</v>
      </c>
      <c r="EM69" s="844"/>
      <c r="EN69" s="845"/>
      <c r="EO69" s="846"/>
      <c r="EP69" s="169" t="s">
        <v>15</v>
      </c>
      <c r="EQ69" s="99" t="s">
        <v>16</v>
      </c>
      <c r="ER69" s="625"/>
      <c r="ES69" s="622"/>
      <c r="ET69" s="185"/>
      <c r="EU69" s="169" t="s">
        <v>15</v>
      </c>
      <c r="EV69" s="99" t="s">
        <v>16</v>
      </c>
      <c r="EW69" s="625"/>
      <c r="EX69" s="622"/>
      <c r="EY69" s="185"/>
      <c r="EZ69" s="169" t="s">
        <v>15</v>
      </c>
      <c r="FA69" s="99" t="s">
        <v>16</v>
      </c>
      <c r="FB69" s="625"/>
      <c r="FC69" s="622"/>
      <c r="FD69" s="185"/>
      <c r="FE69" s="164" t="s">
        <v>15</v>
      </c>
      <c r="FF69" s="99" t="s">
        <v>16</v>
      </c>
      <c r="FG69" s="625"/>
      <c r="FH69" s="622"/>
      <c r="FI69" s="185"/>
      <c r="FJ69" s="169" t="s">
        <v>15</v>
      </c>
      <c r="FK69" s="99" t="s">
        <v>16</v>
      </c>
      <c r="FL69" s="625"/>
      <c r="FM69" s="622"/>
      <c r="FN69" s="185"/>
      <c r="FO69" s="169" t="s">
        <v>15</v>
      </c>
      <c r="FP69" s="99" t="s">
        <v>16</v>
      </c>
      <c r="FQ69" s="625" t="s">
        <v>1082</v>
      </c>
      <c r="FR69" s="622" t="s">
        <v>23</v>
      </c>
      <c r="FS69" s="185">
        <v>24</v>
      </c>
      <c r="FT69" s="969"/>
      <c r="FU69" s="82" t="s">
        <v>15</v>
      </c>
      <c r="FV69" s="1164"/>
      <c r="FW69" s="1164"/>
      <c r="FX69" s="1164"/>
      <c r="FY69" s="1157"/>
      <c r="FZ69" s="1157"/>
      <c r="GA69" s="1157"/>
      <c r="GB69" s="1157"/>
      <c r="GC69" s="1157"/>
      <c r="GD69" s="1157"/>
      <c r="GE69" s="1157"/>
      <c r="GF69" s="1157"/>
      <c r="GG69" s="1157"/>
      <c r="GH69" s="1157"/>
      <c r="GI69" s="1157"/>
      <c r="GJ69" s="1157"/>
      <c r="GK69" s="1157"/>
      <c r="GL69" s="1157"/>
      <c r="GM69" s="1166"/>
      <c r="GN69" s="143" t="s">
        <v>15</v>
      </c>
      <c r="GO69" s="1168"/>
      <c r="GP69" s="1171"/>
      <c r="GQ69" s="1174"/>
      <c r="GR69" s="1174"/>
      <c r="GS69" s="1174"/>
      <c r="GT69" s="1174"/>
      <c r="GU69" s="1174"/>
      <c r="GV69" s="1174"/>
      <c r="GW69" s="1168"/>
      <c r="GX69" s="1174"/>
      <c r="GY69" s="1174"/>
      <c r="GZ69" s="1174"/>
      <c r="HA69" s="1174"/>
      <c r="HB69" s="1174"/>
      <c r="HC69" s="1174"/>
      <c r="HD69" s="1160"/>
      <c r="HE69" s="130"/>
      <c r="HF69" s="119" t="s">
        <v>15</v>
      </c>
      <c r="HG69" s="1150"/>
      <c r="HH69" s="1162"/>
      <c r="HI69" s="1150"/>
      <c r="HJ69" s="1150"/>
      <c r="HK69" s="1150"/>
      <c r="HL69" s="1150"/>
      <c r="HM69" s="1150"/>
      <c r="HN69" s="1150"/>
      <c r="HO69" s="1150"/>
      <c r="HP69" s="1150"/>
      <c r="HQ69" s="1150"/>
      <c r="HR69" s="1150"/>
      <c r="HS69" s="1162"/>
      <c r="HT69" s="1162"/>
      <c r="HU69" s="1162"/>
      <c r="HV69" s="1162"/>
      <c r="HW69" s="1150"/>
      <c r="HX69" s="1150"/>
      <c r="HY69" s="1162"/>
      <c r="HZ69" s="1162"/>
      <c r="IA69" s="1162"/>
      <c r="IB69" s="1162"/>
      <c r="IC69" s="1162"/>
      <c r="ID69" s="1162"/>
      <c r="IE69" s="1162"/>
      <c r="IF69" s="1162"/>
      <c r="IG69" s="1162"/>
      <c r="IH69" s="1162"/>
      <c r="II69" s="1162"/>
      <c r="IJ69" s="1162"/>
      <c r="IK69" s="1162"/>
      <c r="IL69" s="1162"/>
      <c r="IM69" s="1150"/>
      <c r="IN69" s="1150"/>
      <c r="IO69" s="1162"/>
      <c r="IP69" s="1162"/>
      <c r="IQ69" s="1162"/>
      <c r="IR69" s="1162"/>
    </row>
    <row r="70" spans="1:252" s="8" customFormat="1" ht="8.1" customHeight="1" thickBot="1">
      <c r="A70" s="169"/>
      <c r="B70" s="96"/>
      <c r="C70" s="224" t="s">
        <v>1124</v>
      </c>
      <c r="D70" s="202"/>
      <c r="E70" s="185"/>
      <c r="F70" s="169"/>
      <c r="G70" s="96"/>
      <c r="H70" s="174"/>
      <c r="I70" s="726"/>
      <c r="J70" s="185"/>
      <c r="K70" s="169"/>
      <c r="L70" s="96"/>
      <c r="M70" s="1021" t="s">
        <v>1064</v>
      </c>
      <c r="N70" s="1022"/>
      <c r="O70" s="185"/>
      <c r="P70" s="169"/>
      <c r="Q70" s="96"/>
      <c r="R70" s="174"/>
      <c r="S70" s="726"/>
      <c r="T70" s="185"/>
      <c r="U70" s="164"/>
      <c r="V70" s="96"/>
      <c r="W70" s="287" t="s">
        <v>1077</v>
      </c>
      <c r="X70" s="177" t="s">
        <v>26</v>
      </c>
      <c r="Y70" s="534"/>
      <c r="Z70" s="169"/>
      <c r="AA70" s="96"/>
      <c r="AB70" s="224" t="s">
        <v>1077</v>
      </c>
      <c r="AC70" s="1022"/>
      <c r="AD70" s="185"/>
      <c r="AE70" s="169"/>
      <c r="AF70" s="96"/>
      <c r="AG70" s="174"/>
      <c r="AH70" s="726"/>
      <c r="AI70" s="185"/>
      <c r="AJ70" s="164"/>
      <c r="AK70" s="96"/>
      <c r="AL70" s="174" t="s">
        <v>1090</v>
      </c>
      <c r="AM70" s="726"/>
      <c r="AN70" s="185"/>
      <c r="AO70" s="164"/>
      <c r="AP70" s="96"/>
      <c r="AQ70" s="174"/>
      <c r="AR70" s="726"/>
      <c r="AS70" s="185"/>
      <c r="AT70" s="496"/>
      <c r="AU70" s="497"/>
      <c r="AV70" s="595" t="s">
        <v>605</v>
      </c>
      <c r="AW70" s="177"/>
      <c r="AX70" s="495"/>
      <c r="AY70" s="164"/>
      <c r="AZ70" s="96"/>
      <c r="BA70" s="595"/>
      <c r="BB70" s="177"/>
      <c r="BC70" s="495"/>
      <c r="BD70" s="164"/>
      <c r="BE70" s="96"/>
      <c r="BF70" s="595"/>
      <c r="BG70" s="177"/>
      <c r="BH70" s="185"/>
      <c r="BI70" s="169"/>
      <c r="BJ70" s="96"/>
      <c r="BK70" s="287"/>
      <c r="BL70" s="177"/>
      <c r="BM70" s="185"/>
      <c r="BN70" s="169"/>
      <c r="BO70" s="96"/>
      <c r="BP70" s="318" t="s">
        <v>1038</v>
      </c>
      <c r="BQ70" s="520"/>
      <c r="BR70" s="185"/>
      <c r="BS70" s="169"/>
      <c r="BT70" s="96"/>
      <c r="BU70" s="595"/>
      <c r="BV70" s="601"/>
      <c r="BW70" s="185"/>
      <c r="BX70" s="169"/>
      <c r="BY70" s="96"/>
      <c r="BZ70" s="595" t="s">
        <v>409</v>
      </c>
      <c r="CA70" s="601" t="s">
        <v>1154</v>
      </c>
      <c r="CB70" s="185"/>
      <c r="CC70" s="169"/>
      <c r="CD70" s="96"/>
      <c r="CE70" s="595"/>
      <c r="CF70" s="601"/>
      <c r="CG70" s="185"/>
      <c r="CH70" s="169"/>
      <c r="CI70" s="96"/>
      <c r="CJ70" s="595" t="s">
        <v>879</v>
      </c>
      <c r="CK70" s="601"/>
      <c r="CL70" s="185"/>
      <c r="CM70" s="169"/>
      <c r="CN70" s="96"/>
      <c r="CO70" s="595"/>
      <c r="CP70" s="601"/>
      <c r="CQ70" s="185"/>
      <c r="CR70" s="169"/>
      <c r="CS70" s="96"/>
      <c r="CT70" s="595"/>
      <c r="CU70" s="601"/>
      <c r="CV70" s="185"/>
      <c r="CW70" s="342"/>
      <c r="CX70" s="96"/>
      <c r="CY70" s="595"/>
      <c r="CZ70" s="601"/>
      <c r="DA70" s="185"/>
      <c r="DB70" s="342"/>
      <c r="DC70" s="96"/>
      <c r="DD70" s="318"/>
      <c r="DE70" s="520"/>
      <c r="DF70" s="534"/>
      <c r="DG70" s="342"/>
      <c r="DH70" s="96"/>
      <c r="DI70" s="997" t="s">
        <v>1002</v>
      </c>
      <c r="DJ70" s="998"/>
      <c r="DK70" s="996"/>
      <c r="DL70" s="342"/>
      <c r="DM70" s="96"/>
      <c r="DN70" s="318" t="s">
        <v>929</v>
      </c>
      <c r="DO70" s="520"/>
      <c r="DP70" s="432"/>
      <c r="DQ70" s="784"/>
      <c r="DR70" s="779"/>
      <c r="DS70" s="1013" t="s">
        <v>1147</v>
      </c>
      <c r="DT70" s="1182" t="s">
        <v>1158</v>
      </c>
      <c r="DU70" s="1183"/>
      <c r="DV70" s="784"/>
      <c r="DW70" s="779"/>
      <c r="DX70" s="1041"/>
      <c r="DY70" s="1046"/>
      <c r="DZ70" s="782"/>
      <c r="EA70" s="778"/>
      <c r="EB70" s="783"/>
      <c r="EC70" s="1041" t="s">
        <v>1099</v>
      </c>
      <c r="ED70" s="786"/>
      <c r="EE70" s="1035"/>
      <c r="EF70" s="784"/>
      <c r="EG70" s="779"/>
      <c r="EH70" s="1041" t="s">
        <v>1102</v>
      </c>
      <c r="EI70" s="786"/>
      <c r="EJ70" s="782">
        <v>16</v>
      </c>
      <c r="EK70" s="842"/>
      <c r="EL70" s="843"/>
      <c r="EM70" s="844"/>
      <c r="EN70" s="845"/>
      <c r="EO70" s="846"/>
      <c r="EP70" s="169"/>
      <c r="EQ70" s="96"/>
      <c r="ER70" s="625"/>
      <c r="ES70" s="622"/>
      <c r="ET70" s="185"/>
      <c r="EU70" s="169"/>
      <c r="EV70" s="96"/>
      <c r="EW70" s="625"/>
      <c r="EX70" s="622"/>
      <c r="EY70" s="185"/>
      <c r="EZ70" s="169"/>
      <c r="FA70" s="96"/>
      <c r="FB70" s="625"/>
      <c r="FC70" s="622"/>
      <c r="FD70" s="185"/>
      <c r="FE70" s="164"/>
      <c r="FF70" s="96"/>
      <c r="FG70" s="625"/>
      <c r="FH70" s="622"/>
      <c r="FI70" s="185"/>
      <c r="FJ70" s="169"/>
      <c r="FK70" s="96"/>
      <c r="FL70" s="625"/>
      <c r="FM70" s="622"/>
      <c r="FN70" s="185"/>
      <c r="FO70" s="169"/>
      <c r="FP70" s="96"/>
      <c r="FQ70" s="625" t="s">
        <v>1148</v>
      </c>
      <c r="FR70" s="622"/>
      <c r="FS70" s="185"/>
      <c r="FT70" s="969"/>
      <c r="FU70" s="82"/>
      <c r="FV70" s="1164"/>
      <c r="FW70" s="1164"/>
      <c r="FX70" s="1164"/>
      <c r="FY70" s="1157"/>
      <c r="FZ70" s="1157"/>
      <c r="GA70" s="1157"/>
      <c r="GB70" s="1157"/>
      <c r="GC70" s="1157"/>
      <c r="GD70" s="1157"/>
      <c r="GE70" s="1157"/>
      <c r="GF70" s="1157"/>
      <c r="GG70" s="1157"/>
      <c r="GH70" s="1157"/>
      <c r="GI70" s="1157"/>
      <c r="GJ70" s="1157"/>
      <c r="GK70" s="1157"/>
      <c r="GL70" s="1157"/>
      <c r="GM70" s="1166"/>
      <c r="GN70" s="143"/>
      <c r="GO70" s="1168"/>
      <c r="GP70" s="1171"/>
      <c r="GQ70" s="1174"/>
      <c r="GR70" s="1174"/>
      <c r="GS70" s="1174"/>
      <c r="GT70" s="1174"/>
      <c r="GU70" s="1174"/>
      <c r="GV70" s="1174"/>
      <c r="GW70" s="1168"/>
      <c r="GX70" s="1174"/>
      <c r="GY70" s="1174"/>
      <c r="GZ70" s="1174"/>
      <c r="HA70" s="1174"/>
      <c r="HB70" s="1174"/>
      <c r="HC70" s="1174"/>
      <c r="HD70" s="1160"/>
      <c r="HE70" s="130" t="s">
        <v>1074</v>
      </c>
      <c r="HF70" s="119"/>
      <c r="HG70" s="1150"/>
      <c r="HH70" s="1162"/>
      <c r="HI70" s="1150"/>
      <c r="HJ70" s="1150"/>
      <c r="HK70" s="1150"/>
      <c r="HL70" s="1150"/>
      <c r="HM70" s="1150"/>
      <c r="HN70" s="1150"/>
      <c r="HO70" s="1150"/>
      <c r="HP70" s="1150"/>
      <c r="HQ70" s="1150"/>
      <c r="HR70" s="1150"/>
      <c r="HS70" s="1162"/>
      <c r="HT70" s="1162"/>
      <c r="HU70" s="1162"/>
      <c r="HV70" s="1162"/>
      <c r="HW70" s="1150"/>
      <c r="HX70" s="1150"/>
      <c r="HY70" s="1162"/>
      <c r="HZ70" s="1162"/>
      <c r="IA70" s="1162"/>
      <c r="IB70" s="1162"/>
      <c r="IC70" s="1162"/>
      <c r="ID70" s="1162"/>
      <c r="IE70" s="1162"/>
      <c r="IF70" s="1162"/>
      <c r="IG70" s="1162"/>
      <c r="IH70" s="1162"/>
      <c r="II70" s="1162"/>
      <c r="IJ70" s="1162"/>
      <c r="IK70" s="1162"/>
      <c r="IL70" s="1162"/>
      <c r="IM70" s="1150"/>
      <c r="IN70" s="1150"/>
      <c r="IO70" s="1162"/>
      <c r="IP70" s="1162"/>
      <c r="IQ70" s="1162"/>
      <c r="IR70" s="1162"/>
    </row>
    <row r="71" spans="1:252" s="8" customFormat="1" ht="8.1" customHeight="1" thickBot="1">
      <c r="A71" s="167"/>
      <c r="B71" s="97"/>
      <c r="C71" s="226"/>
      <c r="D71" s="201"/>
      <c r="E71" s="186"/>
      <c r="F71" s="167"/>
      <c r="G71" s="97"/>
      <c r="H71" s="175"/>
      <c r="I71" s="727"/>
      <c r="J71" s="186"/>
      <c r="K71" s="167"/>
      <c r="L71" s="97"/>
      <c r="M71" s="1144"/>
      <c r="N71" s="1024"/>
      <c r="O71" s="186"/>
      <c r="P71" s="167"/>
      <c r="Q71" s="97"/>
      <c r="R71" s="175"/>
      <c r="S71" s="727"/>
      <c r="T71" s="186"/>
      <c r="U71" s="165"/>
      <c r="V71" s="97"/>
      <c r="W71" s="288" t="s">
        <v>1135</v>
      </c>
      <c r="X71" s="178"/>
      <c r="Y71" s="1145"/>
      <c r="Z71" s="167"/>
      <c r="AA71" s="97"/>
      <c r="AB71" s="226"/>
      <c r="AC71" s="1024"/>
      <c r="AD71" s="186"/>
      <c r="AE71" s="167"/>
      <c r="AF71" s="97"/>
      <c r="AG71" s="175"/>
      <c r="AH71" s="727"/>
      <c r="AI71" s="186"/>
      <c r="AJ71" s="165"/>
      <c r="AK71" s="97"/>
      <c r="AL71" s="175" t="s">
        <v>1091</v>
      </c>
      <c r="AM71" s="727"/>
      <c r="AN71" s="186"/>
      <c r="AO71" s="165"/>
      <c r="AP71" s="97"/>
      <c r="AQ71" s="175"/>
      <c r="AR71" s="727"/>
      <c r="AS71" s="186"/>
      <c r="AT71" s="499"/>
      <c r="AU71" s="502"/>
      <c r="AV71" s="597"/>
      <c r="AW71" s="178"/>
      <c r="AX71" s="498"/>
      <c r="AY71" s="165"/>
      <c r="AZ71" s="97"/>
      <c r="BA71" s="597"/>
      <c r="BB71" s="178"/>
      <c r="BC71" s="498"/>
      <c r="BD71" s="165"/>
      <c r="BE71" s="97"/>
      <c r="BF71" s="597"/>
      <c r="BG71" s="178"/>
      <c r="BH71" s="186"/>
      <c r="BI71" s="167"/>
      <c r="BJ71" s="97"/>
      <c r="BK71" s="288"/>
      <c r="BL71" s="178"/>
      <c r="BM71" s="186"/>
      <c r="BN71" s="167"/>
      <c r="BO71" s="97"/>
      <c r="BP71" s="288"/>
      <c r="BQ71" s="521"/>
      <c r="BR71" s="186"/>
      <c r="BS71" s="167"/>
      <c r="BT71" s="97"/>
      <c r="BU71" s="597"/>
      <c r="BV71" s="598"/>
      <c r="BW71" s="186"/>
      <c r="BX71" s="167"/>
      <c r="BY71" s="97"/>
      <c r="BZ71" s="597" t="s">
        <v>1156</v>
      </c>
      <c r="CA71" s="598"/>
      <c r="CB71" s="186"/>
      <c r="CC71" s="167"/>
      <c r="CD71" s="97"/>
      <c r="CE71" s="597"/>
      <c r="CF71" s="598"/>
      <c r="CG71" s="186"/>
      <c r="CH71" s="167"/>
      <c r="CI71" s="97"/>
      <c r="CJ71" s="597"/>
      <c r="CK71" s="598"/>
      <c r="CL71" s="186"/>
      <c r="CM71" s="167"/>
      <c r="CN71" s="97"/>
      <c r="CO71" s="597"/>
      <c r="CP71" s="598"/>
      <c r="CQ71" s="186"/>
      <c r="CR71" s="167"/>
      <c r="CS71" s="97"/>
      <c r="CT71" s="597"/>
      <c r="CU71" s="598"/>
      <c r="CV71" s="186"/>
      <c r="CW71" s="343"/>
      <c r="CX71" s="97"/>
      <c r="CY71" s="597"/>
      <c r="CZ71" s="598"/>
      <c r="DA71" s="186"/>
      <c r="DB71" s="343"/>
      <c r="DC71" s="97"/>
      <c r="DD71" s="429"/>
      <c r="DE71" s="521"/>
      <c r="DF71" s="729"/>
      <c r="DG71" s="343"/>
      <c r="DH71" s="97"/>
      <c r="DI71" s="999"/>
      <c r="DJ71" s="1000"/>
      <c r="DK71" s="1001"/>
      <c r="DL71" s="343"/>
      <c r="DM71" s="97"/>
      <c r="DN71" s="429" t="s">
        <v>894</v>
      </c>
      <c r="DO71" s="521"/>
      <c r="DP71" s="729"/>
      <c r="DQ71" s="792"/>
      <c r="DR71" s="793"/>
      <c r="DS71" s="1016" t="s">
        <v>422</v>
      </c>
      <c r="DT71" s="1017"/>
      <c r="DU71" s="1018"/>
      <c r="DV71" s="792"/>
      <c r="DW71" s="793"/>
      <c r="DX71" s="1043"/>
      <c r="DY71" s="1043"/>
      <c r="DZ71" s="791"/>
      <c r="EA71" s="787"/>
      <c r="EB71" s="788"/>
      <c r="EC71" s="1041" t="s">
        <v>1092</v>
      </c>
      <c r="ED71" s="790"/>
      <c r="EE71" s="1036"/>
      <c r="EF71" s="792"/>
      <c r="EG71" s="793"/>
      <c r="EH71" s="1041" t="s">
        <v>1092</v>
      </c>
      <c r="EI71" s="790"/>
      <c r="EJ71" s="791"/>
      <c r="EK71" s="847"/>
      <c r="EL71" s="852"/>
      <c r="EM71" s="849"/>
      <c r="EN71" s="849"/>
      <c r="EO71" s="850"/>
      <c r="EP71" s="167"/>
      <c r="EQ71" s="97"/>
      <c r="ER71" s="626"/>
      <c r="ES71" s="626"/>
      <c r="ET71" s="186"/>
      <c r="EU71" s="167"/>
      <c r="EV71" s="97"/>
      <c r="EW71" s="626"/>
      <c r="EX71" s="626"/>
      <c r="EY71" s="186"/>
      <c r="EZ71" s="167"/>
      <c r="FA71" s="97"/>
      <c r="FB71" s="626"/>
      <c r="FC71" s="626"/>
      <c r="FD71" s="186"/>
      <c r="FE71" s="165"/>
      <c r="FF71" s="97"/>
      <c r="FG71" s="626"/>
      <c r="FH71" s="626"/>
      <c r="FI71" s="186"/>
      <c r="FJ71" s="167"/>
      <c r="FK71" s="97"/>
      <c r="FL71" s="626"/>
      <c r="FM71" s="626"/>
      <c r="FN71" s="186"/>
      <c r="FO71" s="167"/>
      <c r="FP71" s="97"/>
      <c r="FQ71" s="626"/>
      <c r="FR71" s="626"/>
      <c r="FS71" s="186"/>
      <c r="FT71" s="969"/>
      <c r="FU71" s="83"/>
      <c r="FV71" s="1165"/>
      <c r="FW71" s="1165"/>
      <c r="FX71" s="1165"/>
      <c r="FY71" s="1158"/>
      <c r="FZ71" s="1158"/>
      <c r="GA71" s="1158"/>
      <c r="GB71" s="1158"/>
      <c r="GC71" s="1158"/>
      <c r="GD71" s="1158"/>
      <c r="GE71" s="1158"/>
      <c r="GF71" s="1158"/>
      <c r="GG71" s="1158"/>
      <c r="GH71" s="1158"/>
      <c r="GI71" s="1158"/>
      <c r="GJ71" s="1158"/>
      <c r="GK71" s="1158"/>
      <c r="GL71" s="1158"/>
      <c r="GM71" s="1166"/>
      <c r="GN71" s="144"/>
      <c r="GO71" s="1169"/>
      <c r="GP71" s="1172"/>
      <c r="GQ71" s="1175"/>
      <c r="GR71" s="1175"/>
      <c r="GS71" s="1175"/>
      <c r="GT71" s="1175"/>
      <c r="GU71" s="1175"/>
      <c r="GV71" s="1175"/>
      <c r="GW71" s="1169"/>
      <c r="GX71" s="1175"/>
      <c r="GY71" s="1175"/>
      <c r="GZ71" s="1175"/>
      <c r="HA71" s="1175"/>
      <c r="HB71" s="1175"/>
      <c r="HC71" s="1175"/>
      <c r="HD71" s="1161"/>
      <c r="HE71" s="131"/>
      <c r="HF71" s="120"/>
      <c r="HG71" s="1151"/>
      <c r="HH71" s="1162"/>
      <c r="HI71" s="1151"/>
      <c r="HJ71" s="1151"/>
      <c r="HK71" s="1151"/>
      <c r="HL71" s="1151"/>
      <c r="HM71" s="1151"/>
      <c r="HN71" s="1151"/>
      <c r="HO71" s="1151"/>
      <c r="HP71" s="1151"/>
      <c r="HQ71" s="1151"/>
      <c r="HR71" s="1151"/>
      <c r="HS71" s="1162"/>
      <c r="HT71" s="1162"/>
      <c r="HU71" s="1162"/>
      <c r="HV71" s="1162"/>
      <c r="HW71" s="1151"/>
      <c r="HX71" s="1151"/>
      <c r="HY71" s="1162"/>
      <c r="HZ71" s="1162"/>
      <c r="IA71" s="1162"/>
      <c r="IB71" s="1162"/>
      <c r="IC71" s="1162"/>
      <c r="ID71" s="1162"/>
      <c r="IE71" s="1162"/>
      <c r="IF71" s="1162"/>
      <c r="IG71" s="1162"/>
      <c r="IH71" s="1162"/>
      <c r="II71" s="1162"/>
      <c r="IJ71" s="1162"/>
      <c r="IK71" s="1162"/>
      <c r="IL71" s="1162"/>
      <c r="IM71" s="1151"/>
      <c r="IN71" s="1151"/>
      <c r="IO71" s="1162"/>
      <c r="IP71" s="1162"/>
      <c r="IQ71" s="1162"/>
      <c r="IR71" s="1162"/>
    </row>
    <row r="72" spans="1:252" s="8" customFormat="1" ht="9.75" customHeight="1" thickBot="1">
      <c r="A72" s="168"/>
      <c r="B72" s="100"/>
      <c r="C72" s="225" t="s">
        <v>1122</v>
      </c>
      <c r="D72" s="200"/>
      <c r="E72" s="184"/>
      <c r="F72" s="168"/>
      <c r="G72" s="100"/>
      <c r="H72" s="172"/>
      <c r="I72" s="725"/>
      <c r="J72" s="184"/>
      <c r="K72" s="168"/>
      <c r="L72" s="100"/>
      <c r="M72" s="1141" t="s">
        <v>1067</v>
      </c>
      <c r="N72" s="1009"/>
      <c r="O72" s="184"/>
      <c r="P72" s="168"/>
      <c r="Q72" s="100"/>
      <c r="R72" s="172"/>
      <c r="S72" s="725"/>
      <c r="T72" s="184"/>
      <c r="U72" s="163"/>
      <c r="V72" s="100"/>
      <c r="W72" s="285"/>
      <c r="X72" s="176"/>
      <c r="Y72" s="533"/>
      <c r="Z72" s="168"/>
      <c r="AA72" s="100"/>
      <c r="AB72" s="225" t="s">
        <v>1073</v>
      </c>
      <c r="AC72" s="1009"/>
      <c r="AD72" s="184"/>
      <c r="AE72" s="168"/>
      <c r="AF72" s="100"/>
      <c r="AG72" s="172"/>
      <c r="AH72" s="725"/>
      <c r="AI72" s="184"/>
      <c r="AJ72" s="163"/>
      <c r="AK72" s="100"/>
      <c r="AL72" s="172" t="s">
        <v>1088</v>
      </c>
      <c r="AM72" s="725"/>
      <c r="AN72" s="184"/>
      <c r="AO72" s="163"/>
      <c r="AP72" s="100"/>
      <c r="AQ72" s="172"/>
      <c r="AR72" s="725"/>
      <c r="AS72" s="184"/>
      <c r="AT72" s="493"/>
      <c r="AU72" s="505"/>
      <c r="AV72" s="491"/>
      <c r="AW72" s="176"/>
      <c r="AX72" s="492"/>
      <c r="AY72" s="163"/>
      <c r="AZ72" s="100"/>
      <c r="BA72" s="491"/>
      <c r="BB72" s="176"/>
      <c r="BC72" s="492"/>
      <c r="BD72" s="163"/>
      <c r="BE72" s="100"/>
      <c r="BF72" s="491"/>
      <c r="BG72" s="176"/>
      <c r="BH72" s="184"/>
      <c r="BI72" s="168"/>
      <c r="BJ72" s="100"/>
      <c r="BK72" s="285"/>
      <c r="BL72" s="176"/>
      <c r="BM72" s="184"/>
      <c r="BN72" s="168"/>
      <c r="BO72" s="100"/>
      <c r="BP72" s="543"/>
      <c r="BQ72" s="519"/>
      <c r="BR72" s="184"/>
      <c r="BS72" s="168"/>
      <c r="BT72" s="100"/>
      <c r="BU72" s="491"/>
      <c r="BV72" s="599"/>
      <c r="BW72" s="184"/>
      <c r="BX72" s="168"/>
      <c r="BY72" s="100"/>
      <c r="BZ72" s="491"/>
      <c r="CA72" s="599"/>
      <c r="CB72" s="184"/>
      <c r="CC72" s="168"/>
      <c r="CD72" s="100"/>
      <c r="CE72" s="491"/>
      <c r="CF72" s="599"/>
      <c r="CG72" s="184"/>
      <c r="CH72" s="168"/>
      <c r="CI72" s="100"/>
      <c r="CJ72" s="491"/>
      <c r="CK72" s="599"/>
      <c r="CL72" s="184"/>
      <c r="CM72" s="168"/>
      <c r="CN72" s="100"/>
      <c r="CO72" s="491"/>
      <c r="CP72" s="599"/>
      <c r="CQ72" s="184"/>
      <c r="CR72" s="168"/>
      <c r="CS72" s="100"/>
      <c r="CT72" s="491"/>
      <c r="CU72" s="599"/>
      <c r="CV72" s="184"/>
      <c r="CW72" s="341"/>
      <c r="CX72" s="95"/>
      <c r="CY72" s="491"/>
      <c r="CZ72" s="599"/>
      <c r="DA72" s="184"/>
      <c r="DB72" s="341"/>
      <c r="DC72" s="100"/>
      <c r="DD72" s="434"/>
      <c r="DE72" s="519"/>
      <c r="DF72" s="533"/>
      <c r="DG72" s="341"/>
      <c r="DH72" s="100"/>
      <c r="DI72" s="991"/>
      <c r="DJ72" s="992"/>
      <c r="DK72" s="993"/>
      <c r="DL72" s="341"/>
      <c r="DM72" s="100"/>
      <c r="DN72" s="434"/>
      <c r="DO72" s="519"/>
      <c r="DP72" s="431"/>
      <c r="DQ72" s="777"/>
      <c r="DR72" s="798"/>
      <c r="DS72" s="1010" t="s">
        <v>1093</v>
      </c>
      <c r="DT72" s="1011"/>
      <c r="DU72" s="1012"/>
      <c r="DV72" s="777"/>
      <c r="DW72" s="798"/>
      <c r="DX72" s="773"/>
      <c r="DY72" s="1044"/>
      <c r="DZ72" s="775"/>
      <c r="EA72" s="771"/>
      <c r="EB72" s="799"/>
      <c r="EC72" s="773" t="s">
        <v>1097</v>
      </c>
      <c r="ED72" s="774"/>
      <c r="EE72" s="1034"/>
      <c r="EF72" s="777"/>
      <c r="EG72" s="798"/>
      <c r="EH72" s="773" t="s">
        <v>1100</v>
      </c>
      <c r="EI72" s="774"/>
      <c r="EJ72" s="775"/>
      <c r="EK72" s="837"/>
      <c r="EL72" s="855"/>
      <c r="EM72" s="839"/>
      <c r="EN72" s="840"/>
      <c r="EO72" s="841"/>
      <c r="EP72" s="168"/>
      <c r="EQ72" s="100"/>
      <c r="ER72" s="623"/>
      <c r="ES72" s="624"/>
      <c r="ET72" s="184"/>
      <c r="EU72" s="168"/>
      <c r="EV72" s="100"/>
      <c r="EW72" s="623"/>
      <c r="EX72" s="624"/>
      <c r="EY72" s="184"/>
      <c r="EZ72" s="168"/>
      <c r="FA72" s="100"/>
      <c r="FB72" s="623"/>
      <c r="FC72" s="624"/>
      <c r="FD72" s="184"/>
      <c r="FE72" s="163"/>
      <c r="FF72" s="100"/>
      <c r="FG72" s="623"/>
      <c r="FH72" s="624"/>
      <c r="FI72" s="184"/>
      <c r="FJ72" s="168"/>
      <c r="FK72" s="100"/>
      <c r="FL72" s="623"/>
      <c r="FM72" s="624"/>
      <c r="FN72" s="184"/>
      <c r="FO72" s="168"/>
      <c r="FP72" s="100"/>
      <c r="FQ72" s="623"/>
      <c r="FR72" s="624"/>
      <c r="FS72" s="184"/>
      <c r="FT72" s="969"/>
      <c r="FU72" s="81"/>
      <c r="FV72" s="1163">
        <f>COUNTIF($A72:$FS75,"=CSB")</f>
        <v>1</v>
      </c>
      <c r="FW72" s="1163">
        <f>COUNTIF($A72:$FS75,"41")</f>
        <v>0</v>
      </c>
      <c r="FX72" s="1163">
        <f>COUNTIF($A72:$FS75,"=42")</f>
        <v>1</v>
      </c>
      <c r="FY72" s="1156">
        <f>COUNTIF($A72:$FS75,"40")</f>
        <v>1</v>
      </c>
      <c r="FZ72" s="1156">
        <f>COUNTIF($A72:$FS75,"11")</f>
        <v>0</v>
      </c>
      <c r="GA72" s="1156">
        <f>COUNTIF($A72:$FS75,"13")</f>
        <v>1</v>
      </c>
      <c r="GB72" s="1156">
        <f>COUNTIF($A72:$FS75,"=19")</f>
        <v>1</v>
      </c>
      <c r="GC72" s="1156">
        <f>COUNTIF($A72:$FS75,"=14")</f>
        <v>0</v>
      </c>
      <c r="GD72" s="1156">
        <f>COUNTIF($A72:$FS75,"=24")</f>
        <v>1</v>
      </c>
      <c r="GE72" s="1156">
        <f>COUNTIF($A72:$FS75,"=25")</f>
        <v>0</v>
      </c>
      <c r="GF72" s="1156">
        <f>COUNTIF($A72:$FS75,"=26")</f>
        <v>1</v>
      </c>
      <c r="GG72" s="1156">
        <f>COUNTIF($A72:$FS75,"=29")</f>
        <v>1</v>
      </c>
      <c r="GH72" s="1156">
        <f>COUNTIF($A72:$FS75,"=30")</f>
        <v>0</v>
      </c>
      <c r="GI72" s="1156">
        <f>COUNTIF($A72:$FS75,"=31")</f>
        <v>1</v>
      </c>
      <c r="GJ72" s="1156">
        <f>COUNTIF($A72:$FS75,"=32")</f>
        <v>1</v>
      </c>
      <c r="GK72" s="1156">
        <f>COUNTIF($A72:$FS75,"=33")</f>
        <v>1</v>
      </c>
      <c r="GL72" s="1156">
        <f>COUNTIF($A72:$FS75,"=34")</f>
        <v>1</v>
      </c>
      <c r="GM72" s="1166">
        <f>COUNTIF($A72:$GE75,"=34")</f>
        <v>1</v>
      </c>
      <c r="GN72" s="142"/>
      <c r="GO72" s="1167" t="str">
        <f>IF(COUNTIF($A72:$FS75,"=41")&gt;0,"X"," ")</f>
        <v xml:space="preserve"> </v>
      </c>
      <c r="GP72" s="1170" t="str">
        <f>IF(COUNTIF($A72:$FS75,"=42")&gt;0,"X"," ")</f>
        <v>X</v>
      </c>
      <c r="GQ72" s="1173" t="str">
        <f>IF(COUNTIF($A72:$FS75,"=40")&gt;0,"X"," ")</f>
        <v>X</v>
      </c>
      <c r="GR72" s="1173" t="str">
        <f>IF(COUNTIF($A72:$FS75,"=11")&gt;0,"X"," ")</f>
        <v xml:space="preserve"> </v>
      </c>
      <c r="GS72" s="1173" t="str">
        <f>IF(COUNTIF($A72:$FS75,"=13")&gt;0,"X"," ")</f>
        <v>X</v>
      </c>
      <c r="GT72" s="1173" t="str">
        <f>IF(COUNTIF($A72:$FS75,"=19")&gt;0,"X"," ")</f>
        <v>X</v>
      </c>
      <c r="GU72" s="1173" t="str">
        <f>IF(COUNTIF($A72:$FS75,"=14")&gt;0,"X"," ")</f>
        <v xml:space="preserve"> </v>
      </c>
      <c r="GV72" s="1173" t="str">
        <f>IF(COUNTIF($A72:$FS75,"=24")&gt;0,"X"," ")</f>
        <v>X</v>
      </c>
      <c r="GW72" s="1167" t="str">
        <f>IF(COUNTIF($A72:$FS75,"=25")&gt;0,"X"," ")</f>
        <v xml:space="preserve"> </v>
      </c>
      <c r="GX72" s="1173" t="str">
        <f>IF(COUNTIF($A72:$FS75,"=26")&gt;0,"X"," ")</f>
        <v>X</v>
      </c>
      <c r="GY72" s="1173" t="str">
        <f>IF(COUNTIF($A72:$FS75,"=29")&gt;0,"X"," ")</f>
        <v>X</v>
      </c>
      <c r="GZ72" s="1173" t="str">
        <f>IF(COUNTIF($A72:$FS75,"=30")&gt;0,"X"," ")</f>
        <v xml:space="preserve"> </v>
      </c>
      <c r="HA72" s="1173" t="str">
        <f>IF(COUNTIF($A72:$FS75,"=31")&gt;0,"X"," ")</f>
        <v>X</v>
      </c>
      <c r="HB72" s="1173" t="str">
        <f>IF(COUNTIF($A72:$FS75,"=32")&gt;0,"X"," ")</f>
        <v>X</v>
      </c>
      <c r="HC72" s="1173" t="str">
        <f>IF(COUNTIF($A72:$FS75,"=33")&gt;0,"X"," ")</f>
        <v>X</v>
      </c>
      <c r="HD72" s="1159" t="str">
        <f>IF(COUNTIF($A72:$FS75,"=34")&gt;0,"X"," ")</f>
        <v>X</v>
      </c>
      <c r="HE72" s="129"/>
      <c r="HF72" s="118"/>
      <c r="HG72" s="1149" t="str">
        <f>IF(COUNTIF($A72:$FS75,"=H.Prus")&gt;0,"Z"," ")</f>
        <v xml:space="preserve"> </v>
      </c>
      <c r="HH72" s="1162" t="str">
        <f>IF(COUNTIF($A72:$FS75,"=M.Przybyś")&gt;0,"Z"," ")</f>
        <v xml:space="preserve"> </v>
      </c>
      <c r="HI72" s="1149" t="str">
        <f>IF(COUNTIF($A72:$FS75,"=M.Marcinkiewicz")&gt;0,"Z"," ")</f>
        <v xml:space="preserve"> </v>
      </c>
      <c r="HJ72" s="1149" t="str">
        <f>IF(COUNTIF($A72:$FS75,"=K.Cis")&gt;0,"Z"," ")</f>
        <v xml:space="preserve"> </v>
      </c>
      <c r="HK72" s="1149" t="str">
        <f>IF(COUNTIF($A72:$FS75,"=Z.Tomczykowski")&gt;0,"Z"," ")</f>
        <v>Z</v>
      </c>
      <c r="HL72" s="1149" t="str">
        <f>IF(COUNTIF($A72:$FS75,"=P.Antoszkiewicz")&gt;0,"Z"," ")</f>
        <v xml:space="preserve"> </v>
      </c>
      <c r="HM72" s="1149" t="str">
        <f>IF(COUNTIF($A72:$FS75,"=Z.Niewiadomski")&gt;0,"Z"," ")</f>
        <v>Z</v>
      </c>
      <c r="HN72" s="1149" t="str">
        <f>IF(COUNTIF($A72:$FS75,"=A.Miściur-Kaszyńska")&gt;0,"Z"," ")</f>
        <v>Z</v>
      </c>
      <c r="HO72" s="1149" t="str">
        <f>IF(COUNTIF($A72:$FS75,"=L.Demczuk")&gt;0,"Z"," ")</f>
        <v xml:space="preserve"> </v>
      </c>
      <c r="HP72" s="1149" t="str">
        <f>IF(COUNTIF($A72:$FS75,"=K.Kiejdo")&gt;0,"Z"," ")</f>
        <v>Z</v>
      </c>
      <c r="HQ72" s="1149" t="str">
        <f>IF(COUNTIF($A72:$FS75,"=M.Kieżun")&gt;0,"Z"," ")</f>
        <v>Z</v>
      </c>
      <c r="HR72" s="1149" t="str">
        <f>IF(COUNTIF($A72:$FS75,"=I.Kasprzyk")&gt;0,"Z"," ")</f>
        <v xml:space="preserve"> </v>
      </c>
      <c r="HS72" s="1162" t="str">
        <f>IF(COUNTIF($A72:$FS75,"=M.Choroszko")&gt;0,"Z"," ")</f>
        <v>Z</v>
      </c>
      <c r="HT72" s="1162" t="str">
        <f>IF(COUNTIF($A72:$FS75,"=M.Grzyb")&gt;0,"Z"," ")</f>
        <v xml:space="preserve"> </v>
      </c>
      <c r="HU72" s="1162" t="str">
        <f>IF(COUNTIF($A72:$FS75,"=A.Muż")&gt;0,"Z"," ")</f>
        <v xml:space="preserve"> </v>
      </c>
      <c r="HV72" s="1162" t="str">
        <f>IF(COUNTIF($A72:$FS75,"=E.Kicka")&gt;0,"Z"," ")</f>
        <v xml:space="preserve"> </v>
      </c>
      <c r="HW72" s="1149" t="str">
        <f>IF(COUNTIF($A72:$FS75,"=M.Palmowska")&gt;0,"Z"," ")</f>
        <v xml:space="preserve"> </v>
      </c>
      <c r="HX72" s="1149" t="str">
        <f>IF(COUNTIF($A72:$FS75,"=M.Szonert")&gt;0,"Z"," ")</f>
        <v xml:space="preserve"> </v>
      </c>
      <c r="HY72" s="1162" t="str">
        <f>IF(COUNTIF($A72:$FS75,"=E.Ciarciński")&gt;0,"Z"," ")</f>
        <v xml:space="preserve"> </v>
      </c>
      <c r="HZ72" s="1162" t="str">
        <f>IF(COUNTIF($A72:$FS75,"=M.Czajka")&gt;0,"Z"," ")</f>
        <v xml:space="preserve"> </v>
      </c>
      <c r="IA72" s="1162" t="str">
        <f>IF(COUNTIF($A72:$FS75,"=E.Hepner")&gt;0,"Z"," ")</f>
        <v xml:space="preserve"> </v>
      </c>
      <c r="IB72" s="1162" t="str">
        <f>IF(COUNTIF($A72:$FS75,"=A.Naszlin")&gt;0,"Z"," ")</f>
        <v>Z</v>
      </c>
      <c r="IC72" s="1162" t="str">
        <f>IF(COUNTIF($A72:$FS75,"=A.Tychek")&gt;0,"Z"," ")</f>
        <v xml:space="preserve"> </v>
      </c>
      <c r="ID72" s="1162" t="str">
        <f>IF(COUNTIF($A72:$FS75,"=R.Sokulski")&gt;0,"Z"," ")</f>
        <v xml:space="preserve"> </v>
      </c>
      <c r="IE72" s="1162" t="str">
        <f>IF(COUNTIF($A72:$FS75,"=S.Piotrowska")&gt;0,"Z"," ")</f>
        <v xml:space="preserve"> </v>
      </c>
      <c r="IF72" s="1162" t="str">
        <f>IF(COUNTIF($A72:$FS75,"=J.Gregorczuk")&gt;0,"Z"," ")</f>
        <v xml:space="preserve"> </v>
      </c>
      <c r="IG72" s="1162" t="str">
        <f>IF(COUNTIF($A72:$FS75,"=A.Marciniak")&gt;0,"Z"," ")</f>
        <v>Z</v>
      </c>
      <c r="IH72" s="1162" t="str">
        <f>IF(COUNTIF($A72:$FS75,"=I.Ogulewicz")&gt;0,"Z"," ")</f>
        <v xml:space="preserve"> </v>
      </c>
      <c r="II72" s="1162" t="str">
        <f>IF(COUNTIF($A72:$FS75,"=R.Przęczek")&gt;0,"Z"," ")</f>
        <v>Z</v>
      </c>
      <c r="IJ72" s="1162" t="str">
        <f>IF(COUNTIF($A72:$FS75,"=D.Ławecka-Bednarska")&gt;0,"Z"," ")</f>
        <v xml:space="preserve"> </v>
      </c>
      <c r="IK72" s="1162" t="str">
        <f>IF(COUNTIF($A72:$FS75,"=M.Ciszek")&gt;0,"Z"," ")</f>
        <v>Z</v>
      </c>
      <c r="IL72" s="1162" t="str">
        <f>IF(COUNTIF($A72:$FS75,"=M.Lipiński")&gt;0,"Z"," ")</f>
        <v xml:space="preserve"> </v>
      </c>
      <c r="IM72" s="1149" t="str">
        <f>IF(COUNTIF($A72:$FS75,"=M.Kluz")&gt;0,"Z"," ")</f>
        <v>Z</v>
      </c>
      <c r="IN72" s="1149" t="str">
        <f>IF(COUNTIF($A72:$FS75,"=N.Liakh")&gt;0,"Z"," ")</f>
        <v>Z</v>
      </c>
      <c r="IO72" s="1162" t="str">
        <f>IF(COUNTIF($A72:$FS75,"=J.Lubkiewicz")&gt;0,"Z"," ")</f>
        <v xml:space="preserve"> </v>
      </c>
      <c r="IP72" s="1162" t="str">
        <f>IF(COUNTIF($A72:$FS75,"=J.Fukowska")&gt;0,"Z"," ")</f>
        <v xml:space="preserve"> </v>
      </c>
      <c r="IQ72" s="1162" t="str">
        <f>IF(COUNTIF($A72:$FS75,"=H.Libuda")&gt;0,"Z"," ")</f>
        <v xml:space="preserve"> </v>
      </c>
      <c r="IR72" s="1162" t="str">
        <f>IF(COUNTIF($A72:$FS75,"=A.Jastrzębska")&gt;0,"Z"," ")</f>
        <v>Z</v>
      </c>
    </row>
    <row r="73" spans="1:252" s="8" customFormat="1" ht="9" customHeight="1" thickBot="1">
      <c r="A73" s="169" t="s">
        <v>17</v>
      </c>
      <c r="B73" s="101" t="s">
        <v>18</v>
      </c>
      <c r="C73" s="224" t="s">
        <v>1123</v>
      </c>
      <c r="D73" s="202" t="s">
        <v>1121</v>
      </c>
      <c r="E73" s="185">
        <v>26</v>
      </c>
      <c r="F73" s="169" t="s">
        <v>17</v>
      </c>
      <c r="G73" s="101" t="s">
        <v>18</v>
      </c>
      <c r="H73" s="173"/>
      <c r="I73" s="726"/>
      <c r="J73" s="185"/>
      <c r="K73" s="169" t="s">
        <v>17</v>
      </c>
      <c r="L73" s="101" t="s">
        <v>18</v>
      </c>
      <c r="M73" s="1142" t="s">
        <v>1076</v>
      </c>
      <c r="N73" s="1143" t="s">
        <v>398</v>
      </c>
      <c r="O73" s="185">
        <v>40</v>
      </c>
      <c r="P73" s="169" t="s">
        <v>17</v>
      </c>
      <c r="Q73" s="101" t="s">
        <v>18</v>
      </c>
      <c r="R73" s="173"/>
      <c r="S73" s="726"/>
      <c r="T73" s="185"/>
      <c r="U73" s="164" t="s">
        <v>17</v>
      </c>
      <c r="V73" s="101" t="s">
        <v>18</v>
      </c>
      <c r="W73" s="286" t="s">
        <v>1093</v>
      </c>
      <c r="X73" s="182" t="s">
        <v>1134</v>
      </c>
      <c r="Y73" s="534">
        <v>13</v>
      </c>
      <c r="Z73" s="169" t="s">
        <v>17</v>
      </c>
      <c r="AA73" s="101" t="s">
        <v>18</v>
      </c>
      <c r="AB73" s="224" t="s">
        <v>1075</v>
      </c>
      <c r="AC73" s="622" t="s">
        <v>121</v>
      </c>
      <c r="AD73" s="185">
        <v>29</v>
      </c>
      <c r="AE73" s="169" t="s">
        <v>17</v>
      </c>
      <c r="AF73" s="101" t="s">
        <v>18</v>
      </c>
      <c r="AG73" s="173"/>
      <c r="AH73" s="177"/>
      <c r="AI73" s="185"/>
      <c r="AJ73" s="164" t="s">
        <v>17</v>
      </c>
      <c r="AK73" s="101" t="s">
        <v>18</v>
      </c>
      <c r="AL73" s="173" t="s">
        <v>1089</v>
      </c>
      <c r="AM73" s="726" t="s">
        <v>27</v>
      </c>
      <c r="AN73" s="185">
        <v>19</v>
      </c>
      <c r="AO73" s="164" t="s">
        <v>17</v>
      </c>
      <c r="AP73" s="101" t="s">
        <v>18</v>
      </c>
      <c r="AQ73" s="173"/>
      <c r="AR73" s="726"/>
      <c r="AS73" s="185"/>
      <c r="AT73" s="496" t="s">
        <v>17</v>
      </c>
      <c r="AU73" s="506" t="s">
        <v>18</v>
      </c>
      <c r="AV73" s="704" t="s">
        <v>403</v>
      </c>
      <c r="AW73" s="182" t="s">
        <v>33</v>
      </c>
      <c r="AX73" s="495">
        <v>31</v>
      </c>
      <c r="AY73" s="164" t="s">
        <v>17</v>
      </c>
      <c r="AZ73" s="101" t="s">
        <v>18</v>
      </c>
      <c r="BA73" s="704"/>
      <c r="BB73" s="182"/>
      <c r="BC73" s="495"/>
      <c r="BD73" s="164" t="s">
        <v>17</v>
      </c>
      <c r="BE73" s="101" t="s">
        <v>18</v>
      </c>
      <c r="BF73" s="704"/>
      <c r="BG73" s="182"/>
      <c r="BH73" s="185"/>
      <c r="BI73" s="169" t="s">
        <v>17</v>
      </c>
      <c r="BJ73" s="101" t="s">
        <v>18</v>
      </c>
      <c r="BK73" s="286"/>
      <c r="BL73" s="182"/>
      <c r="BM73" s="185"/>
      <c r="BN73" s="169" t="s">
        <v>17</v>
      </c>
      <c r="BO73" s="101" t="s">
        <v>18</v>
      </c>
      <c r="BP73" s="318" t="s">
        <v>403</v>
      </c>
      <c r="BQ73" s="182" t="s">
        <v>1039</v>
      </c>
      <c r="BR73" s="185">
        <v>42</v>
      </c>
      <c r="BS73" s="169" t="s">
        <v>17</v>
      </c>
      <c r="BT73" s="101" t="s">
        <v>18</v>
      </c>
      <c r="BU73" s="704"/>
      <c r="BV73" s="600"/>
      <c r="BW73" s="185"/>
      <c r="BX73" s="169" t="s">
        <v>17</v>
      </c>
      <c r="BY73" s="101" t="s">
        <v>18</v>
      </c>
      <c r="BZ73" s="704" t="s">
        <v>403</v>
      </c>
      <c r="CA73" s="600" t="s">
        <v>890</v>
      </c>
      <c r="CB73" s="185"/>
      <c r="CC73" s="169" t="s">
        <v>17</v>
      </c>
      <c r="CD73" s="101" t="s">
        <v>18</v>
      </c>
      <c r="CE73" s="704"/>
      <c r="CF73" s="600"/>
      <c r="CG73" s="185"/>
      <c r="CH73" s="169" t="s">
        <v>17</v>
      </c>
      <c r="CI73" s="101" t="s">
        <v>18</v>
      </c>
      <c r="CJ73" s="704" t="s">
        <v>403</v>
      </c>
      <c r="CK73" s="594" t="s">
        <v>1145</v>
      </c>
      <c r="CL73" s="185">
        <v>34</v>
      </c>
      <c r="CM73" s="169" t="s">
        <v>17</v>
      </c>
      <c r="CN73" s="101" t="s">
        <v>18</v>
      </c>
      <c r="CO73" s="704"/>
      <c r="CP73" s="594"/>
      <c r="CQ73" s="185"/>
      <c r="CR73" s="169" t="s">
        <v>17</v>
      </c>
      <c r="CS73" s="101" t="s">
        <v>18</v>
      </c>
      <c r="CT73" s="704"/>
      <c r="CU73" s="600"/>
      <c r="CV73" s="185"/>
      <c r="CW73" s="342" t="s">
        <v>5</v>
      </c>
      <c r="CX73" s="96" t="s">
        <v>6</v>
      </c>
      <c r="CY73" s="704"/>
      <c r="CZ73" s="600"/>
      <c r="DA73" s="185"/>
      <c r="DB73" s="342" t="s">
        <v>17</v>
      </c>
      <c r="DC73" s="101" t="s">
        <v>18</v>
      </c>
      <c r="DD73" s="426"/>
      <c r="DE73" s="182"/>
      <c r="DF73" s="534"/>
      <c r="DG73" s="342" t="s">
        <v>17</v>
      </c>
      <c r="DH73" s="101" t="s">
        <v>18</v>
      </c>
      <c r="DI73" s="994" t="s">
        <v>403</v>
      </c>
      <c r="DJ73" s="995" t="s">
        <v>41</v>
      </c>
      <c r="DK73" s="996" t="s">
        <v>1072</v>
      </c>
      <c r="DL73" s="342" t="s">
        <v>17</v>
      </c>
      <c r="DM73" s="101" t="s">
        <v>18</v>
      </c>
      <c r="DN73" s="426" t="s">
        <v>403</v>
      </c>
      <c r="DO73" s="182" t="s">
        <v>41</v>
      </c>
      <c r="DP73" s="432" t="s">
        <v>1157</v>
      </c>
      <c r="DQ73" s="784" t="s">
        <v>17</v>
      </c>
      <c r="DR73" s="800" t="s">
        <v>18</v>
      </c>
      <c r="DS73" s="1013" t="s">
        <v>1146</v>
      </c>
      <c r="DT73" s="1014" t="s">
        <v>402</v>
      </c>
      <c r="DU73" s="1015">
        <v>32</v>
      </c>
      <c r="DV73" s="784" t="s">
        <v>17</v>
      </c>
      <c r="DW73" s="800" t="s">
        <v>18</v>
      </c>
      <c r="DX73" s="780"/>
      <c r="DY73" s="1045"/>
      <c r="DZ73" s="782"/>
      <c r="EA73" s="778" t="s">
        <v>17</v>
      </c>
      <c r="EB73" s="801" t="s">
        <v>18</v>
      </c>
      <c r="EC73" s="780" t="s">
        <v>1098</v>
      </c>
      <c r="ED73" s="781" t="s">
        <v>1035</v>
      </c>
      <c r="EE73" s="1035">
        <v>33</v>
      </c>
      <c r="EF73" s="784" t="s">
        <v>17</v>
      </c>
      <c r="EG73" s="800" t="s">
        <v>18</v>
      </c>
      <c r="EH73" s="780" t="s">
        <v>1103</v>
      </c>
      <c r="EI73" s="781" t="s">
        <v>892</v>
      </c>
      <c r="EJ73" s="782" t="s">
        <v>458</v>
      </c>
      <c r="EK73" s="842" t="s">
        <v>17</v>
      </c>
      <c r="EL73" s="856" t="s">
        <v>18</v>
      </c>
      <c r="EM73" s="844"/>
      <c r="EN73" s="845"/>
      <c r="EO73" s="846"/>
      <c r="EP73" s="169" t="s">
        <v>17</v>
      </c>
      <c r="EQ73" s="101" t="s">
        <v>18</v>
      </c>
      <c r="ER73" s="625"/>
      <c r="ES73" s="622"/>
      <c r="ET73" s="185"/>
      <c r="EU73" s="169" t="s">
        <v>17</v>
      </c>
      <c r="EV73" s="101" t="s">
        <v>18</v>
      </c>
      <c r="EW73" s="625"/>
      <c r="EX73" s="622"/>
      <c r="EY73" s="185"/>
      <c r="EZ73" s="169" t="s">
        <v>17</v>
      </c>
      <c r="FA73" s="101" t="s">
        <v>18</v>
      </c>
      <c r="FB73" s="625"/>
      <c r="FC73" s="622"/>
      <c r="FD73" s="185"/>
      <c r="FE73" s="164" t="s">
        <v>17</v>
      </c>
      <c r="FF73" s="101" t="s">
        <v>18</v>
      </c>
      <c r="FG73" s="625"/>
      <c r="FH73" s="622"/>
      <c r="FI73" s="185"/>
      <c r="FJ73" s="169" t="s">
        <v>17</v>
      </c>
      <c r="FK73" s="101" t="s">
        <v>18</v>
      </c>
      <c r="FL73" s="625"/>
      <c r="FM73" s="622"/>
      <c r="FN73" s="185"/>
      <c r="FO73" s="169" t="s">
        <v>17</v>
      </c>
      <c r="FP73" s="101" t="s">
        <v>18</v>
      </c>
      <c r="FQ73" s="625" t="s">
        <v>1082</v>
      </c>
      <c r="FR73" s="622" t="s">
        <v>23</v>
      </c>
      <c r="FS73" s="185">
        <v>24</v>
      </c>
      <c r="FT73" s="969"/>
      <c r="FU73" s="82" t="s">
        <v>17</v>
      </c>
      <c r="FV73" s="1164"/>
      <c r="FW73" s="1164"/>
      <c r="FX73" s="1164"/>
      <c r="FY73" s="1157"/>
      <c r="FZ73" s="1157"/>
      <c r="GA73" s="1157"/>
      <c r="GB73" s="1157"/>
      <c r="GC73" s="1157"/>
      <c r="GD73" s="1157"/>
      <c r="GE73" s="1157"/>
      <c r="GF73" s="1157"/>
      <c r="GG73" s="1157"/>
      <c r="GH73" s="1157"/>
      <c r="GI73" s="1157"/>
      <c r="GJ73" s="1157"/>
      <c r="GK73" s="1157"/>
      <c r="GL73" s="1157"/>
      <c r="GM73" s="1166"/>
      <c r="GN73" s="143" t="s">
        <v>17</v>
      </c>
      <c r="GO73" s="1168"/>
      <c r="GP73" s="1171"/>
      <c r="GQ73" s="1174"/>
      <c r="GR73" s="1174"/>
      <c r="GS73" s="1174"/>
      <c r="GT73" s="1174"/>
      <c r="GU73" s="1174"/>
      <c r="GV73" s="1174"/>
      <c r="GW73" s="1168"/>
      <c r="GX73" s="1174"/>
      <c r="GY73" s="1174"/>
      <c r="GZ73" s="1174"/>
      <c r="HA73" s="1174"/>
      <c r="HB73" s="1174"/>
      <c r="HC73" s="1174"/>
      <c r="HD73" s="1160"/>
      <c r="HE73" s="130"/>
      <c r="HF73" s="119" t="s">
        <v>17</v>
      </c>
      <c r="HG73" s="1150"/>
      <c r="HH73" s="1162"/>
      <c r="HI73" s="1150"/>
      <c r="HJ73" s="1150"/>
      <c r="HK73" s="1150"/>
      <c r="HL73" s="1150"/>
      <c r="HM73" s="1150"/>
      <c r="HN73" s="1150"/>
      <c r="HO73" s="1150"/>
      <c r="HP73" s="1150"/>
      <c r="HQ73" s="1150"/>
      <c r="HR73" s="1150"/>
      <c r="HS73" s="1162"/>
      <c r="HT73" s="1162"/>
      <c r="HU73" s="1162"/>
      <c r="HV73" s="1162"/>
      <c r="HW73" s="1150"/>
      <c r="HX73" s="1150"/>
      <c r="HY73" s="1162"/>
      <c r="HZ73" s="1162"/>
      <c r="IA73" s="1162"/>
      <c r="IB73" s="1162"/>
      <c r="IC73" s="1162"/>
      <c r="ID73" s="1162"/>
      <c r="IE73" s="1162"/>
      <c r="IF73" s="1162"/>
      <c r="IG73" s="1162"/>
      <c r="IH73" s="1162"/>
      <c r="II73" s="1162"/>
      <c r="IJ73" s="1162"/>
      <c r="IK73" s="1162"/>
      <c r="IL73" s="1162"/>
      <c r="IM73" s="1150"/>
      <c r="IN73" s="1150"/>
      <c r="IO73" s="1162"/>
      <c r="IP73" s="1162"/>
      <c r="IQ73" s="1162"/>
      <c r="IR73" s="1162"/>
    </row>
    <row r="74" spans="1:252" s="8" customFormat="1" ht="8.1" customHeight="1" thickBot="1">
      <c r="A74" s="169"/>
      <c r="B74" s="101"/>
      <c r="C74" s="224" t="s">
        <v>1124</v>
      </c>
      <c r="D74" s="202"/>
      <c r="E74" s="185"/>
      <c r="F74" s="169"/>
      <c r="G74" s="101"/>
      <c r="H74" s="174"/>
      <c r="I74" s="726"/>
      <c r="J74" s="185"/>
      <c r="K74" s="169"/>
      <c r="L74" s="101"/>
      <c r="M74" s="1021" t="s">
        <v>1064</v>
      </c>
      <c r="N74" s="1022"/>
      <c r="O74" s="185"/>
      <c r="P74" s="169"/>
      <c r="Q74" s="101"/>
      <c r="R74" s="174"/>
      <c r="S74" s="726"/>
      <c r="T74" s="185"/>
      <c r="U74" s="164"/>
      <c r="V74" s="101"/>
      <c r="W74" s="287" t="s">
        <v>1077</v>
      </c>
      <c r="X74" s="177" t="s">
        <v>26</v>
      </c>
      <c r="Y74" s="534"/>
      <c r="Z74" s="169"/>
      <c r="AA74" s="101"/>
      <c r="AB74" s="224" t="s">
        <v>1077</v>
      </c>
      <c r="AC74" s="1022"/>
      <c r="AD74" s="185"/>
      <c r="AE74" s="169"/>
      <c r="AF74" s="101"/>
      <c r="AG74" s="174"/>
      <c r="AH74" s="726"/>
      <c r="AI74" s="185"/>
      <c r="AJ74" s="164"/>
      <c r="AK74" s="101"/>
      <c r="AL74" s="174" t="s">
        <v>1090</v>
      </c>
      <c r="AM74" s="726"/>
      <c r="AN74" s="185"/>
      <c r="AO74" s="164"/>
      <c r="AP74" s="101"/>
      <c r="AQ74" s="174"/>
      <c r="AR74" s="726"/>
      <c r="AS74" s="185"/>
      <c r="AT74" s="496"/>
      <c r="AU74" s="506"/>
      <c r="AV74" s="595" t="s">
        <v>605</v>
      </c>
      <c r="AW74" s="177"/>
      <c r="AX74" s="495"/>
      <c r="AY74" s="164"/>
      <c r="AZ74" s="101"/>
      <c r="BA74" s="595"/>
      <c r="BB74" s="177"/>
      <c r="BC74" s="495"/>
      <c r="BD74" s="164"/>
      <c r="BE74" s="101"/>
      <c r="BF74" s="595"/>
      <c r="BG74" s="177"/>
      <c r="BH74" s="185"/>
      <c r="BI74" s="169"/>
      <c r="BJ74" s="101"/>
      <c r="BK74" s="287"/>
      <c r="BL74" s="177"/>
      <c r="BM74" s="185"/>
      <c r="BN74" s="169"/>
      <c r="BO74" s="101"/>
      <c r="BP74" s="318" t="s">
        <v>1038</v>
      </c>
      <c r="BQ74" s="520"/>
      <c r="BR74" s="185"/>
      <c r="BS74" s="169"/>
      <c r="BT74" s="101"/>
      <c r="BU74" s="595"/>
      <c r="BV74" s="601"/>
      <c r="BW74" s="185"/>
      <c r="BX74" s="169"/>
      <c r="BY74" s="101"/>
      <c r="BZ74" s="595" t="s">
        <v>409</v>
      </c>
      <c r="CA74" s="601" t="s">
        <v>1154</v>
      </c>
      <c r="CB74" s="185"/>
      <c r="CC74" s="169"/>
      <c r="CD74" s="101"/>
      <c r="CE74" s="595"/>
      <c r="CF74" s="601"/>
      <c r="CG74" s="185"/>
      <c r="CH74" s="169"/>
      <c r="CI74" s="101"/>
      <c r="CJ74" s="595" t="s">
        <v>879</v>
      </c>
      <c r="CK74" s="601"/>
      <c r="CL74" s="185"/>
      <c r="CM74" s="169"/>
      <c r="CN74" s="101"/>
      <c r="CO74" s="595"/>
      <c r="CP74" s="601"/>
      <c r="CQ74" s="185"/>
      <c r="CR74" s="169"/>
      <c r="CS74" s="101"/>
      <c r="CT74" s="595"/>
      <c r="CU74" s="601"/>
      <c r="CV74" s="185"/>
      <c r="CW74" s="342"/>
      <c r="CX74" s="96"/>
      <c r="CY74" s="595"/>
      <c r="CZ74" s="601"/>
      <c r="DA74" s="185"/>
      <c r="DB74" s="342"/>
      <c r="DC74" s="101"/>
      <c r="DD74" s="318"/>
      <c r="DE74" s="520"/>
      <c r="DF74" s="534"/>
      <c r="DG74" s="342"/>
      <c r="DH74" s="101"/>
      <c r="DI74" s="997" t="s">
        <v>1002</v>
      </c>
      <c r="DJ74" s="998"/>
      <c r="DK74" s="996"/>
      <c r="DL74" s="342"/>
      <c r="DM74" s="101"/>
      <c r="DN74" s="318" t="s">
        <v>929</v>
      </c>
      <c r="DO74" s="520"/>
      <c r="DP74" s="432"/>
      <c r="DQ74" s="784"/>
      <c r="DR74" s="800"/>
      <c r="DS74" s="1013" t="s">
        <v>1147</v>
      </c>
      <c r="DT74" s="1182" t="s">
        <v>1158</v>
      </c>
      <c r="DU74" s="1183"/>
      <c r="DV74" s="784"/>
      <c r="DW74" s="800"/>
      <c r="DX74" s="1041"/>
      <c r="DY74" s="1046"/>
      <c r="DZ74" s="782"/>
      <c r="EA74" s="778"/>
      <c r="EB74" s="801"/>
      <c r="EC74" s="1041" t="s">
        <v>1099</v>
      </c>
      <c r="ED74" s="786"/>
      <c r="EE74" s="1035"/>
      <c r="EF74" s="784"/>
      <c r="EG74" s="800"/>
      <c r="EH74" s="1041" t="s">
        <v>1102</v>
      </c>
      <c r="EI74" s="786"/>
      <c r="EJ74" s="782">
        <v>16</v>
      </c>
      <c r="EK74" s="842"/>
      <c r="EL74" s="856"/>
      <c r="EM74" s="844"/>
      <c r="EN74" s="845"/>
      <c r="EO74" s="846"/>
      <c r="EP74" s="169"/>
      <c r="EQ74" s="101"/>
      <c r="ER74" s="625"/>
      <c r="ES74" s="622"/>
      <c r="ET74" s="185"/>
      <c r="EU74" s="169"/>
      <c r="EV74" s="101"/>
      <c r="EW74" s="625"/>
      <c r="EX74" s="622"/>
      <c r="EY74" s="185"/>
      <c r="EZ74" s="169"/>
      <c r="FA74" s="101"/>
      <c r="FB74" s="625"/>
      <c r="FC74" s="622"/>
      <c r="FD74" s="185"/>
      <c r="FE74" s="164"/>
      <c r="FF74" s="101"/>
      <c r="FG74" s="625"/>
      <c r="FH74" s="622"/>
      <c r="FI74" s="185"/>
      <c r="FJ74" s="169"/>
      <c r="FK74" s="101"/>
      <c r="FL74" s="625"/>
      <c r="FM74" s="622"/>
      <c r="FN74" s="185"/>
      <c r="FO74" s="169"/>
      <c r="FP74" s="101"/>
      <c r="FQ74" s="625" t="s">
        <v>1148</v>
      </c>
      <c r="FR74" s="622"/>
      <c r="FS74" s="185"/>
      <c r="FT74" s="969"/>
      <c r="FU74" s="82"/>
      <c r="FV74" s="1164"/>
      <c r="FW74" s="1164"/>
      <c r="FX74" s="1164"/>
      <c r="FY74" s="1157"/>
      <c r="FZ74" s="1157"/>
      <c r="GA74" s="1157"/>
      <c r="GB74" s="1157"/>
      <c r="GC74" s="1157"/>
      <c r="GD74" s="1157"/>
      <c r="GE74" s="1157"/>
      <c r="GF74" s="1157"/>
      <c r="GG74" s="1157"/>
      <c r="GH74" s="1157"/>
      <c r="GI74" s="1157"/>
      <c r="GJ74" s="1157"/>
      <c r="GK74" s="1157"/>
      <c r="GL74" s="1157"/>
      <c r="GM74" s="1166"/>
      <c r="GN74" s="143"/>
      <c r="GO74" s="1168"/>
      <c r="GP74" s="1171"/>
      <c r="GQ74" s="1174"/>
      <c r="GR74" s="1174"/>
      <c r="GS74" s="1174"/>
      <c r="GT74" s="1174"/>
      <c r="GU74" s="1174"/>
      <c r="GV74" s="1174"/>
      <c r="GW74" s="1168"/>
      <c r="GX74" s="1174"/>
      <c r="GY74" s="1174"/>
      <c r="GZ74" s="1174"/>
      <c r="HA74" s="1174"/>
      <c r="HB74" s="1174"/>
      <c r="HC74" s="1174"/>
      <c r="HD74" s="1160"/>
      <c r="HE74" s="130"/>
      <c r="HF74" s="119"/>
      <c r="HG74" s="1150"/>
      <c r="HH74" s="1162"/>
      <c r="HI74" s="1150"/>
      <c r="HJ74" s="1150"/>
      <c r="HK74" s="1150"/>
      <c r="HL74" s="1150"/>
      <c r="HM74" s="1150"/>
      <c r="HN74" s="1150"/>
      <c r="HO74" s="1150"/>
      <c r="HP74" s="1150"/>
      <c r="HQ74" s="1150"/>
      <c r="HR74" s="1150"/>
      <c r="HS74" s="1162"/>
      <c r="HT74" s="1162"/>
      <c r="HU74" s="1162"/>
      <c r="HV74" s="1162"/>
      <c r="HW74" s="1150"/>
      <c r="HX74" s="1150"/>
      <c r="HY74" s="1162"/>
      <c r="HZ74" s="1162"/>
      <c r="IA74" s="1162"/>
      <c r="IB74" s="1162"/>
      <c r="IC74" s="1162"/>
      <c r="ID74" s="1162"/>
      <c r="IE74" s="1162"/>
      <c r="IF74" s="1162"/>
      <c r="IG74" s="1162"/>
      <c r="IH74" s="1162"/>
      <c r="II74" s="1162"/>
      <c r="IJ74" s="1162"/>
      <c r="IK74" s="1162"/>
      <c r="IL74" s="1162"/>
      <c r="IM74" s="1150"/>
      <c r="IN74" s="1150"/>
      <c r="IO74" s="1162"/>
      <c r="IP74" s="1162"/>
      <c r="IQ74" s="1162"/>
      <c r="IR74" s="1162"/>
    </row>
    <row r="75" spans="1:252" s="8" customFormat="1" ht="8.1" customHeight="1" thickBot="1">
      <c r="A75" s="167"/>
      <c r="B75" s="102"/>
      <c r="C75" s="226"/>
      <c r="D75" s="201"/>
      <c r="E75" s="186"/>
      <c r="F75" s="167"/>
      <c r="G75" s="102"/>
      <c r="H75" s="175"/>
      <c r="I75" s="727"/>
      <c r="J75" s="186"/>
      <c r="K75" s="167"/>
      <c r="L75" s="102"/>
      <c r="M75" s="1144"/>
      <c r="N75" s="1024"/>
      <c r="O75" s="186"/>
      <c r="P75" s="167"/>
      <c r="Q75" s="102"/>
      <c r="R75" s="175"/>
      <c r="S75" s="727"/>
      <c r="T75" s="186"/>
      <c r="U75" s="165"/>
      <c r="V75" s="102"/>
      <c r="W75" s="288" t="s">
        <v>1135</v>
      </c>
      <c r="X75" s="178"/>
      <c r="Y75" s="1145"/>
      <c r="Z75" s="167"/>
      <c r="AA75" s="102"/>
      <c r="AB75" s="226"/>
      <c r="AC75" s="1024"/>
      <c r="AD75" s="186"/>
      <c r="AE75" s="167"/>
      <c r="AF75" s="102"/>
      <c r="AG75" s="175"/>
      <c r="AH75" s="727"/>
      <c r="AI75" s="186"/>
      <c r="AJ75" s="165"/>
      <c r="AK75" s="102"/>
      <c r="AL75" s="175" t="s">
        <v>1091</v>
      </c>
      <c r="AM75" s="727"/>
      <c r="AN75" s="186"/>
      <c r="AO75" s="165"/>
      <c r="AP75" s="102"/>
      <c r="AQ75" s="175"/>
      <c r="AR75" s="727"/>
      <c r="AS75" s="186"/>
      <c r="AT75" s="499"/>
      <c r="AU75" s="507"/>
      <c r="AV75" s="597"/>
      <c r="AW75" s="178"/>
      <c r="AX75" s="498"/>
      <c r="AY75" s="165"/>
      <c r="AZ75" s="102"/>
      <c r="BA75" s="597"/>
      <c r="BB75" s="178"/>
      <c r="BC75" s="498"/>
      <c r="BD75" s="165"/>
      <c r="BE75" s="102"/>
      <c r="BF75" s="597"/>
      <c r="BG75" s="178"/>
      <c r="BH75" s="186"/>
      <c r="BI75" s="167"/>
      <c r="BJ75" s="102"/>
      <c r="BK75" s="288"/>
      <c r="BL75" s="178"/>
      <c r="BM75" s="186"/>
      <c r="BN75" s="167"/>
      <c r="BO75" s="102"/>
      <c r="BP75" s="288"/>
      <c r="BQ75" s="521"/>
      <c r="BR75" s="186"/>
      <c r="BS75" s="167"/>
      <c r="BT75" s="102"/>
      <c r="BU75" s="597"/>
      <c r="BV75" s="598"/>
      <c r="BW75" s="186"/>
      <c r="BX75" s="167"/>
      <c r="BY75" s="102"/>
      <c r="BZ75" s="597" t="s">
        <v>1156</v>
      </c>
      <c r="CA75" s="598"/>
      <c r="CB75" s="186"/>
      <c r="CC75" s="167"/>
      <c r="CD75" s="102"/>
      <c r="CE75" s="597"/>
      <c r="CF75" s="598"/>
      <c r="CG75" s="186"/>
      <c r="CH75" s="167"/>
      <c r="CI75" s="102"/>
      <c r="CJ75" s="597"/>
      <c r="CK75" s="598"/>
      <c r="CL75" s="186"/>
      <c r="CM75" s="167"/>
      <c r="CN75" s="102"/>
      <c r="CO75" s="597"/>
      <c r="CP75" s="598"/>
      <c r="CQ75" s="186"/>
      <c r="CR75" s="167"/>
      <c r="CS75" s="102"/>
      <c r="CT75" s="597"/>
      <c r="CU75" s="598"/>
      <c r="CV75" s="186"/>
      <c r="CW75" s="343"/>
      <c r="CX75" s="123"/>
      <c r="CY75" s="597"/>
      <c r="CZ75" s="598"/>
      <c r="DA75" s="186"/>
      <c r="DB75" s="343"/>
      <c r="DC75" s="102"/>
      <c r="DD75" s="429"/>
      <c r="DE75" s="521"/>
      <c r="DF75" s="729"/>
      <c r="DG75" s="343"/>
      <c r="DH75" s="102"/>
      <c r="DI75" s="999"/>
      <c r="DJ75" s="1000"/>
      <c r="DK75" s="1001"/>
      <c r="DL75" s="343"/>
      <c r="DM75" s="102"/>
      <c r="DN75" s="429" t="s">
        <v>894</v>
      </c>
      <c r="DO75" s="521"/>
      <c r="DP75" s="729"/>
      <c r="DQ75" s="792"/>
      <c r="DR75" s="802"/>
      <c r="DS75" s="1016" t="s">
        <v>1092</v>
      </c>
      <c r="DT75" s="1017"/>
      <c r="DU75" s="1018"/>
      <c r="DV75" s="792"/>
      <c r="DW75" s="802"/>
      <c r="DX75" s="1043"/>
      <c r="DY75" s="1043"/>
      <c r="DZ75" s="791"/>
      <c r="EA75" s="787"/>
      <c r="EB75" s="803"/>
      <c r="EC75" s="1041" t="s">
        <v>1092</v>
      </c>
      <c r="ED75" s="790"/>
      <c r="EE75" s="1036"/>
      <c r="EF75" s="792"/>
      <c r="EG75" s="802"/>
      <c r="EH75" s="1041" t="s">
        <v>1092</v>
      </c>
      <c r="EI75" s="790"/>
      <c r="EJ75" s="791"/>
      <c r="EK75" s="847"/>
      <c r="EL75" s="857"/>
      <c r="EM75" s="849"/>
      <c r="EN75" s="849"/>
      <c r="EO75" s="850"/>
      <c r="EP75" s="167"/>
      <c r="EQ75" s="102"/>
      <c r="ER75" s="626"/>
      <c r="ES75" s="626"/>
      <c r="ET75" s="186"/>
      <c r="EU75" s="167"/>
      <c r="EV75" s="102"/>
      <c r="EW75" s="626"/>
      <c r="EX75" s="626"/>
      <c r="EY75" s="186"/>
      <c r="EZ75" s="167"/>
      <c r="FA75" s="102"/>
      <c r="FB75" s="626"/>
      <c r="FC75" s="626"/>
      <c r="FD75" s="186"/>
      <c r="FE75" s="165"/>
      <c r="FF75" s="102"/>
      <c r="FG75" s="626"/>
      <c r="FH75" s="626"/>
      <c r="FI75" s="186"/>
      <c r="FJ75" s="167"/>
      <c r="FK75" s="102"/>
      <c r="FL75" s="626"/>
      <c r="FM75" s="626"/>
      <c r="FN75" s="186"/>
      <c r="FO75" s="167"/>
      <c r="FP75" s="102"/>
      <c r="FQ75" s="626"/>
      <c r="FR75" s="626"/>
      <c r="FS75" s="186"/>
      <c r="FT75" s="969"/>
      <c r="FU75" s="83"/>
      <c r="FV75" s="1165"/>
      <c r="FW75" s="1165"/>
      <c r="FX75" s="1165"/>
      <c r="FY75" s="1158"/>
      <c r="FZ75" s="1158"/>
      <c r="GA75" s="1158"/>
      <c r="GB75" s="1158"/>
      <c r="GC75" s="1158"/>
      <c r="GD75" s="1158"/>
      <c r="GE75" s="1158"/>
      <c r="GF75" s="1158"/>
      <c r="GG75" s="1158"/>
      <c r="GH75" s="1158"/>
      <c r="GI75" s="1158"/>
      <c r="GJ75" s="1158"/>
      <c r="GK75" s="1158"/>
      <c r="GL75" s="1158"/>
      <c r="GM75" s="1166"/>
      <c r="GN75" s="144"/>
      <c r="GO75" s="1169"/>
      <c r="GP75" s="1172"/>
      <c r="GQ75" s="1175"/>
      <c r="GR75" s="1175"/>
      <c r="GS75" s="1175"/>
      <c r="GT75" s="1175"/>
      <c r="GU75" s="1175"/>
      <c r="GV75" s="1175"/>
      <c r="GW75" s="1169"/>
      <c r="GX75" s="1175"/>
      <c r="GY75" s="1175"/>
      <c r="GZ75" s="1175"/>
      <c r="HA75" s="1175"/>
      <c r="HB75" s="1175"/>
      <c r="HC75" s="1175"/>
      <c r="HD75" s="1161"/>
      <c r="HE75" s="131"/>
      <c r="HF75" s="120"/>
      <c r="HG75" s="1151"/>
      <c r="HH75" s="1162"/>
      <c r="HI75" s="1151"/>
      <c r="HJ75" s="1151"/>
      <c r="HK75" s="1151"/>
      <c r="HL75" s="1151"/>
      <c r="HM75" s="1151"/>
      <c r="HN75" s="1151"/>
      <c r="HO75" s="1151"/>
      <c r="HP75" s="1151"/>
      <c r="HQ75" s="1151"/>
      <c r="HR75" s="1151"/>
      <c r="HS75" s="1162"/>
      <c r="HT75" s="1162"/>
      <c r="HU75" s="1162"/>
      <c r="HV75" s="1162"/>
      <c r="HW75" s="1151"/>
      <c r="HX75" s="1151"/>
      <c r="HY75" s="1162"/>
      <c r="HZ75" s="1162"/>
      <c r="IA75" s="1162"/>
      <c r="IB75" s="1162"/>
      <c r="IC75" s="1162"/>
      <c r="ID75" s="1162"/>
      <c r="IE75" s="1162"/>
      <c r="IF75" s="1162"/>
      <c r="IG75" s="1162"/>
      <c r="IH75" s="1162"/>
      <c r="II75" s="1162"/>
      <c r="IJ75" s="1162"/>
      <c r="IK75" s="1162"/>
      <c r="IL75" s="1162"/>
      <c r="IM75" s="1151"/>
      <c r="IN75" s="1151"/>
      <c r="IO75" s="1162"/>
      <c r="IP75" s="1162"/>
      <c r="IQ75" s="1162"/>
      <c r="IR75" s="1162"/>
    </row>
    <row r="76" spans="1:252" s="8" customFormat="1" ht="8.1" customHeight="1" thickBot="1">
      <c r="A76" s="168"/>
      <c r="B76" s="95"/>
      <c r="C76" s="225" t="s">
        <v>1122</v>
      </c>
      <c r="D76" s="200"/>
      <c r="E76" s="184"/>
      <c r="F76" s="168"/>
      <c r="G76" s="95"/>
      <c r="H76" s="172"/>
      <c r="I76" s="725"/>
      <c r="J76" s="184"/>
      <c r="K76" s="168"/>
      <c r="L76" s="95"/>
      <c r="M76" s="1141" t="s">
        <v>1067</v>
      </c>
      <c r="N76" s="1009"/>
      <c r="O76" s="184"/>
      <c r="P76" s="168"/>
      <c r="Q76" s="95"/>
      <c r="R76" s="172"/>
      <c r="S76" s="725"/>
      <c r="T76" s="184"/>
      <c r="U76" s="163"/>
      <c r="V76" s="95"/>
      <c r="W76" s="285"/>
      <c r="X76" s="176"/>
      <c r="Y76" s="533"/>
      <c r="Z76" s="168"/>
      <c r="AA76" s="95"/>
      <c r="AB76" s="225" t="s">
        <v>1073</v>
      </c>
      <c r="AC76" s="1009"/>
      <c r="AD76" s="184"/>
      <c r="AE76" s="168"/>
      <c r="AF76" s="95"/>
      <c r="AG76" s="172"/>
      <c r="AH76" s="725"/>
      <c r="AI76" s="184"/>
      <c r="AJ76" s="163"/>
      <c r="AK76" s="95"/>
      <c r="AL76" s="172" t="s">
        <v>1088</v>
      </c>
      <c r="AM76" s="725"/>
      <c r="AN76" s="184"/>
      <c r="AO76" s="163"/>
      <c r="AP76" s="95"/>
      <c r="AQ76" s="172"/>
      <c r="AR76" s="725"/>
      <c r="AS76" s="184"/>
      <c r="AT76" s="493"/>
      <c r="AU76" s="494"/>
      <c r="AV76" s="491"/>
      <c r="AW76" s="176"/>
      <c r="AX76" s="492"/>
      <c r="AY76" s="163"/>
      <c r="AZ76" s="95"/>
      <c r="BA76" s="491"/>
      <c r="BB76" s="176"/>
      <c r="BC76" s="492"/>
      <c r="BD76" s="163"/>
      <c r="BE76" s="95"/>
      <c r="BF76" s="491"/>
      <c r="BG76" s="176"/>
      <c r="BH76" s="184"/>
      <c r="BI76" s="168"/>
      <c r="BJ76" s="95"/>
      <c r="BK76" s="285"/>
      <c r="BL76" s="176"/>
      <c r="BM76" s="184"/>
      <c r="BN76" s="168"/>
      <c r="BO76" s="95"/>
      <c r="BP76" s="543"/>
      <c r="BQ76" s="519"/>
      <c r="BR76" s="184"/>
      <c r="BS76" s="168"/>
      <c r="BT76" s="95"/>
      <c r="BU76" s="491"/>
      <c r="BV76" s="599"/>
      <c r="BW76" s="184"/>
      <c r="BX76" s="168"/>
      <c r="BY76" s="95"/>
      <c r="BZ76" s="491"/>
      <c r="CA76" s="599"/>
      <c r="CB76" s="184"/>
      <c r="CC76" s="168"/>
      <c r="CD76" s="95"/>
      <c r="CE76" s="491"/>
      <c r="CF76" s="599"/>
      <c r="CG76" s="184"/>
      <c r="CH76" s="168"/>
      <c r="CI76" s="95"/>
      <c r="CJ76" s="491"/>
      <c r="CK76" s="599"/>
      <c r="CL76" s="184"/>
      <c r="CM76" s="168"/>
      <c r="CN76" s="95"/>
      <c r="CO76" s="491"/>
      <c r="CP76" s="599"/>
      <c r="CQ76" s="184"/>
      <c r="CR76" s="168"/>
      <c r="CS76" s="95"/>
      <c r="CT76" s="491"/>
      <c r="CU76" s="599"/>
      <c r="CV76" s="184"/>
      <c r="CW76" s="341"/>
      <c r="CX76" s="124"/>
      <c r="CY76" s="491"/>
      <c r="CZ76" s="599"/>
      <c r="DA76" s="184"/>
      <c r="DB76" s="341"/>
      <c r="DC76" s="95"/>
      <c r="DD76" s="434"/>
      <c r="DE76" s="519"/>
      <c r="DF76" s="533"/>
      <c r="DG76" s="341"/>
      <c r="DH76" s="95"/>
      <c r="DI76" s="991"/>
      <c r="DJ76" s="992"/>
      <c r="DK76" s="993"/>
      <c r="DL76" s="341"/>
      <c r="DM76" s="95"/>
      <c r="DN76" s="434"/>
      <c r="DO76" s="519"/>
      <c r="DP76" s="431"/>
      <c r="DQ76" s="777"/>
      <c r="DR76" s="772"/>
      <c r="DS76" s="1010" t="s">
        <v>1093</v>
      </c>
      <c r="DT76" s="1011"/>
      <c r="DU76" s="1012"/>
      <c r="DV76" s="777"/>
      <c r="DW76" s="772"/>
      <c r="DX76" s="773"/>
      <c r="DY76" s="1044"/>
      <c r="DZ76" s="775"/>
      <c r="EA76" s="771"/>
      <c r="EB76" s="776"/>
      <c r="EC76" s="773" t="s">
        <v>1097</v>
      </c>
      <c r="ED76" s="774"/>
      <c r="EE76" s="1034"/>
      <c r="EF76" s="777"/>
      <c r="EG76" s="772"/>
      <c r="EH76" s="773" t="s">
        <v>1100</v>
      </c>
      <c r="EI76" s="774"/>
      <c r="EJ76" s="775"/>
      <c r="EK76" s="837"/>
      <c r="EL76" s="838"/>
      <c r="EM76" s="839"/>
      <c r="EN76" s="840"/>
      <c r="EO76" s="841"/>
      <c r="EP76" s="168"/>
      <c r="EQ76" s="95"/>
      <c r="ER76" s="623"/>
      <c r="ES76" s="624"/>
      <c r="ET76" s="184"/>
      <c r="EU76" s="168"/>
      <c r="EV76" s="95"/>
      <c r="EW76" s="623"/>
      <c r="EX76" s="624"/>
      <c r="EY76" s="184"/>
      <c r="EZ76" s="168"/>
      <c r="FA76" s="95"/>
      <c r="FB76" s="623"/>
      <c r="FC76" s="624"/>
      <c r="FD76" s="184"/>
      <c r="FE76" s="163"/>
      <c r="FF76" s="95"/>
      <c r="FG76" s="623"/>
      <c r="FH76" s="624"/>
      <c r="FI76" s="184"/>
      <c r="FJ76" s="168"/>
      <c r="FK76" s="95"/>
      <c r="FL76" s="623"/>
      <c r="FM76" s="624"/>
      <c r="FN76" s="184"/>
      <c r="FO76" s="168"/>
      <c r="FP76" s="95"/>
      <c r="FQ76" s="623"/>
      <c r="FR76" s="624"/>
      <c r="FS76" s="184"/>
      <c r="FT76" s="969"/>
      <c r="FU76" s="81"/>
      <c r="FV76" s="1163">
        <f>COUNTIF($A76:$FS79,"=CSB")</f>
        <v>1</v>
      </c>
      <c r="FW76" s="1163">
        <f>COUNTIF($A76:$FS79,"41")</f>
        <v>0</v>
      </c>
      <c r="FX76" s="1163">
        <f>COUNTIF($A76:$FS79,"=42")</f>
        <v>1</v>
      </c>
      <c r="FY76" s="1156">
        <f>COUNTIF($A76:$FS79,"40")</f>
        <v>1</v>
      </c>
      <c r="FZ76" s="1156">
        <f>COUNTIF($A76:$FS79,"11")</f>
        <v>0</v>
      </c>
      <c r="GA76" s="1156">
        <f>COUNTIF($A76:$FS79,"13")</f>
        <v>1</v>
      </c>
      <c r="GB76" s="1156">
        <f>COUNTIF($A76:$FS79,"=19")</f>
        <v>1</v>
      </c>
      <c r="GC76" s="1156">
        <f>COUNTIF($A76:$FS79,"=14")</f>
        <v>0</v>
      </c>
      <c r="GD76" s="1156">
        <f>COUNTIF($A76:$FS79,"=24")</f>
        <v>1</v>
      </c>
      <c r="GE76" s="1156">
        <f>COUNTIF($A76:$FS79,"=25")</f>
        <v>0</v>
      </c>
      <c r="GF76" s="1156">
        <f>COUNTIF($A76:$FS79,"=26")</f>
        <v>1</v>
      </c>
      <c r="GG76" s="1156">
        <f>COUNTIF($A76:$FS79,"=29")</f>
        <v>1</v>
      </c>
      <c r="GH76" s="1156">
        <f>COUNTIF($A76:$FS79,"=30")</f>
        <v>0</v>
      </c>
      <c r="GI76" s="1156">
        <f>COUNTIF($A76:$FS79,"=31")</f>
        <v>1</v>
      </c>
      <c r="GJ76" s="1156">
        <f>COUNTIF($A76:$FS79,"=32")</f>
        <v>1</v>
      </c>
      <c r="GK76" s="1156">
        <f>COUNTIF($A76:$FS79,"=33")</f>
        <v>1</v>
      </c>
      <c r="GL76" s="1156">
        <f>COUNTIF($A76:$FS79,"=34")</f>
        <v>1</v>
      </c>
      <c r="GM76" s="1166">
        <f>COUNTIF($A76:$GE79,"=34")</f>
        <v>1</v>
      </c>
      <c r="GN76" s="142"/>
      <c r="GO76" s="1167" t="str">
        <f>IF(COUNTIF($A76:$FS79,"=41")&gt;0,"X"," ")</f>
        <v xml:space="preserve"> </v>
      </c>
      <c r="GP76" s="1170" t="str">
        <f>IF(COUNTIF($A76:$FS79,"=42")&gt;0,"X"," ")</f>
        <v>X</v>
      </c>
      <c r="GQ76" s="1173" t="str">
        <f>IF(COUNTIF($A76:$FS79,"=40")&gt;0,"X"," ")</f>
        <v>X</v>
      </c>
      <c r="GR76" s="1173" t="str">
        <f>IF(COUNTIF($A76:$FS79,"=11")&gt;0,"X"," ")</f>
        <v xml:space="preserve"> </v>
      </c>
      <c r="GS76" s="1173" t="str">
        <f>IF(COUNTIF($A76:$FS79,"=13")&gt;0,"X"," ")</f>
        <v>X</v>
      </c>
      <c r="GT76" s="1173" t="str">
        <f>IF(COUNTIF($A76:$FS79,"=19")&gt;0,"X"," ")</f>
        <v>X</v>
      </c>
      <c r="GU76" s="1173" t="str">
        <f>IF(COUNTIF($A76:$FS79,"=14")&gt;0,"X"," ")</f>
        <v xml:space="preserve"> </v>
      </c>
      <c r="GV76" s="1173" t="str">
        <f>IF(COUNTIF($A76:$FS79,"=24")&gt;0,"X"," ")</f>
        <v>X</v>
      </c>
      <c r="GW76" s="1167" t="str">
        <f>IF(COUNTIF($A76:$FS79,"=25")&gt;0,"X"," ")</f>
        <v xml:space="preserve"> </v>
      </c>
      <c r="GX76" s="1173" t="str">
        <f>IF(COUNTIF($A76:$FS79,"=26")&gt;0,"X"," ")</f>
        <v>X</v>
      </c>
      <c r="GY76" s="1173" t="str">
        <f>IF(COUNTIF($A76:$FS79,"=29")&gt;0,"X"," ")</f>
        <v>X</v>
      </c>
      <c r="GZ76" s="1173" t="str">
        <f>IF(COUNTIF($A76:$FS79,"=30")&gt;0,"X"," ")</f>
        <v xml:space="preserve"> </v>
      </c>
      <c r="HA76" s="1173" t="str">
        <f>IF(COUNTIF($A76:$FS79,"=31")&gt;0,"X"," ")</f>
        <v>X</v>
      </c>
      <c r="HB76" s="1173" t="str">
        <f>IF(COUNTIF($A76:$FS79,"=32")&gt;0,"X"," ")</f>
        <v>X</v>
      </c>
      <c r="HC76" s="1173" t="str">
        <f>IF(COUNTIF($A76:$FS79,"=33")&gt;0,"X"," ")</f>
        <v>X</v>
      </c>
      <c r="HD76" s="1159" t="str">
        <f>IF(COUNTIF($A76:$FS79,"=34")&gt;0,"X"," ")</f>
        <v>X</v>
      </c>
      <c r="HE76" s="129"/>
      <c r="HF76" s="118"/>
      <c r="HG76" s="1149" t="str">
        <f>IF(COUNTIF($A76:$FS79,"=H.Prus")&gt;0,"Z"," ")</f>
        <v xml:space="preserve"> </v>
      </c>
      <c r="HH76" s="1162" t="str">
        <f>IF(COUNTIF($A76:$FS79,"=M.Przybyś")&gt;0,"Z"," ")</f>
        <v xml:space="preserve"> </v>
      </c>
      <c r="HI76" s="1149" t="str">
        <f>IF(COUNTIF($A76:$FS79,"=M.Marcinkiewicz")&gt;0,"Z"," ")</f>
        <v xml:space="preserve"> </v>
      </c>
      <c r="HJ76" s="1149" t="str">
        <f>IF(COUNTIF($A76:$FS79,"=K.Cis")&gt;0,"Z"," ")</f>
        <v xml:space="preserve"> </v>
      </c>
      <c r="HK76" s="1149" t="str">
        <f>IF(COUNTIF($A76:$FS79,"=Z.Tomczykowski")&gt;0,"Z"," ")</f>
        <v>Z</v>
      </c>
      <c r="HL76" s="1149" t="str">
        <f>IF(COUNTIF($A76:$FS79,"=P.Antoszkiewicz")&gt;0,"Z"," ")</f>
        <v xml:space="preserve"> </v>
      </c>
      <c r="HM76" s="1149" t="str">
        <f>IF(COUNTIF($A76:$FS79,"=Z.Niewiadomski")&gt;0,"Z"," ")</f>
        <v>Z</v>
      </c>
      <c r="HN76" s="1149" t="str">
        <f>IF(COUNTIF($A76:$FS79,"=A.Miściur-Kaszyńska")&gt;0,"Z"," ")</f>
        <v>Z</v>
      </c>
      <c r="HO76" s="1149" t="str">
        <f>IF(COUNTIF($A76:$FS79,"=L.Demczuk")&gt;0,"Z"," ")</f>
        <v xml:space="preserve"> </v>
      </c>
      <c r="HP76" s="1149" t="str">
        <f>IF(COUNTIF($A76:$FS79,"=K.Kiejdo")&gt;0,"Z"," ")</f>
        <v>Z</v>
      </c>
      <c r="HQ76" s="1149" t="str">
        <f>IF(COUNTIF($A76:$FS79,"=M.Kieżun")&gt;0,"Z"," ")</f>
        <v>Z</v>
      </c>
      <c r="HR76" s="1149" t="str">
        <f>IF(COUNTIF($A76:$FS79,"=I.Kasprzyk")&gt;0,"Z"," ")</f>
        <v xml:space="preserve"> </v>
      </c>
      <c r="HS76" s="1162" t="str">
        <f>IF(COUNTIF($A76:$FS79,"=M.Choroszko")&gt;0,"Z"," ")</f>
        <v>Z</v>
      </c>
      <c r="HT76" s="1162" t="str">
        <f>IF(COUNTIF($A76:$FS79,"=M.Grzyb")&gt;0,"Z"," ")</f>
        <v xml:space="preserve"> </v>
      </c>
      <c r="HU76" s="1162" t="str">
        <f>IF(COUNTIF($A76:$FS79,"=A.Muż")&gt;0,"Z"," ")</f>
        <v xml:space="preserve"> </v>
      </c>
      <c r="HV76" s="1162" t="str">
        <f>IF(COUNTIF($A76:$FS79,"=E.Kicka")&gt;0,"Z"," ")</f>
        <v xml:space="preserve"> </v>
      </c>
      <c r="HW76" s="1149" t="str">
        <f>IF(COUNTIF($A76:$FS79,"=M.Palmowska")&gt;0,"Z"," ")</f>
        <v xml:space="preserve"> </v>
      </c>
      <c r="HX76" s="1149" t="str">
        <f>IF(COUNTIF($A76:$FS79,"=M.Szonert")&gt;0,"Z"," ")</f>
        <v xml:space="preserve"> </v>
      </c>
      <c r="HY76" s="1162" t="str">
        <f>IF(COUNTIF($A76:$FS79,"=E.Ciarciński")&gt;0,"Z"," ")</f>
        <v xml:space="preserve"> </v>
      </c>
      <c r="HZ76" s="1162" t="str">
        <f>IF(COUNTIF($A76:$FS79,"=M.Czajka")&gt;0,"Z"," ")</f>
        <v xml:space="preserve"> </v>
      </c>
      <c r="IA76" s="1162" t="str">
        <f>IF(COUNTIF($A76:$FS79,"=E.Hepner")&gt;0,"Z"," ")</f>
        <v xml:space="preserve"> </v>
      </c>
      <c r="IB76" s="1162" t="str">
        <f>IF(COUNTIF($A76:$FS79,"=A.Naszlin")&gt;0,"Z"," ")</f>
        <v>Z</v>
      </c>
      <c r="IC76" s="1162" t="str">
        <f>IF(COUNTIF($A76:$FS79,"=A.Tychek")&gt;0,"Z"," ")</f>
        <v xml:space="preserve"> </v>
      </c>
      <c r="ID76" s="1162" t="str">
        <f>IF(COUNTIF($A76:$FS79,"=R.Sokulski")&gt;0,"Z"," ")</f>
        <v xml:space="preserve"> </v>
      </c>
      <c r="IE76" s="1162" t="str">
        <f>IF(COUNTIF($A76:$FS79,"=S.Piotrowska")&gt;0,"Z"," ")</f>
        <v xml:space="preserve"> </v>
      </c>
      <c r="IF76" s="1162" t="str">
        <f>IF(COUNTIF($A76:$FS79,"=J.Gregorczuk")&gt;0,"Z"," ")</f>
        <v xml:space="preserve"> </v>
      </c>
      <c r="IG76" s="1162" t="str">
        <f>IF(COUNTIF($A76:$FS79,"=A.Marciniak")&gt;0,"Z"," ")</f>
        <v>Z</v>
      </c>
      <c r="IH76" s="1162" t="str">
        <f>IF(COUNTIF($A76:$FS79,"=I.Ogulewicz")&gt;0,"Z"," ")</f>
        <v xml:space="preserve"> </v>
      </c>
      <c r="II76" s="1162" t="str">
        <f>IF(COUNTIF($A76:$FS79,"=R.Przęczek")&gt;0,"Z"," ")</f>
        <v>Z</v>
      </c>
      <c r="IJ76" s="1162" t="str">
        <f>IF(COUNTIF($A76:$FS79,"=D.Ławecka-Bednarska")&gt;0,"Z"," ")</f>
        <v xml:space="preserve"> </v>
      </c>
      <c r="IK76" s="1162" t="str">
        <f>IF(COUNTIF($A76:$FS79,"=M.Ciszek")&gt;0,"Z"," ")</f>
        <v>Z</v>
      </c>
      <c r="IL76" s="1162" t="str">
        <f>IF(COUNTIF($A76:$FS79,"=M.Lipiński")&gt;0,"Z"," ")</f>
        <v xml:space="preserve"> </v>
      </c>
      <c r="IM76" s="1149" t="str">
        <f>IF(COUNTIF($A76:$FS79,"=M.Kluz")&gt;0,"Z"," ")</f>
        <v>Z</v>
      </c>
      <c r="IN76" s="1149" t="str">
        <f>IF(COUNTIF($A76:$FS79,"=N.Liakh")&gt;0,"Z"," ")</f>
        <v>Z</v>
      </c>
      <c r="IO76" s="1162" t="str">
        <f>IF(COUNTIF($A76:$FS79,"=J.Lubkiewicz")&gt;0,"Z"," ")</f>
        <v xml:space="preserve"> </v>
      </c>
      <c r="IP76" s="1162" t="str">
        <f>IF(COUNTIF($A76:$FS79,"=J.Fukowska")&gt;0,"Z"," ")</f>
        <v xml:space="preserve"> </v>
      </c>
      <c r="IQ76" s="1162" t="str">
        <f>IF(COUNTIF($A76:$FS79,"=H.Libuda")&gt;0,"Z"," ")</f>
        <v xml:space="preserve"> </v>
      </c>
      <c r="IR76" s="1162" t="str">
        <f>IF(COUNTIF($A76:$FS79,"=A.Jastrzębska")&gt;0,"Z"," ")</f>
        <v>Z</v>
      </c>
    </row>
    <row r="77" spans="1:252" s="8" customFormat="1" ht="8.1" customHeight="1" thickBot="1">
      <c r="A77" s="169" t="s">
        <v>19</v>
      </c>
      <c r="B77" s="96" t="s">
        <v>20</v>
      </c>
      <c r="C77" s="224" t="s">
        <v>1123</v>
      </c>
      <c r="D77" s="202" t="s">
        <v>1121</v>
      </c>
      <c r="E77" s="185">
        <v>26</v>
      </c>
      <c r="F77" s="169" t="s">
        <v>19</v>
      </c>
      <c r="G77" s="96" t="s">
        <v>20</v>
      </c>
      <c r="H77" s="173"/>
      <c r="I77" s="726"/>
      <c r="J77" s="185"/>
      <c r="K77" s="169" t="s">
        <v>19</v>
      </c>
      <c r="L77" s="96" t="s">
        <v>20</v>
      </c>
      <c r="M77" s="1142" t="s">
        <v>1076</v>
      </c>
      <c r="N77" s="1143" t="s">
        <v>398</v>
      </c>
      <c r="O77" s="185">
        <v>40</v>
      </c>
      <c r="P77" s="169" t="s">
        <v>19</v>
      </c>
      <c r="Q77" s="96" t="s">
        <v>20</v>
      </c>
      <c r="R77" s="173"/>
      <c r="S77" s="726"/>
      <c r="T77" s="185"/>
      <c r="U77" s="164" t="s">
        <v>19</v>
      </c>
      <c r="V77" s="96" t="s">
        <v>20</v>
      </c>
      <c r="W77" s="286" t="s">
        <v>1093</v>
      </c>
      <c r="X77" s="182" t="s">
        <v>1134</v>
      </c>
      <c r="Y77" s="534">
        <v>13</v>
      </c>
      <c r="Z77" s="169" t="s">
        <v>19</v>
      </c>
      <c r="AA77" s="96" t="s">
        <v>20</v>
      </c>
      <c r="AB77" s="224" t="s">
        <v>1075</v>
      </c>
      <c r="AC77" s="622" t="s">
        <v>121</v>
      </c>
      <c r="AD77" s="185">
        <v>29</v>
      </c>
      <c r="AE77" s="169" t="s">
        <v>19</v>
      </c>
      <c r="AF77" s="96" t="s">
        <v>20</v>
      </c>
      <c r="AG77" s="173"/>
      <c r="AH77" s="177"/>
      <c r="AI77" s="185"/>
      <c r="AJ77" s="164" t="s">
        <v>19</v>
      </c>
      <c r="AK77" s="96" t="s">
        <v>20</v>
      </c>
      <c r="AL77" s="173" t="s">
        <v>1089</v>
      </c>
      <c r="AM77" s="726" t="s">
        <v>27</v>
      </c>
      <c r="AN77" s="185">
        <v>19</v>
      </c>
      <c r="AO77" s="164" t="s">
        <v>19</v>
      </c>
      <c r="AP77" s="96" t="s">
        <v>20</v>
      </c>
      <c r="AQ77" s="173"/>
      <c r="AR77" s="726"/>
      <c r="AS77" s="185"/>
      <c r="AT77" s="496" t="s">
        <v>19</v>
      </c>
      <c r="AU77" s="497" t="s">
        <v>20</v>
      </c>
      <c r="AV77" s="704" t="s">
        <v>403</v>
      </c>
      <c r="AW77" s="182" t="s">
        <v>33</v>
      </c>
      <c r="AX77" s="495">
        <v>31</v>
      </c>
      <c r="AY77" s="164" t="s">
        <v>19</v>
      </c>
      <c r="AZ77" s="96" t="s">
        <v>20</v>
      </c>
      <c r="BA77" s="704"/>
      <c r="BB77" s="182"/>
      <c r="BC77" s="495"/>
      <c r="BD77" s="164" t="s">
        <v>19</v>
      </c>
      <c r="BE77" s="96" t="s">
        <v>20</v>
      </c>
      <c r="BF77" s="704"/>
      <c r="BG77" s="182"/>
      <c r="BH77" s="185"/>
      <c r="BI77" s="169" t="s">
        <v>19</v>
      </c>
      <c r="BJ77" s="96" t="s">
        <v>20</v>
      </c>
      <c r="BK77" s="286"/>
      <c r="BL77" s="182"/>
      <c r="BM77" s="185"/>
      <c r="BN77" s="169" t="s">
        <v>19</v>
      </c>
      <c r="BO77" s="96" t="s">
        <v>20</v>
      </c>
      <c r="BP77" s="318" t="s">
        <v>403</v>
      </c>
      <c r="BQ77" s="182" t="s">
        <v>1039</v>
      </c>
      <c r="BR77" s="185">
        <v>42</v>
      </c>
      <c r="BS77" s="169" t="s">
        <v>19</v>
      </c>
      <c r="BT77" s="96" t="s">
        <v>20</v>
      </c>
      <c r="BU77" s="704"/>
      <c r="BV77" s="600"/>
      <c r="BW77" s="185"/>
      <c r="BX77" s="169" t="s">
        <v>19</v>
      </c>
      <c r="BY77" s="96" t="s">
        <v>20</v>
      </c>
      <c r="BZ77" s="704" t="s">
        <v>403</v>
      </c>
      <c r="CA77" s="600" t="s">
        <v>890</v>
      </c>
      <c r="CB77" s="185"/>
      <c r="CC77" s="169" t="s">
        <v>19</v>
      </c>
      <c r="CD77" s="96" t="s">
        <v>20</v>
      </c>
      <c r="CE77" s="704"/>
      <c r="CF77" s="600"/>
      <c r="CG77" s="185"/>
      <c r="CH77" s="169" t="s">
        <v>19</v>
      </c>
      <c r="CI77" s="96" t="s">
        <v>20</v>
      </c>
      <c r="CJ77" s="704" t="s">
        <v>403</v>
      </c>
      <c r="CK77" s="594" t="s">
        <v>1145</v>
      </c>
      <c r="CL77" s="185">
        <v>34</v>
      </c>
      <c r="CM77" s="169" t="s">
        <v>19</v>
      </c>
      <c r="CN77" s="96" t="s">
        <v>20</v>
      </c>
      <c r="CO77" s="704"/>
      <c r="CP77" s="594"/>
      <c r="CQ77" s="185"/>
      <c r="CR77" s="169" t="s">
        <v>19</v>
      </c>
      <c r="CS77" s="96" t="s">
        <v>20</v>
      </c>
      <c r="CT77" s="704"/>
      <c r="CU77" s="600"/>
      <c r="CV77" s="185"/>
      <c r="CW77" s="342" t="s">
        <v>7</v>
      </c>
      <c r="CX77" s="96" t="s">
        <v>8</v>
      </c>
      <c r="CY77" s="704"/>
      <c r="CZ77" s="600"/>
      <c r="DA77" s="185"/>
      <c r="DB77" s="342" t="s">
        <v>19</v>
      </c>
      <c r="DC77" s="96" t="s">
        <v>20</v>
      </c>
      <c r="DD77" s="426"/>
      <c r="DE77" s="182"/>
      <c r="DF77" s="534"/>
      <c r="DG77" s="342" t="s">
        <v>19</v>
      </c>
      <c r="DH77" s="96" t="s">
        <v>20</v>
      </c>
      <c r="DI77" s="994" t="s">
        <v>403</v>
      </c>
      <c r="DJ77" s="995" t="s">
        <v>41</v>
      </c>
      <c r="DK77" s="996" t="s">
        <v>1072</v>
      </c>
      <c r="DL77" s="342" t="s">
        <v>19</v>
      </c>
      <c r="DM77" s="96" t="s">
        <v>20</v>
      </c>
      <c r="DN77" s="426" t="s">
        <v>403</v>
      </c>
      <c r="DO77" s="182" t="s">
        <v>41</v>
      </c>
      <c r="DP77" s="432" t="s">
        <v>1157</v>
      </c>
      <c r="DQ77" s="784" t="s">
        <v>19</v>
      </c>
      <c r="DR77" s="779" t="s">
        <v>20</v>
      </c>
      <c r="DS77" s="1013" t="s">
        <v>1146</v>
      </c>
      <c r="DT77" s="1014" t="s">
        <v>402</v>
      </c>
      <c r="DU77" s="1015">
        <v>32</v>
      </c>
      <c r="DV77" s="784" t="s">
        <v>19</v>
      </c>
      <c r="DW77" s="779" t="s">
        <v>20</v>
      </c>
      <c r="DX77" s="780"/>
      <c r="DY77" s="1045"/>
      <c r="DZ77" s="782"/>
      <c r="EA77" s="778" t="s">
        <v>19</v>
      </c>
      <c r="EB77" s="783" t="s">
        <v>20</v>
      </c>
      <c r="EC77" s="780" t="s">
        <v>1098</v>
      </c>
      <c r="ED77" s="781" t="s">
        <v>1035</v>
      </c>
      <c r="EE77" s="1035">
        <v>33</v>
      </c>
      <c r="EF77" s="784" t="s">
        <v>19</v>
      </c>
      <c r="EG77" s="779" t="s">
        <v>20</v>
      </c>
      <c r="EH77" s="780" t="s">
        <v>1103</v>
      </c>
      <c r="EI77" s="781" t="s">
        <v>892</v>
      </c>
      <c r="EJ77" s="782" t="s">
        <v>458</v>
      </c>
      <c r="EK77" s="842" t="s">
        <v>19</v>
      </c>
      <c r="EL77" s="843" t="s">
        <v>20</v>
      </c>
      <c r="EM77" s="844"/>
      <c r="EN77" s="845"/>
      <c r="EO77" s="846"/>
      <c r="EP77" s="169" t="s">
        <v>19</v>
      </c>
      <c r="EQ77" s="96" t="s">
        <v>20</v>
      </c>
      <c r="ER77" s="625"/>
      <c r="ES77" s="622"/>
      <c r="ET77" s="185"/>
      <c r="EU77" s="169" t="s">
        <v>19</v>
      </c>
      <c r="EV77" s="96" t="s">
        <v>20</v>
      </c>
      <c r="EW77" s="625"/>
      <c r="EX77" s="622"/>
      <c r="EY77" s="185"/>
      <c r="EZ77" s="169" t="s">
        <v>19</v>
      </c>
      <c r="FA77" s="96" t="s">
        <v>20</v>
      </c>
      <c r="FB77" s="625"/>
      <c r="FC77" s="622"/>
      <c r="FD77" s="185"/>
      <c r="FE77" s="164" t="s">
        <v>19</v>
      </c>
      <c r="FF77" s="96" t="s">
        <v>20</v>
      </c>
      <c r="FG77" s="625"/>
      <c r="FH77" s="622"/>
      <c r="FI77" s="185"/>
      <c r="FJ77" s="169" t="s">
        <v>19</v>
      </c>
      <c r="FK77" s="96" t="s">
        <v>20</v>
      </c>
      <c r="FL77" s="625"/>
      <c r="FM77" s="622"/>
      <c r="FN77" s="185"/>
      <c r="FO77" s="169" t="s">
        <v>19</v>
      </c>
      <c r="FP77" s="96" t="s">
        <v>20</v>
      </c>
      <c r="FQ77" s="625" t="s">
        <v>1082</v>
      </c>
      <c r="FR77" s="622" t="s">
        <v>23</v>
      </c>
      <c r="FS77" s="185">
        <v>24</v>
      </c>
      <c r="FT77" s="969"/>
      <c r="FU77" s="82" t="s">
        <v>19</v>
      </c>
      <c r="FV77" s="1164"/>
      <c r="FW77" s="1164"/>
      <c r="FX77" s="1164"/>
      <c r="FY77" s="1157"/>
      <c r="FZ77" s="1157"/>
      <c r="GA77" s="1157"/>
      <c r="GB77" s="1157"/>
      <c r="GC77" s="1157"/>
      <c r="GD77" s="1157"/>
      <c r="GE77" s="1157"/>
      <c r="GF77" s="1157"/>
      <c r="GG77" s="1157"/>
      <c r="GH77" s="1157"/>
      <c r="GI77" s="1157"/>
      <c r="GJ77" s="1157"/>
      <c r="GK77" s="1157"/>
      <c r="GL77" s="1157"/>
      <c r="GM77" s="1166"/>
      <c r="GN77" s="143" t="s">
        <v>19</v>
      </c>
      <c r="GO77" s="1168"/>
      <c r="GP77" s="1171"/>
      <c r="GQ77" s="1174"/>
      <c r="GR77" s="1174"/>
      <c r="GS77" s="1174"/>
      <c r="GT77" s="1174"/>
      <c r="GU77" s="1174"/>
      <c r="GV77" s="1174"/>
      <c r="GW77" s="1168"/>
      <c r="GX77" s="1174"/>
      <c r="GY77" s="1174"/>
      <c r="GZ77" s="1174"/>
      <c r="HA77" s="1174"/>
      <c r="HB77" s="1174"/>
      <c r="HC77" s="1174"/>
      <c r="HD77" s="1160"/>
      <c r="HE77" s="130"/>
      <c r="HF77" s="119" t="s">
        <v>19</v>
      </c>
      <c r="HG77" s="1150"/>
      <c r="HH77" s="1162"/>
      <c r="HI77" s="1150"/>
      <c r="HJ77" s="1150"/>
      <c r="HK77" s="1150"/>
      <c r="HL77" s="1150"/>
      <c r="HM77" s="1150"/>
      <c r="HN77" s="1150"/>
      <c r="HO77" s="1150"/>
      <c r="HP77" s="1150"/>
      <c r="HQ77" s="1150"/>
      <c r="HR77" s="1150"/>
      <c r="HS77" s="1162"/>
      <c r="HT77" s="1162"/>
      <c r="HU77" s="1162"/>
      <c r="HV77" s="1162"/>
      <c r="HW77" s="1150"/>
      <c r="HX77" s="1150"/>
      <c r="HY77" s="1162"/>
      <c r="HZ77" s="1162"/>
      <c r="IA77" s="1162"/>
      <c r="IB77" s="1162"/>
      <c r="IC77" s="1162"/>
      <c r="ID77" s="1162"/>
      <c r="IE77" s="1162"/>
      <c r="IF77" s="1162"/>
      <c r="IG77" s="1162"/>
      <c r="IH77" s="1162"/>
      <c r="II77" s="1162"/>
      <c r="IJ77" s="1162"/>
      <c r="IK77" s="1162"/>
      <c r="IL77" s="1162"/>
      <c r="IM77" s="1150"/>
      <c r="IN77" s="1150"/>
      <c r="IO77" s="1162"/>
      <c r="IP77" s="1162"/>
      <c r="IQ77" s="1162"/>
      <c r="IR77" s="1162"/>
    </row>
    <row r="78" spans="1:252" s="8" customFormat="1" ht="8.1" customHeight="1" thickBot="1">
      <c r="A78" s="169"/>
      <c r="B78" s="96"/>
      <c r="C78" s="224" t="s">
        <v>1124</v>
      </c>
      <c r="D78" s="202"/>
      <c r="E78" s="185"/>
      <c r="F78" s="169"/>
      <c r="G78" s="96"/>
      <c r="H78" s="174"/>
      <c r="I78" s="726"/>
      <c r="J78" s="185"/>
      <c r="K78" s="169"/>
      <c r="L78" s="96"/>
      <c r="M78" s="1021" t="s">
        <v>1064</v>
      </c>
      <c r="N78" s="1022"/>
      <c r="O78" s="185"/>
      <c r="P78" s="169"/>
      <c r="Q78" s="96"/>
      <c r="R78" s="174"/>
      <c r="S78" s="726"/>
      <c r="T78" s="185"/>
      <c r="U78" s="164"/>
      <c r="V78" s="96"/>
      <c r="W78" s="287" t="s">
        <v>1077</v>
      </c>
      <c r="X78" s="177" t="s">
        <v>26</v>
      </c>
      <c r="Y78" s="534"/>
      <c r="Z78" s="169"/>
      <c r="AA78" s="96"/>
      <c r="AB78" s="224" t="s">
        <v>1077</v>
      </c>
      <c r="AC78" s="1022"/>
      <c r="AD78" s="185"/>
      <c r="AE78" s="169"/>
      <c r="AF78" s="96"/>
      <c r="AG78" s="174"/>
      <c r="AH78" s="726"/>
      <c r="AI78" s="185"/>
      <c r="AJ78" s="164"/>
      <c r="AK78" s="96"/>
      <c r="AL78" s="174" t="s">
        <v>1090</v>
      </c>
      <c r="AM78" s="726"/>
      <c r="AN78" s="185"/>
      <c r="AO78" s="164"/>
      <c r="AP78" s="96"/>
      <c r="AQ78" s="174"/>
      <c r="AR78" s="726"/>
      <c r="AS78" s="185"/>
      <c r="AT78" s="496"/>
      <c r="AU78" s="497"/>
      <c r="AV78" s="595" t="s">
        <v>605</v>
      </c>
      <c r="AW78" s="177"/>
      <c r="AX78" s="495"/>
      <c r="AY78" s="164"/>
      <c r="AZ78" s="96"/>
      <c r="BA78" s="595"/>
      <c r="BB78" s="177"/>
      <c r="BC78" s="495"/>
      <c r="BD78" s="164"/>
      <c r="BE78" s="96"/>
      <c r="BF78" s="595"/>
      <c r="BG78" s="177"/>
      <c r="BH78" s="185"/>
      <c r="BI78" s="169"/>
      <c r="BJ78" s="96"/>
      <c r="BK78" s="287"/>
      <c r="BL78" s="177"/>
      <c r="BM78" s="185"/>
      <c r="BN78" s="169"/>
      <c r="BO78" s="96"/>
      <c r="BP78" s="318" t="s">
        <v>1038</v>
      </c>
      <c r="BQ78" s="520"/>
      <c r="BR78" s="185"/>
      <c r="BS78" s="169"/>
      <c r="BT78" s="96"/>
      <c r="BU78" s="595"/>
      <c r="BV78" s="601"/>
      <c r="BW78" s="185"/>
      <c r="BX78" s="169"/>
      <c r="BY78" s="96"/>
      <c r="BZ78" s="595" t="s">
        <v>409</v>
      </c>
      <c r="CA78" s="601" t="s">
        <v>1154</v>
      </c>
      <c r="CB78" s="185"/>
      <c r="CC78" s="169"/>
      <c r="CD78" s="96"/>
      <c r="CE78" s="595"/>
      <c r="CF78" s="601"/>
      <c r="CG78" s="185"/>
      <c r="CH78" s="169"/>
      <c r="CI78" s="96"/>
      <c r="CJ78" s="595" t="s">
        <v>879</v>
      </c>
      <c r="CK78" s="601"/>
      <c r="CL78" s="185"/>
      <c r="CM78" s="169"/>
      <c r="CN78" s="96"/>
      <c r="CO78" s="595"/>
      <c r="CP78" s="601"/>
      <c r="CQ78" s="185"/>
      <c r="CR78" s="169"/>
      <c r="CS78" s="96"/>
      <c r="CT78" s="595"/>
      <c r="CU78" s="601"/>
      <c r="CV78" s="185"/>
      <c r="CW78" s="342"/>
      <c r="CX78" s="96"/>
      <c r="CY78" s="595"/>
      <c r="CZ78" s="601"/>
      <c r="DA78" s="185"/>
      <c r="DB78" s="342"/>
      <c r="DC78" s="96"/>
      <c r="DD78" s="318"/>
      <c r="DE78" s="520"/>
      <c r="DF78" s="534"/>
      <c r="DG78" s="342"/>
      <c r="DH78" s="96"/>
      <c r="DI78" s="997" t="s">
        <v>1002</v>
      </c>
      <c r="DJ78" s="998"/>
      <c r="DK78" s="996"/>
      <c r="DL78" s="342"/>
      <c r="DM78" s="96"/>
      <c r="DN78" s="318" t="s">
        <v>929</v>
      </c>
      <c r="DO78" s="520"/>
      <c r="DP78" s="432"/>
      <c r="DQ78" s="784"/>
      <c r="DR78" s="779"/>
      <c r="DS78" s="1013" t="s">
        <v>1147</v>
      </c>
      <c r="DT78" s="1182" t="s">
        <v>1158</v>
      </c>
      <c r="DU78" s="1183"/>
      <c r="DV78" s="784"/>
      <c r="DW78" s="779"/>
      <c r="DX78" s="1041"/>
      <c r="DY78" s="1046"/>
      <c r="DZ78" s="782"/>
      <c r="EA78" s="778"/>
      <c r="EB78" s="783"/>
      <c r="EC78" s="1041" t="s">
        <v>1099</v>
      </c>
      <c r="ED78" s="786"/>
      <c r="EE78" s="1035"/>
      <c r="EF78" s="784"/>
      <c r="EG78" s="779"/>
      <c r="EH78" s="1041" t="s">
        <v>1102</v>
      </c>
      <c r="EI78" s="786"/>
      <c r="EJ78" s="782">
        <v>16</v>
      </c>
      <c r="EK78" s="842"/>
      <c r="EL78" s="843"/>
      <c r="EM78" s="844"/>
      <c r="EN78" s="845"/>
      <c r="EO78" s="846"/>
      <c r="EP78" s="169"/>
      <c r="EQ78" s="96"/>
      <c r="ER78" s="625"/>
      <c r="ES78" s="622"/>
      <c r="ET78" s="185"/>
      <c r="EU78" s="169"/>
      <c r="EV78" s="96"/>
      <c r="EW78" s="625"/>
      <c r="EX78" s="622"/>
      <c r="EY78" s="185"/>
      <c r="EZ78" s="169"/>
      <c r="FA78" s="96"/>
      <c r="FB78" s="625"/>
      <c r="FC78" s="622"/>
      <c r="FD78" s="185"/>
      <c r="FE78" s="164"/>
      <c r="FF78" s="96"/>
      <c r="FG78" s="625"/>
      <c r="FH78" s="622"/>
      <c r="FI78" s="185"/>
      <c r="FJ78" s="169"/>
      <c r="FK78" s="96"/>
      <c r="FL78" s="625"/>
      <c r="FM78" s="622"/>
      <c r="FN78" s="185"/>
      <c r="FO78" s="169"/>
      <c r="FP78" s="96"/>
      <c r="FQ78" s="625" t="s">
        <v>1148</v>
      </c>
      <c r="FR78" s="622"/>
      <c r="FS78" s="185"/>
      <c r="FT78" s="969"/>
      <c r="FU78" s="82"/>
      <c r="FV78" s="1164"/>
      <c r="FW78" s="1164"/>
      <c r="FX78" s="1164"/>
      <c r="FY78" s="1157"/>
      <c r="FZ78" s="1157"/>
      <c r="GA78" s="1157"/>
      <c r="GB78" s="1157"/>
      <c r="GC78" s="1157"/>
      <c r="GD78" s="1157"/>
      <c r="GE78" s="1157"/>
      <c r="GF78" s="1157"/>
      <c r="GG78" s="1157"/>
      <c r="GH78" s="1157"/>
      <c r="GI78" s="1157"/>
      <c r="GJ78" s="1157"/>
      <c r="GK78" s="1157"/>
      <c r="GL78" s="1157"/>
      <c r="GM78" s="1166"/>
      <c r="GN78" s="143"/>
      <c r="GO78" s="1168"/>
      <c r="GP78" s="1171"/>
      <c r="GQ78" s="1174"/>
      <c r="GR78" s="1174"/>
      <c r="GS78" s="1174"/>
      <c r="GT78" s="1174"/>
      <c r="GU78" s="1174"/>
      <c r="GV78" s="1174"/>
      <c r="GW78" s="1168"/>
      <c r="GX78" s="1174"/>
      <c r="GY78" s="1174"/>
      <c r="GZ78" s="1174"/>
      <c r="HA78" s="1174"/>
      <c r="HB78" s="1174"/>
      <c r="HC78" s="1174"/>
      <c r="HD78" s="1160"/>
      <c r="HE78" s="130"/>
      <c r="HF78" s="119"/>
      <c r="HG78" s="1150"/>
      <c r="HH78" s="1162"/>
      <c r="HI78" s="1150"/>
      <c r="HJ78" s="1150"/>
      <c r="HK78" s="1150"/>
      <c r="HL78" s="1150"/>
      <c r="HM78" s="1150"/>
      <c r="HN78" s="1150"/>
      <c r="HO78" s="1150"/>
      <c r="HP78" s="1150"/>
      <c r="HQ78" s="1150"/>
      <c r="HR78" s="1150"/>
      <c r="HS78" s="1162"/>
      <c r="HT78" s="1162"/>
      <c r="HU78" s="1162"/>
      <c r="HV78" s="1162"/>
      <c r="HW78" s="1150"/>
      <c r="HX78" s="1150"/>
      <c r="HY78" s="1162"/>
      <c r="HZ78" s="1162"/>
      <c r="IA78" s="1162"/>
      <c r="IB78" s="1162"/>
      <c r="IC78" s="1162"/>
      <c r="ID78" s="1162"/>
      <c r="IE78" s="1162"/>
      <c r="IF78" s="1162"/>
      <c r="IG78" s="1162"/>
      <c r="IH78" s="1162"/>
      <c r="II78" s="1162"/>
      <c r="IJ78" s="1162"/>
      <c r="IK78" s="1162"/>
      <c r="IL78" s="1162"/>
      <c r="IM78" s="1150"/>
      <c r="IN78" s="1150"/>
      <c r="IO78" s="1162"/>
      <c r="IP78" s="1162"/>
      <c r="IQ78" s="1162"/>
      <c r="IR78" s="1162"/>
    </row>
    <row r="79" spans="1:252" s="8" customFormat="1" ht="8.1" customHeight="1" thickBot="1">
      <c r="A79" s="167"/>
      <c r="B79" s="97"/>
      <c r="C79" s="226"/>
      <c r="D79" s="201"/>
      <c r="E79" s="186"/>
      <c r="F79" s="167"/>
      <c r="G79" s="97"/>
      <c r="H79" s="175"/>
      <c r="I79" s="727"/>
      <c r="J79" s="186"/>
      <c r="K79" s="167"/>
      <c r="L79" s="97"/>
      <c r="M79" s="1144"/>
      <c r="N79" s="1024"/>
      <c r="O79" s="186"/>
      <c r="P79" s="167"/>
      <c r="Q79" s="97"/>
      <c r="R79" s="175"/>
      <c r="S79" s="727"/>
      <c r="T79" s="186"/>
      <c r="U79" s="165"/>
      <c r="V79" s="97"/>
      <c r="W79" s="288" t="s">
        <v>1135</v>
      </c>
      <c r="X79" s="178"/>
      <c r="Y79" s="1145"/>
      <c r="Z79" s="167"/>
      <c r="AA79" s="97"/>
      <c r="AB79" s="226"/>
      <c r="AC79" s="1024"/>
      <c r="AD79" s="186"/>
      <c r="AE79" s="167"/>
      <c r="AF79" s="97"/>
      <c r="AG79" s="175"/>
      <c r="AH79" s="727"/>
      <c r="AI79" s="186"/>
      <c r="AJ79" s="165"/>
      <c r="AK79" s="97"/>
      <c r="AL79" s="175" t="s">
        <v>1091</v>
      </c>
      <c r="AM79" s="727"/>
      <c r="AN79" s="186"/>
      <c r="AO79" s="165"/>
      <c r="AP79" s="97"/>
      <c r="AQ79" s="175"/>
      <c r="AR79" s="727"/>
      <c r="AS79" s="186"/>
      <c r="AT79" s="499"/>
      <c r="AU79" s="502"/>
      <c r="AV79" s="597"/>
      <c r="AW79" s="178"/>
      <c r="AX79" s="498"/>
      <c r="AY79" s="165"/>
      <c r="AZ79" s="97"/>
      <c r="BA79" s="597"/>
      <c r="BB79" s="178"/>
      <c r="BC79" s="498"/>
      <c r="BD79" s="165"/>
      <c r="BE79" s="97"/>
      <c r="BF79" s="597"/>
      <c r="BG79" s="178"/>
      <c r="BH79" s="186"/>
      <c r="BI79" s="167"/>
      <c r="BJ79" s="97"/>
      <c r="BK79" s="288"/>
      <c r="BL79" s="178"/>
      <c r="BM79" s="186"/>
      <c r="BN79" s="167"/>
      <c r="BO79" s="97"/>
      <c r="BP79" s="288"/>
      <c r="BQ79" s="521"/>
      <c r="BR79" s="186"/>
      <c r="BS79" s="167"/>
      <c r="BT79" s="97"/>
      <c r="BU79" s="597"/>
      <c r="BV79" s="598"/>
      <c r="BW79" s="186"/>
      <c r="BX79" s="167"/>
      <c r="BY79" s="97"/>
      <c r="BZ79" s="597" t="s">
        <v>1156</v>
      </c>
      <c r="CA79" s="598"/>
      <c r="CB79" s="186"/>
      <c r="CC79" s="167"/>
      <c r="CD79" s="97"/>
      <c r="CE79" s="597"/>
      <c r="CF79" s="598"/>
      <c r="CG79" s="186"/>
      <c r="CH79" s="167"/>
      <c r="CI79" s="97"/>
      <c r="CJ79" s="597"/>
      <c r="CK79" s="598"/>
      <c r="CL79" s="186"/>
      <c r="CM79" s="167"/>
      <c r="CN79" s="97"/>
      <c r="CO79" s="597"/>
      <c r="CP79" s="598"/>
      <c r="CQ79" s="186"/>
      <c r="CR79" s="167"/>
      <c r="CS79" s="97"/>
      <c r="CT79" s="597"/>
      <c r="CU79" s="598"/>
      <c r="CV79" s="186"/>
      <c r="CW79" s="343"/>
      <c r="CX79" s="123"/>
      <c r="CY79" s="597"/>
      <c r="CZ79" s="598"/>
      <c r="DA79" s="186"/>
      <c r="DB79" s="343"/>
      <c r="DC79" s="97"/>
      <c r="DD79" s="429"/>
      <c r="DE79" s="521"/>
      <c r="DF79" s="729"/>
      <c r="DG79" s="343"/>
      <c r="DH79" s="97"/>
      <c r="DI79" s="999"/>
      <c r="DJ79" s="1000"/>
      <c r="DK79" s="1001"/>
      <c r="DL79" s="343"/>
      <c r="DM79" s="97"/>
      <c r="DN79" s="429" t="s">
        <v>894</v>
      </c>
      <c r="DO79" s="521"/>
      <c r="DP79" s="729"/>
      <c r="DQ79" s="792"/>
      <c r="DR79" s="793"/>
      <c r="DS79" s="1016" t="s">
        <v>1092</v>
      </c>
      <c r="DT79" s="1017"/>
      <c r="DU79" s="1018"/>
      <c r="DV79" s="792"/>
      <c r="DW79" s="793"/>
      <c r="DX79" s="1043"/>
      <c r="DY79" s="1043"/>
      <c r="DZ79" s="791"/>
      <c r="EA79" s="787"/>
      <c r="EB79" s="788"/>
      <c r="EC79" s="1041" t="s">
        <v>1092</v>
      </c>
      <c r="ED79" s="790"/>
      <c r="EE79" s="1036"/>
      <c r="EF79" s="792"/>
      <c r="EG79" s="793"/>
      <c r="EH79" s="1041" t="s">
        <v>1092</v>
      </c>
      <c r="EI79" s="790"/>
      <c r="EJ79" s="791"/>
      <c r="EK79" s="847"/>
      <c r="EL79" s="852"/>
      <c r="EM79" s="849"/>
      <c r="EN79" s="849"/>
      <c r="EO79" s="850"/>
      <c r="EP79" s="167"/>
      <c r="EQ79" s="97"/>
      <c r="ER79" s="626"/>
      <c r="ES79" s="626"/>
      <c r="ET79" s="186"/>
      <c r="EU79" s="167"/>
      <c r="EV79" s="97"/>
      <c r="EW79" s="626"/>
      <c r="EX79" s="626"/>
      <c r="EY79" s="186"/>
      <c r="EZ79" s="167"/>
      <c r="FA79" s="97"/>
      <c r="FB79" s="626"/>
      <c r="FC79" s="626"/>
      <c r="FD79" s="186"/>
      <c r="FE79" s="165"/>
      <c r="FF79" s="97"/>
      <c r="FG79" s="626"/>
      <c r="FH79" s="626"/>
      <c r="FI79" s="186"/>
      <c r="FJ79" s="167"/>
      <c r="FK79" s="97"/>
      <c r="FL79" s="626"/>
      <c r="FM79" s="626"/>
      <c r="FN79" s="186"/>
      <c r="FO79" s="167"/>
      <c r="FP79" s="97"/>
      <c r="FQ79" s="626"/>
      <c r="FR79" s="626"/>
      <c r="FS79" s="186"/>
      <c r="FT79" s="969"/>
      <c r="FU79" s="83"/>
      <c r="FV79" s="1165"/>
      <c r="FW79" s="1165"/>
      <c r="FX79" s="1165"/>
      <c r="FY79" s="1158"/>
      <c r="FZ79" s="1158"/>
      <c r="GA79" s="1158"/>
      <c r="GB79" s="1158"/>
      <c r="GC79" s="1158"/>
      <c r="GD79" s="1158"/>
      <c r="GE79" s="1158"/>
      <c r="GF79" s="1158"/>
      <c r="GG79" s="1158"/>
      <c r="GH79" s="1158"/>
      <c r="GI79" s="1158"/>
      <c r="GJ79" s="1158"/>
      <c r="GK79" s="1158"/>
      <c r="GL79" s="1158"/>
      <c r="GM79" s="1166"/>
      <c r="GN79" s="144"/>
      <c r="GO79" s="1169"/>
      <c r="GP79" s="1172"/>
      <c r="GQ79" s="1175"/>
      <c r="GR79" s="1175"/>
      <c r="GS79" s="1175"/>
      <c r="GT79" s="1175"/>
      <c r="GU79" s="1175"/>
      <c r="GV79" s="1175"/>
      <c r="GW79" s="1169"/>
      <c r="GX79" s="1175"/>
      <c r="GY79" s="1175"/>
      <c r="GZ79" s="1175"/>
      <c r="HA79" s="1175"/>
      <c r="HB79" s="1175"/>
      <c r="HC79" s="1175"/>
      <c r="HD79" s="1161"/>
      <c r="HE79" s="131"/>
      <c r="HF79" s="120"/>
      <c r="HG79" s="1151"/>
      <c r="HH79" s="1162"/>
      <c r="HI79" s="1151"/>
      <c r="HJ79" s="1151"/>
      <c r="HK79" s="1151"/>
      <c r="HL79" s="1151"/>
      <c r="HM79" s="1151"/>
      <c r="HN79" s="1151"/>
      <c r="HO79" s="1151"/>
      <c r="HP79" s="1151"/>
      <c r="HQ79" s="1151"/>
      <c r="HR79" s="1151"/>
      <c r="HS79" s="1162"/>
      <c r="HT79" s="1162"/>
      <c r="HU79" s="1162"/>
      <c r="HV79" s="1162"/>
      <c r="HW79" s="1151"/>
      <c r="HX79" s="1151"/>
      <c r="HY79" s="1162"/>
      <c r="HZ79" s="1162"/>
      <c r="IA79" s="1162"/>
      <c r="IB79" s="1162"/>
      <c r="IC79" s="1162"/>
      <c r="ID79" s="1162"/>
      <c r="IE79" s="1162"/>
      <c r="IF79" s="1162"/>
      <c r="IG79" s="1162"/>
      <c r="IH79" s="1162"/>
      <c r="II79" s="1162"/>
      <c r="IJ79" s="1162"/>
      <c r="IK79" s="1162"/>
      <c r="IL79" s="1162"/>
      <c r="IM79" s="1151"/>
      <c r="IN79" s="1151"/>
      <c r="IO79" s="1162"/>
      <c r="IP79" s="1162"/>
      <c r="IQ79" s="1162"/>
      <c r="IR79" s="1162"/>
    </row>
    <row r="80" spans="1:252" s="8" customFormat="1" ht="8.1" customHeight="1" thickBot="1">
      <c r="A80" s="168"/>
      <c r="B80" s="95"/>
      <c r="C80" s="225" t="s">
        <v>1122</v>
      </c>
      <c r="D80" s="200"/>
      <c r="E80" s="184"/>
      <c r="F80" s="168"/>
      <c r="G80" s="95"/>
      <c r="H80" s="172"/>
      <c r="I80" s="200"/>
      <c r="J80" s="184"/>
      <c r="K80" s="168"/>
      <c r="L80" s="95"/>
      <c r="M80" s="1141" t="s">
        <v>1067</v>
      </c>
      <c r="N80" s="1009"/>
      <c r="O80" s="184"/>
      <c r="P80" s="168"/>
      <c r="Q80" s="95"/>
      <c r="R80" s="172"/>
      <c r="S80" s="200"/>
      <c r="T80" s="184"/>
      <c r="U80" s="168"/>
      <c r="V80" s="95"/>
      <c r="W80" s="285"/>
      <c r="X80" s="176"/>
      <c r="Y80" s="533"/>
      <c r="Z80" s="168"/>
      <c r="AA80" s="95"/>
      <c r="AB80" s="225" t="s">
        <v>1073</v>
      </c>
      <c r="AC80" s="1009"/>
      <c r="AD80" s="184"/>
      <c r="AE80" s="168"/>
      <c r="AF80" s="95"/>
      <c r="AG80" s="543"/>
      <c r="AH80" s="289"/>
      <c r="AI80" s="184"/>
      <c r="AJ80" s="163"/>
      <c r="AK80" s="95"/>
      <c r="AL80" s="172" t="s">
        <v>1088</v>
      </c>
      <c r="AM80" s="725"/>
      <c r="AN80" s="184"/>
      <c r="AO80" s="166"/>
      <c r="AP80" s="103"/>
      <c r="AQ80" s="172"/>
      <c r="AR80" s="725"/>
      <c r="AS80" s="184"/>
      <c r="AT80" s="166"/>
      <c r="AU80" s="103"/>
      <c r="AV80" s="491"/>
      <c r="AW80" s="176"/>
      <c r="AX80" s="492"/>
      <c r="AY80" s="166"/>
      <c r="AZ80" s="103"/>
      <c r="BA80" s="491"/>
      <c r="BB80" s="176"/>
      <c r="BC80" s="492"/>
      <c r="BD80" s="166"/>
      <c r="BE80" s="103"/>
      <c r="BF80" s="491"/>
      <c r="BG80" s="176"/>
      <c r="BH80" s="184"/>
      <c r="BI80" s="168"/>
      <c r="BJ80" s="95"/>
      <c r="BK80" s="543"/>
      <c r="BL80" s="519"/>
      <c r="BM80" s="184"/>
      <c r="BN80" s="168"/>
      <c r="BO80" s="95"/>
      <c r="BP80" s="543"/>
      <c r="BQ80" s="519"/>
      <c r="BR80" s="184"/>
      <c r="BS80" s="168"/>
      <c r="BT80" s="95"/>
      <c r="BU80" s="593"/>
      <c r="BV80" s="599"/>
      <c r="BW80" s="184"/>
      <c r="BX80" s="168"/>
      <c r="BY80" s="95"/>
      <c r="BZ80" s="543"/>
      <c r="CA80" s="519"/>
      <c r="CB80" s="184"/>
      <c r="CC80" s="168"/>
      <c r="CD80" s="95"/>
      <c r="CE80" s="593"/>
      <c r="CF80" s="599"/>
      <c r="CG80" s="184"/>
      <c r="CH80" s="168"/>
      <c r="CI80" s="95"/>
      <c r="CJ80" s="593"/>
      <c r="CK80" s="599"/>
      <c r="CL80" s="184"/>
      <c r="CM80" s="168"/>
      <c r="CN80" s="95"/>
      <c r="CO80" s="491"/>
      <c r="CP80" s="599"/>
      <c r="CQ80" s="184"/>
      <c r="CR80" s="168"/>
      <c r="CS80" s="95"/>
      <c r="CT80" s="593"/>
      <c r="CU80" s="599"/>
      <c r="CV80" s="184"/>
      <c r="CW80" s="341"/>
      <c r="CX80" s="124"/>
      <c r="CY80" s="593"/>
      <c r="CZ80" s="599"/>
      <c r="DA80" s="184"/>
      <c r="DB80" s="168"/>
      <c r="DC80" s="95"/>
      <c r="DD80" s="589"/>
      <c r="DE80" s="590"/>
      <c r="DF80" s="471"/>
      <c r="DG80" s="168"/>
      <c r="DH80" s="95"/>
      <c r="DI80" s="991"/>
      <c r="DJ80" s="992"/>
      <c r="DK80" s="993"/>
      <c r="DL80" s="168"/>
      <c r="DM80" s="95"/>
      <c r="DN80" s="589"/>
      <c r="DO80" s="590"/>
      <c r="DP80" s="471"/>
      <c r="DQ80" s="777"/>
      <c r="DR80" s="772"/>
      <c r="DS80" s="1010" t="s">
        <v>1093</v>
      </c>
      <c r="DT80" s="1011"/>
      <c r="DU80" s="1012"/>
      <c r="DV80" s="777"/>
      <c r="DW80" s="772"/>
      <c r="DX80" s="773"/>
      <c r="DY80" s="1044"/>
      <c r="DZ80" s="775"/>
      <c r="EA80" s="804"/>
      <c r="EB80" s="806"/>
      <c r="EC80" s="773" t="s">
        <v>1097</v>
      </c>
      <c r="ED80" s="774"/>
      <c r="EE80" s="1034"/>
      <c r="EF80" s="1037"/>
      <c r="EG80" s="805"/>
      <c r="EH80" s="773" t="s">
        <v>1100</v>
      </c>
      <c r="EI80" s="774"/>
      <c r="EJ80" s="775"/>
      <c r="EK80" s="837"/>
      <c r="EL80" s="838"/>
      <c r="EM80" s="839"/>
      <c r="EN80" s="840"/>
      <c r="EO80" s="841"/>
      <c r="EP80" s="168"/>
      <c r="EQ80" s="103"/>
      <c r="ER80" s="623"/>
      <c r="ES80" s="624"/>
      <c r="ET80" s="184"/>
      <c r="EU80" s="168"/>
      <c r="EV80" s="103"/>
      <c r="EW80" s="623"/>
      <c r="EX80" s="624"/>
      <c r="EY80" s="184"/>
      <c r="EZ80" s="168"/>
      <c r="FA80" s="103"/>
      <c r="FB80" s="623"/>
      <c r="FC80" s="624"/>
      <c r="FD80" s="184"/>
      <c r="FE80" s="166"/>
      <c r="FF80" s="103"/>
      <c r="FG80" s="623"/>
      <c r="FH80" s="624"/>
      <c r="FI80" s="184"/>
      <c r="FJ80" s="168"/>
      <c r="FK80" s="103"/>
      <c r="FL80" s="623"/>
      <c r="FM80" s="624"/>
      <c r="FN80" s="184"/>
      <c r="FO80" s="168"/>
      <c r="FP80" s="103"/>
      <c r="FQ80" s="623"/>
      <c r="FR80" s="624"/>
      <c r="FS80" s="184"/>
      <c r="FT80" s="969"/>
      <c r="FU80" s="81"/>
      <c r="FV80" s="1163">
        <f>COUNTIF($A80:$FS83,"=CSB")</f>
        <v>1</v>
      </c>
      <c r="FW80" s="1163">
        <f>COUNTIF($A80:$FS83,"41")</f>
        <v>0</v>
      </c>
      <c r="FX80" s="1163">
        <f>COUNTIF($A80:$FS83,"=42")</f>
        <v>1</v>
      </c>
      <c r="FY80" s="1156">
        <f>COUNTIF($A80:$FS83,"40")</f>
        <v>1</v>
      </c>
      <c r="FZ80" s="1156">
        <f>COUNTIF($A80:$FS83,"11")</f>
        <v>0</v>
      </c>
      <c r="GA80" s="1156">
        <f>COUNTIF($A80:$FS83,"13")</f>
        <v>1</v>
      </c>
      <c r="GB80" s="1156">
        <f>COUNTIF($A80:$FS83,"=19")</f>
        <v>1</v>
      </c>
      <c r="GC80" s="1156">
        <f>COUNTIF($A80:$FS83,"=14")</f>
        <v>0</v>
      </c>
      <c r="GD80" s="1156">
        <f>COUNTIF($A80:$FS83,"=24")</f>
        <v>1</v>
      </c>
      <c r="GE80" s="1156">
        <f>COUNTIF($A80:$FS83,"=25")</f>
        <v>0</v>
      </c>
      <c r="GF80" s="1156">
        <f>COUNTIF($A80:$FS83,"=26")</f>
        <v>1</v>
      </c>
      <c r="GG80" s="1156">
        <f>COUNTIF($A80:$FS83,"=29")</f>
        <v>1</v>
      </c>
      <c r="GH80" s="1156">
        <f>COUNTIF($A80:$FS83,"=30")</f>
        <v>0</v>
      </c>
      <c r="GI80" s="1156">
        <f>COUNTIF($A80:$FS83,"=31")</f>
        <v>1</v>
      </c>
      <c r="GJ80" s="1156">
        <f>COUNTIF($A80:$FS83,"=32")</f>
        <v>1</v>
      </c>
      <c r="GK80" s="1156">
        <f>COUNTIF($A80:$FS83,"=33")</f>
        <v>1</v>
      </c>
      <c r="GL80" s="1156">
        <f>COUNTIF($A80:$FS83,"=34")</f>
        <v>0</v>
      </c>
      <c r="GM80" s="1179">
        <f>COUNTIF($A80:$GE83,"=34")</f>
        <v>0</v>
      </c>
      <c r="GN80" s="142"/>
      <c r="GO80" s="1167" t="str">
        <f>IF(COUNTIF($A80:$FS83,"=41")&gt;0,"X"," ")</f>
        <v xml:space="preserve"> </v>
      </c>
      <c r="GP80" s="1170" t="str">
        <f>IF(COUNTIF($A80:$FS83,"=42")&gt;0,"X"," ")</f>
        <v>X</v>
      </c>
      <c r="GQ80" s="1173" t="str">
        <f>IF(COUNTIF($A80:$FS83,"=40")&gt;0,"X"," ")</f>
        <v>X</v>
      </c>
      <c r="GR80" s="1173" t="str">
        <f>IF(COUNTIF($A80:$FS83,"=11")&gt;0,"X"," ")</f>
        <v xml:space="preserve"> </v>
      </c>
      <c r="GS80" s="1173" t="str">
        <f>IF(COUNTIF($A80:$FS83,"=13")&gt;0,"X"," ")</f>
        <v>X</v>
      </c>
      <c r="GT80" s="1173" t="str">
        <f>IF(COUNTIF($A80:$FS83,"=19")&gt;0,"X"," ")</f>
        <v>X</v>
      </c>
      <c r="GU80" s="1173" t="str">
        <f>IF(COUNTIF($A80:$FS83,"=14")&gt;0,"X"," ")</f>
        <v xml:space="preserve"> </v>
      </c>
      <c r="GV80" s="1173" t="str">
        <f>IF(COUNTIF($A80:$FS83,"=24")&gt;0,"X"," ")</f>
        <v>X</v>
      </c>
      <c r="GW80" s="1167" t="str">
        <f>IF(COUNTIF($A80:$FS83,"=25")&gt;0,"X"," ")</f>
        <v xml:space="preserve"> </v>
      </c>
      <c r="GX80" s="1173" t="str">
        <f>IF(COUNTIF($A80:$FS83,"=26")&gt;0,"X"," ")</f>
        <v>X</v>
      </c>
      <c r="GY80" s="1173" t="str">
        <f>IF(COUNTIF($A80:$FS83,"=29")&gt;0,"X"," ")</f>
        <v>X</v>
      </c>
      <c r="GZ80" s="1173" t="str">
        <f>IF(COUNTIF($A80:$FS83,"=30")&gt;0,"X"," ")</f>
        <v xml:space="preserve"> </v>
      </c>
      <c r="HA80" s="1173" t="str">
        <f>IF(COUNTIF($A80:$FS83,"=31")&gt;0,"X"," ")</f>
        <v>X</v>
      </c>
      <c r="HB80" s="1173" t="str">
        <f>IF(COUNTIF($A80:$FS83,"=32")&gt;0,"X"," ")</f>
        <v>X</v>
      </c>
      <c r="HC80" s="1173" t="str">
        <f>IF(COUNTIF($A80:$FS83,"=33")&gt;0,"X"," ")</f>
        <v>X</v>
      </c>
      <c r="HD80" s="1159" t="str">
        <f>IF(COUNTIF($A80:$FS83,"=34")&gt;0,"X"," ")</f>
        <v xml:space="preserve"> </v>
      </c>
      <c r="HE80" s="129"/>
      <c r="HF80" s="118"/>
      <c r="HG80" s="1149" t="str">
        <f>IF(COUNTIF($A80:$FS83,"=H.Prus")&gt;0,"Z"," ")</f>
        <v xml:space="preserve"> </v>
      </c>
      <c r="HH80" s="1162" t="str">
        <f>IF(COUNTIF($A80:$FS83,"=M.Przybyś")&gt;0,"Z"," ")</f>
        <v xml:space="preserve"> </v>
      </c>
      <c r="HI80" s="1149" t="str">
        <f>IF(COUNTIF($A80:$FS83,"=M.Marcinkiewicz")&gt;0,"Z"," ")</f>
        <v xml:space="preserve"> </v>
      </c>
      <c r="HJ80" s="1149" t="str">
        <f>IF(COUNTIF($A80:$FS83,"=K.Cis")&gt;0,"Z"," ")</f>
        <v xml:space="preserve"> </v>
      </c>
      <c r="HK80" s="1149" t="str">
        <f>IF(COUNTIF($A80:$FS83,"=Z.Tomczykowski")&gt;0,"Z"," ")</f>
        <v>Z</v>
      </c>
      <c r="HL80" s="1149" t="str">
        <f>IF(COUNTIF($A80:$FS83,"=P.Antoszkiewicz")&gt;0,"Z"," ")</f>
        <v xml:space="preserve"> </v>
      </c>
      <c r="HM80" s="1149" t="str">
        <f>IF(COUNTIF($A80:$FS83,"=Z.Niewiadomski")&gt;0,"Z"," ")</f>
        <v>Z</v>
      </c>
      <c r="HN80" s="1149" t="str">
        <f>IF(COUNTIF($A80:$FS83,"=A.Miściur-Kaszyńska")&gt;0,"Z"," ")</f>
        <v xml:space="preserve"> </v>
      </c>
      <c r="HO80" s="1149" t="str">
        <f>IF(COUNTIF($A80:$FS83,"=L.Demczuk")&gt;0,"Z"," ")</f>
        <v xml:space="preserve"> </v>
      </c>
      <c r="HP80" s="1149" t="str">
        <f>IF(COUNTIF($A80:$FS83,"=K.Kiejdo")&gt;0,"Z"," ")</f>
        <v>Z</v>
      </c>
      <c r="HQ80" s="1149" t="str">
        <f>IF(COUNTIF($A80:$FS83,"=M.Kieżun")&gt;0,"Z"," ")</f>
        <v>Z</v>
      </c>
      <c r="HR80" s="1149" t="str">
        <f>IF(COUNTIF($A80:$FS83,"=I.Kasprzyk")&gt;0,"Z"," ")</f>
        <v xml:space="preserve"> </v>
      </c>
      <c r="HS80" s="1162" t="str">
        <f>IF(COUNTIF($A80:$FS83,"=M.Choroszko")&gt;0,"Z"," ")</f>
        <v>Z</v>
      </c>
      <c r="HT80" s="1162" t="str">
        <f>IF(COUNTIF($A80:$FS83,"=M.Grzyb")&gt;0,"Z"," ")</f>
        <v xml:space="preserve"> </v>
      </c>
      <c r="HU80" s="1162" t="str">
        <f>IF(COUNTIF($A80:$FS83,"=A.Muż")&gt;0,"Z"," ")</f>
        <v xml:space="preserve"> </v>
      </c>
      <c r="HV80" s="1162" t="str">
        <f>IF(COUNTIF($A80:$FS83,"=E.Kicka")&gt;0,"Z"," ")</f>
        <v xml:space="preserve"> </v>
      </c>
      <c r="HW80" s="1149" t="str">
        <f>IF(COUNTIF($A80:$FS83,"=M.Palmowska")&gt;0,"Z"," ")</f>
        <v xml:space="preserve"> </v>
      </c>
      <c r="HX80" s="1149" t="str">
        <f>IF(COUNTIF($A80:$FS83,"=M.Szonert")&gt;0,"Z"," ")</f>
        <v xml:space="preserve"> </v>
      </c>
      <c r="HY80" s="1162" t="str">
        <f>IF(COUNTIF($A80:$FS83,"=E.Ciarciński")&gt;0,"Z"," ")</f>
        <v xml:space="preserve"> </v>
      </c>
      <c r="HZ80" s="1162" t="str">
        <f>IF(COUNTIF($A80:$FS83,"=M.Czajka")&gt;0,"Z"," ")</f>
        <v xml:space="preserve"> </v>
      </c>
      <c r="IA80" s="1162" t="str">
        <f>IF(COUNTIF($A80:$FS83,"=E.Hepner")&gt;0,"Z"," ")</f>
        <v xml:space="preserve"> </v>
      </c>
      <c r="IB80" s="1162" t="str">
        <f>IF(COUNTIF($A80:$FS83,"=A.Naszlin")&gt;0,"Z"," ")</f>
        <v xml:space="preserve"> </v>
      </c>
      <c r="IC80" s="1162" t="str">
        <f>IF(COUNTIF($A80:$FS83,"=A.Tychek")&gt;0,"Z"," ")</f>
        <v xml:space="preserve"> </v>
      </c>
      <c r="ID80" s="1162" t="str">
        <f>IF(COUNTIF($A80:$FS83,"=R.Sokulski")&gt;0,"Z"," ")</f>
        <v xml:space="preserve"> </v>
      </c>
      <c r="IE80" s="1162" t="str">
        <f>IF(COUNTIF($A80:$FS83,"=S.Piotrowska")&gt;0,"Z"," ")</f>
        <v xml:space="preserve"> </v>
      </c>
      <c r="IF80" s="1162" t="str">
        <f>IF(COUNTIF($A80:$FS83,"=J.Gregorczuk")&gt;0,"Z"," ")</f>
        <v xml:space="preserve"> </v>
      </c>
      <c r="IG80" s="1162" t="str">
        <f>IF(COUNTIF($A80:$FS83,"=A.Marciniak")&gt;0,"Z"," ")</f>
        <v>Z</v>
      </c>
      <c r="IH80" s="1162" t="str">
        <f>IF(COUNTIF($A80:$FS83,"=I.Ogulewicz")&gt;0,"Z"," ")</f>
        <v xml:space="preserve"> </v>
      </c>
      <c r="II80" s="1162" t="str">
        <f>IF(COUNTIF($A80:$FS83,"=R.Przęczek")&gt;0,"Z"," ")</f>
        <v>Z</v>
      </c>
      <c r="IJ80" s="1162" t="str">
        <f>IF(COUNTIF($A80:$FS83,"=D.Ławecka-Bednarska")&gt;0,"Z"," ")</f>
        <v xml:space="preserve"> </v>
      </c>
      <c r="IK80" s="1162" t="str">
        <f>IF(COUNTIF($A80:$FS83,"=M.Ciszek")&gt;0,"Z"," ")</f>
        <v>Z</v>
      </c>
      <c r="IL80" s="1162" t="str">
        <f>IF(COUNTIF($A80:$FS83,"=M.Lipiński")&gt;0,"Z"," ")</f>
        <v xml:space="preserve"> </v>
      </c>
      <c r="IM80" s="1149" t="str">
        <f>IF(COUNTIF($A80:$FS83,"=M.Kluz")&gt;0,"Z"," ")</f>
        <v>Z</v>
      </c>
      <c r="IN80" s="1149" t="str">
        <f>IF(COUNTIF($A80:$FS83,"=N.Liakh")&gt;0,"Z"," ")</f>
        <v>Z</v>
      </c>
      <c r="IO80" s="1162" t="str">
        <f>IF(COUNTIF($A80:$FS83,"=J.Lubkiewicz")&gt;0,"Z"," ")</f>
        <v xml:space="preserve"> </v>
      </c>
      <c r="IP80" s="1162" t="str">
        <f>IF(COUNTIF($A80:$FS83,"=J.Fukowska")&gt;0,"Z"," ")</f>
        <v xml:space="preserve"> </v>
      </c>
      <c r="IQ80" s="1162" t="str">
        <f>IF(COUNTIF($A80:$FS83,"=H.Libuda")&gt;0,"Z"," ")</f>
        <v xml:space="preserve"> </v>
      </c>
      <c r="IR80" s="1162" t="str">
        <f>IF(COUNTIF($A80:$FS83,"=A.Jastrzębska")&gt;0,"Z"," ")</f>
        <v>Z</v>
      </c>
    </row>
    <row r="81" spans="1:252" s="8" customFormat="1" ht="8.1" customHeight="1" thickBot="1">
      <c r="A81" s="169" t="s">
        <v>21</v>
      </c>
      <c r="B81" s="96" t="s">
        <v>22</v>
      </c>
      <c r="C81" s="224" t="s">
        <v>1123</v>
      </c>
      <c r="D81" s="202" t="s">
        <v>1121</v>
      </c>
      <c r="E81" s="185">
        <v>26</v>
      </c>
      <c r="F81" s="169" t="s">
        <v>21</v>
      </c>
      <c r="G81" s="96" t="s">
        <v>22</v>
      </c>
      <c r="H81" s="173"/>
      <c r="I81" s="177"/>
      <c r="J81" s="185"/>
      <c r="K81" s="169" t="s">
        <v>21</v>
      </c>
      <c r="L81" s="96" t="s">
        <v>22</v>
      </c>
      <c r="M81" s="1142" t="s">
        <v>1076</v>
      </c>
      <c r="N81" s="1143" t="s">
        <v>398</v>
      </c>
      <c r="O81" s="185">
        <v>40</v>
      </c>
      <c r="P81" s="169" t="s">
        <v>21</v>
      </c>
      <c r="Q81" s="96" t="s">
        <v>22</v>
      </c>
      <c r="R81" s="173"/>
      <c r="S81" s="177"/>
      <c r="T81" s="185"/>
      <c r="U81" s="169" t="s">
        <v>21</v>
      </c>
      <c r="V81" s="96" t="s">
        <v>22</v>
      </c>
      <c r="W81" s="286" t="s">
        <v>1093</v>
      </c>
      <c r="X81" s="182" t="s">
        <v>1134</v>
      </c>
      <c r="Y81" s="534">
        <v>13</v>
      </c>
      <c r="Z81" s="169" t="s">
        <v>21</v>
      </c>
      <c r="AA81" s="96" t="s">
        <v>22</v>
      </c>
      <c r="AB81" s="224" t="s">
        <v>1075</v>
      </c>
      <c r="AC81" s="622" t="s">
        <v>121</v>
      </c>
      <c r="AD81" s="185">
        <v>29</v>
      </c>
      <c r="AE81" s="169" t="s">
        <v>21</v>
      </c>
      <c r="AF81" s="96" t="s">
        <v>22</v>
      </c>
      <c r="AG81" s="318"/>
      <c r="AH81" s="182"/>
      <c r="AI81" s="185"/>
      <c r="AJ81" s="164" t="s">
        <v>21</v>
      </c>
      <c r="AK81" s="96" t="s">
        <v>22</v>
      </c>
      <c r="AL81" s="173" t="s">
        <v>1089</v>
      </c>
      <c r="AM81" s="726" t="s">
        <v>27</v>
      </c>
      <c r="AN81" s="185">
        <v>19</v>
      </c>
      <c r="AO81" s="164" t="s">
        <v>21</v>
      </c>
      <c r="AP81" s="96" t="s">
        <v>22</v>
      </c>
      <c r="AQ81" s="173"/>
      <c r="AR81" s="726"/>
      <c r="AS81" s="185"/>
      <c r="AT81" s="164" t="s">
        <v>21</v>
      </c>
      <c r="AU81" s="96" t="s">
        <v>22</v>
      </c>
      <c r="AV81" s="704" t="s">
        <v>403</v>
      </c>
      <c r="AW81" s="182" t="s">
        <v>33</v>
      </c>
      <c r="AX81" s="495">
        <v>31</v>
      </c>
      <c r="AY81" s="164" t="s">
        <v>21</v>
      </c>
      <c r="AZ81" s="96" t="s">
        <v>22</v>
      </c>
      <c r="BA81" s="704"/>
      <c r="BB81" s="182"/>
      <c r="BC81" s="495"/>
      <c r="BD81" s="164" t="s">
        <v>21</v>
      </c>
      <c r="BE81" s="96" t="s">
        <v>22</v>
      </c>
      <c r="BF81" s="704"/>
      <c r="BG81" s="182"/>
      <c r="BH81" s="185"/>
      <c r="BI81" s="169" t="s">
        <v>21</v>
      </c>
      <c r="BJ81" s="96" t="s">
        <v>22</v>
      </c>
      <c r="BK81" s="318"/>
      <c r="BL81" s="182"/>
      <c r="BM81" s="185"/>
      <c r="BN81" s="169" t="s">
        <v>21</v>
      </c>
      <c r="BO81" s="96" t="s">
        <v>22</v>
      </c>
      <c r="BP81" s="318" t="s">
        <v>403</v>
      </c>
      <c r="BQ81" s="182" t="s">
        <v>1039</v>
      </c>
      <c r="BR81" s="185">
        <v>42</v>
      </c>
      <c r="BS81" s="169" t="s">
        <v>21</v>
      </c>
      <c r="BT81" s="96" t="s">
        <v>22</v>
      </c>
      <c r="BU81" s="593"/>
      <c r="BV81" s="600"/>
      <c r="BW81" s="185"/>
      <c r="BX81" s="169" t="s">
        <v>21</v>
      </c>
      <c r="BY81" s="96" t="s">
        <v>22</v>
      </c>
      <c r="BZ81" s="593"/>
      <c r="CA81" s="600"/>
      <c r="CB81" s="185"/>
      <c r="CC81" s="169" t="s">
        <v>21</v>
      </c>
      <c r="CD81" s="96" t="s">
        <v>22</v>
      </c>
      <c r="CE81" s="593"/>
      <c r="CF81" s="600"/>
      <c r="CG81" s="185"/>
      <c r="CH81" s="169" t="s">
        <v>21</v>
      </c>
      <c r="CI81" s="96" t="s">
        <v>22</v>
      </c>
      <c r="CJ81" s="593"/>
      <c r="CK81" s="600"/>
      <c r="CL81" s="185"/>
      <c r="CM81" s="169" t="s">
        <v>21</v>
      </c>
      <c r="CN81" s="96" t="s">
        <v>22</v>
      </c>
      <c r="CO81" s="704"/>
      <c r="CP81" s="594"/>
      <c r="CQ81" s="185"/>
      <c r="CR81" s="169" t="s">
        <v>21</v>
      </c>
      <c r="CS81" s="96" t="s">
        <v>22</v>
      </c>
      <c r="CT81" s="593"/>
      <c r="CU81" s="600"/>
      <c r="CV81" s="185"/>
      <c r="CW81" s="342" t="s">
        <v>9</v>
      </c>
      <c r="CX81" s="96" t="s">
        <v>10</v>
      </c>
      <c r="CY81" s="593"/>
      <c r="CZ81" s="600"/>
      <c r="DA81" s="185"/>
      <c r="DB81" s="169" t="s">
        <v>21</v>
      </c>
      <c r="DC81" s="96" t="s">
        <v>22</v>
      </c>
      <c r="DD81" s="591"/>
      <c r="DE81" s="592"/>
      <c r="DF81" s="472"/>
      <c r="DG81" s="169" t="s">
        <v>21</v>
      </c>
      <c r="DH81" s="96" t="s">
        <v>22</v>
      </c>
      <c r="DI81" s="994"/>
      <c r="DJ81" s="995"/>
      <c r="DK81" s="996"/>
      <c r="DL81" s="169" t="s">
        <v>21</v>
      </c>
      <c r="DM81" s="96" t="s">
        <v>22</v>
      </c>
      <c r="DN81" s="591"/>
      <c r="DO81" s="592"/>
      <c r="DP81" s="472"/>
      <c r="DQ81" s="784" t="s">
        <v>21</v>
      </c>
      <c r="DR81" s="779" t="s">
        <v>22</v>
      </c>
      <c r="DS81" s="1013" t="s">
        <v>1146</v>
      </c>
      <c r="DT81" s="1014" t="s">
        <v>402</v>
      </c>
      <c r="DU81" s="1015">
        <v>32</v>
      </c>
      <c r="DV81" s="784" t="s">
        <v>21</v>
      </c>
      <c r="DW81" s="779" t="s">
        <v>22</v>
      </c>
      <c r="DX81" s="780"/>
      <c r="DY81" s="1045"/>
      <c r="DZ81" s="782"/>
      <c r="EA81" s="778" t="s">
        <v>21</v>
      </c>
      <c r="EB81" s="783" t="s">
        <v>22</v>
      </c>
      <c r="EC81" s="780" t="s">
        <v>1098</v>
      </c>
      <c r="ED81" s="781" t="s">
        <v>1035</v>
      </c>
      <c r="EE81" s="1035">
        <v>33</v>
      </c>
      <c r="EF81" s="784" t="s">
        <v>21</v>
      </c>
      <c r="EG81" s="779" t="s">
        <v>22</v>
      </c>
      <c r="EH81" s="780" t="s">
        <v>1103</v>
      </c>
      <c r="EI81" s="781" t="s">
        <v>892</v>
      </c>
      <c r="EJ81" s="782" t="s">
        <v>458</v>
      </c>
      <c r="EK81" s="842" t="s">
        <v>21</v>
      </c>
      <c r="EL81" s="843" t="s">
        <v>22</v>
      </c>
      <c r="EM81" s="844"/>
      <c r="EN81" s="845"/>
      <c r="EO81" s="846"/>
      <c r="EP81" s="169" t="s">
        <v>21</v>
      </c>
      <c r="EQ81" s="96" t="s">
        <v>22</v>
      </c>
      <c r="ER81" s="625"/>
      <c r="ES81" s="622"/>
      <c r="ET81" s="185"/>
      <c r="EU81" s="169" t="s">
        <v>21</v>
      </c>
      <c r="EV81" s="96" t="s">
        <v>22</v>
      </c>
      <c r="EW81" s="625"/>
      <c r="EX81" s="622"/>
      <c r="EY81" s="185"/>
      <c r="EZ81" s="169" t="s">
        <v>21</v>
      </c>
      <c r="FA81" s="96" t="s">
        <v>22</v>
      </c>
      <c r="FB81" s="625"/>
      <c r="FC81" s="622"/>
      <c r="FD81" s="185"/>
      <c r="FE81" s="164" t="s">
        <v>21</v>
      </c>
      <c r="FF81" s="96" t="s">
        <v>22</v>
      </c>
      <c r="FG81" s="625"/>
      <c r="FH81" s="622"/>
      <c r="FI81" s="185"/>
      <c r="FJ81" s="169" t="s">
        <v>21</v>
      </c>
      <c r="FK81" s="96" t="s">
        <v>22</v>
      </c>
      <c r="FL81" s="625"/>
      <c r="FM81" s="622"/>
      <c r="FN81" s="185"/>
      <c r="FO81" s="169" t="s">
        <v>21</v>
      </c>
      <c r="FP81" s="96" t="s">
        <v>22</v>
      </c>
      <c r="FQ81" s="625" t="s">
        <v>1082</v>
      </c>
      <c r="FR81" s="622" t="s">
        <v>23</v>
      </c>
      <c r="FS81" s="185">
        <v>24</v>
      </c>
      <c r="FT81" s="969"/>
      <c r="FU81" s="82" t="s">
        <v>21</v>
      </c>
      <c r="FV81" s="1164"/>
      <c r="FW81" s="1164"/>
      <c r="FX81" s="1164"/>
      <c r="FY81" s="1157"/>
      <c r="FZ81" s="1157"/>
      <c r="GA81" s="1157"/>
      <c r="GB81" s="1157"/>
      <c r="GC81" s="1157"/>
      <c r="GD81" s="1157"/>
      <c r="GE81" s="1157"/>
      <c r="GF81" s="1157"/>
      <c r="GG81" s="1157"/>
      <c r="GH81" s="1157"/>
      <c r="GI81" s="1157"/>
      <c r="GJ81" s="1157"/>
      <c r="GK81" s="1157"/>
      <c r="GL81" s="1157"/>
      <c r="GM81" s="1179"/>
      <c r="GN81" s="143" t="s">
        <v>21</v>
      </c>
      <c r="GO81" s="1168"/>
      <c r="GP81" s="1171"/>
      <c r="GQ81" s="1174"/>
      <c r="GR81" s="1174"/>
      <c r="GS81" s="1174"/>
      <c r="GT81" s="1174"/>
      <c r="GU81" s="1174"/>
      <c r="GV81" s="1174"/>
      <c r="GW81" s="1168"/>
      <c r="GX81" s="1174"/>
      <c r="GY81" s="1174"/>
      <c r="GZ81" s="1174"/>
      <c r="HA81" s="1174"/>
      <c r="HB81" s="1174"/>
      <c r="HC81" s="1174"/>
      <c r="HD81" s="1160"/>
      <c r="HE81" s="130"/>
      <c r="HF81" s="119" t="s">
        <v>21</v>
      </c>
      <c r="HG81" s="1150"/>
      <c r="HH81" s="1162"/>
      <c r="HI81" s="1150"/>
      <c r="HJ81" s="1150"/>
      <c r="HK81" s="1150"/>
      <c r="HL81" s="1150"/>
      <c r="HM81" s="1150"/>
      <c r="HN81" s="1150"/>
      <c r="HO81" s="1150"/>
      <c r="HP81" s="1150"/>
      <c r="HQ81" s="1150"/>
      <c r="HR81" s="1150"/>
      <c r="HS81" s="1162"/>
      <c r="HT81" s="1162"/>
      <c r="HU81" s="1162"/>
      <c r="HV81" s="1162"/>
      <c r="HW81" s="1150"/>
      <c r="HX81" s="1150"/>
      <c r="HY81" s="1162"/>
      <c r="HZ81" s="1162"/>
      <c r="IA81" s="1162"/>
      <c r="IB81" s="1162"/>
      <c r="IC81" s="1162"/>
      <c r="ID81" s="1162"/>
      <c r="IE81" s="1162"/>
      <c r="IF81" s="1162"/>
      <c r="IG81" s="1162"/>
      <c r="IH81" s="1162"/>
      <c r="II81" s="1162"/>
      <c r="IJ81" s="1162"/>
      <c r="IK81" s="1162"/>
      <c r="IL81" s="1162"/>
      <c r="IM81" s="1150"/>
      <c r="IN81" s="1150"/>
      <c r="IO81" s="1162"/>
      <c r="IP81" s="1162"/>
      <c r="IQ81" s="1162"/>
      <c r="IR81" s="1162"/>
    </row>
    <row r="82" spans="1:252" s="8" customFormat="1" ht="8.1" customHeight="1" thickBot="1">
      <c r="A82" s="169"/>
      <c r="B82" s="96"/>
      <c r="C82" s="224" t="s">
        <v>1124</v>
      </c>
      <c r="D82" s="202"/>
      <c r="E82" s="185"/>
      <c r="F82" s="169"/>
      <c r="G82" s="96"/>
      <c r="H82" s="174"/>
      <c r="I82" s="202"/>
      <c r="J82" s="185"/>
      <c r="K82" s="169"/>
      <c r="L82" s="96"/>
      <c r="M82" s="1021" t="s">
        <v>1064</v>
      </c>
      <c r="N82" s="1022"/>
      <c r="O82" s="185"/>
      <c r="P82" s="169"/>
      <c r="Q82" s="96"/>
      <c r="R82" s="174"/>
      <c r="S82" s="202"/>
      <c r="T82" s="185"/>
      <c r="U82" s="169"/>
      <c r="V82" s="96"/>
      <c r="W82" s="287" t="s">
        <v>1077</v>
      </c>
      <c r="X82" s="177" t="s">
        <v>26</v>
      </c>
      <c r="Y82" s="534"/>
      <c r="Z82" s="169"/>
      <c r="AA82" s="96"/>
      <c r="AB82" s="224" t="s">
        <v>1077</v>
      </c>
      <c r="AC82" s="1022"/>
      <c r="AD82" s="185"/>
      <c r="AE82" s="169"/>
      <c r="AF82" s="96"/>
      <c r="AG82" s="318"/>
      <c r="AH82" s="182"/>
      <c r="AI82" s="185"/>
      <c r="AJ82" s="164"/>
      <c r="AK82" s="96"/>
      <c r="AL82" s="174" t="s">
        <v>1090</v>
      </c>
      <c r="AM82" s="726"/>
      <c r="AN82" s="185"/>
      <c r="AO82" s="164"/>
      <c r="AP82" s="96"/>
      <c r="AQ82" s="174"/>
      <c r="AR82" s="726"/>
      <c r="AS82" s="185"/>
      <c r="AT82" s="164"/>
      <c r="AU82" s="96"/>
      <c r="AV82" s="595" t="s">
        <v>605</v>
      </c>
      <c r="AW82" s="177"/>
      <c r="AX82" s="495"/>
      <c r="AY82" s="164"/>
      <c r="AZ82" s="96"/>
      <c r="BA82" s="595"/>
      <c r="BB82" s="177"/>
      <c r="BC82" s="495"/>
      <c r="BD82" s="164"/>
      <c r="BE82" s="96"/>
      <c r="BF82" s="595"/>
      <c r="BG82" s="177"/>
      <c r="BH82" s="185"/>
      <c r="BI82" s="169"/>
      <c r="BJ82" s="96"/>
      <c r="BK82" s="318"/>
      <c r="BL82" s="520"/>
      <c r="BM82" s="185"/>
      <c r="BN82" s="169"/>
      <c r="BO82" s="96"/>
      <c r="BP82" s="318" t="s">
        <v>1038</v>
      </c>
      <c r="BQ82" s="520"/>
      <c r="BR82" s="185"/>
      <c r="BS82" s="169"/>
      <c r="BT82" s="96"/>
      <c r="BU82" s="593"/>
      <c r="BV82" s="601"/>
      <c r="BW82" s="185"/>
      <c r="BX82" s="169"/>
      <c r="BY82" s="96"/>
      <c r="BZ82" s="593"/>
      <c r="CA82" s="601"/>
      <c r="CB82" s="185"/>
      <c r="CC82" s="169"/>
      <c r="CD82" s="96"/>
      <c r="CE82" s="593"/>
      <c r="CF82" s="601"/>
      <c r="CG82" s="185"/>
      <c r="CH82" s="169"/>
      <c r="CI82" s="96"/>
      <c r="CJ82" s="593"/>
      <c r="CK82" s="601"/>
      <c r="CL82" s="185"/>
      <c r="CM82" s="169"/>
      <c r="CN82" s="96"/>
      <c r="CO82" s="595"/>
      <c r="CP82" s="601"/>
      <c r="CQ82" s="185"/>
      <c r="CR82" s="169"/>
      <c r="CS82" s="96"/>
      <c r="CT82" s="593"/>
      <c r="CU82" s="601"/>
      <c r="CV82" s="185"/>
      <c r="CW82" s="342"/>
      <c r="CX82" s="96"/>
      <c r="CY82" s="593"/>
      <c r="CZ82" s="601"/>
      <c r="DA82" s="185"/>
      <c r="DB82" s="169"/>
      <c r="DC82" s="96"/>
      <c r="DD82" s="477"/>
      <c r="DE82" s="478"/>
      <c r="DF82" s="472"/>
      <c r="DG82" s="169"/>
      <c r="DH82" s="96"/>
      <c r="DI82" s="318"/>
      <c r="DJ82" s="520"/>
      <c r="DK82" s="534"/>
      <c r="DL82" s="169"/>
      <c r="DM82" s="96"/>
      <c r="DN82" s="477"/>
      <c r="DO82" s="478"/>
      <c r="DP82" s="472"/>
      <c r="DQ82" s="784"/>
      <c r="DR82" s="779"/>
      <c r="DS82" s="1013" t="s">
        <v>1147</v>
      </c>
      <c r="DT82" s="1182" t="s">
        <v>1158</v>
      </c>
      <c r="DU82" s="1183"/>
      <c r="DV82" s="784"/>
      <c r="DW82" s="779"/>
      <c r="DX82" s="1041"/>
      <c r="DY82" s="1046"/>
      <c r="DZ82" s="782"/>
      <c r="EA82" s="778"/>
      <c r="EB82" s="783"/>
      <c r="EC82" s="1041" t="s">
        <v>1099</v>
      </c>
      <c r="ED82" s="786"/>
      <c r="EE82" s="1035"/>
      <c r="EF82" s="784"/>
      <c r="EG82" s="779"/>
      <c r="EH82" s="1041" t="s">
        <v>1102</v>
      </c>
      <c r="EI82" s="786"/>
      <c r="EJ82" s="782">
        <v>16</v>
      </c>
      <c r="EK82" s="842"/>
      <c r="EL82" s="843"/>
      <c r="EM82" s="844"/>
      <c r="EN82" s="845"/>
      <c r="EO82" s="846"/>
      <c r="EP82" s="169"/>
      <c r="EQ82" s="96"/>
      <c r="ER82" s="625"/>
      <c r="ES82" s="622"/>
      <c r="ET82" s="185"/>
      <c r="EU82" s="169"/>
      <c r="EV82" s="96"/>
      <c r="EW82" s="625"/>
      <c r="EX82" s="622"/>
      <c r="EY82" s="185"/>
      <c r="EZ82" s="169"/>
      <c r="FA82" s="96"/>
      <c r="FB82" s="625"/>
      <c r="FC82" s="622"/>
      <c r="FD82" s="185"/>
      <c r="FE82" s="164"/>
      <c r="FF82" s="96"/>
      <c r="FG82" s="625"/>
      <c r="FH82" s="622"/>
      <c r="FI82" s="185"/>
      <c r="FJ82" s="169"/>
      <c r="FK82" s="96"/>
      <c r="FL82" s="625"/>
      <c r="FM82" s="622"/>
      <c r="FN82" s="185"/>
      <c r="FO82" s="169"/>
      <c r="FP82" s="96"/>
      <c r="FQ82" s="625" t="s">
        <v>1148</v>
      </c>
      <c r="FR82" s="622"/>
      <c r="FS82" s="185"/>
      <c r="FT82" s="969"/>
      <c r="FU82" s="82"/>
      <c r="FV82" s="1164"/>
      <c r="FW82" s="1164"/>
      <c r="FX82" s="1164"/>
      <c r="FY82" s="1157"/>
      <c r="FZ82" s="1157"/>
      <c r="GA82" s="1157"/>
      <c r="GB82" s="1157"/>
      <c r="GC82" s="1157"/>
      <c r="GD82" s="1157"/>
      <c r="GE82" s="1157"/>
      <c r="GF82" s="1157"/>
      <c r="GG82" s="1157"/>
      <c r="GH82" s="1157"/>
      <c r="GI82" s="1157"/>
      <c r="GJ82" s="1157"/>
      <c r="GK82" s="1157"/>
      <c r="GL82" s="1157"/>
      <c r="GM82" s="1179"/>
      <c r="GN82" s="143"/>
      <c r="GO82" s="1168"/>
      <c r="GP82" s="1171"/>
      <c r="GQ82" s="1174"/>
      <c r="GR82" s="1174"/>
      <c r="GS82" s="1174"/>
      <c r="GT82" s="1174"/>
      <c r="GU82" s="1174"/>
      <c r="GV82" s="1174"/>
      <c r="GW82" s="1168"/>
      <c r="GX82" s="1174"/>
      <c r="GY82" s="1174"/>
      <c r="GZ82" s="1174"/>
      <c r="HA82" s="1174"/>
      <c r="HB82" s="1174"/>
      <c r="HC82" s="1174"/>
      <c r="HD82" s="1160"/>
      <c r="HE82" s="130"/>
      <c r="HF82" s="119"/>
      <c r="HG82" s="1150"/>
      <c r="HH82" s="1162"/>
      <c r="HI82" s="1150"/>
      <c r="HJ82" s="1150"/>
      <c r="HK82" s="1150"/>
      <c r="HL82" s="1150"/>
      <c r="HM82" s="1150"/>
      <c r="HN82" s="1150"/>
      <c r="HO82" s="1150"/>
      <c r="HP82" s="1150"/>
      <c r="HQ82" s="1150"/>
      <c r="HR82" s="1150"/>
      <c r="HS82" s="1162"/>
      <c r="HT82" s="1162"/>
      <c r="HU82" s="1162"/>
      <c r="HV82" s="1162"/>
      <c r="HW82" s="1150"/>
      <c r="HX82" s="1150"/>
      <c r="HY82" s="1162"/>
      <c r="HZ82" s="1162"/>
      <c r="IA82" s="1162"/>
      <c r="IB82" s="1162"/>
      <c r="IC82" s="1162"/>
      <c r="ID82" s="1162"/>
      <c r="IE82" s="1162"/>
      <c r="IF82" s="1162"/>
      <c r="IG82" s="1162"/>
      <c r="IH82" s="1162"/>
      <c r="II82" s="1162"/>
      <c r="IJ82" s="1162"/>
      <c r="IK82" s="1162"/>
      <c r="IL82" s="1162"/>
      <c r="IM82" s="1150"/>
      <c r="IN82" s="1150"/>
      <c r="IO82" s="1162"/>
      <c r="IP82" s="1162"/>
      <c r="IQ82" s="1162"/>
      <c r="IR82" s="1162"/>
    </row>
    <row r="83" spans="1:252" s="8" customFormat="1" ht="8.1" customHeight="1" thickBot="1">
      <c r="A83" s="167"/>
      <c r="B83" s="97"/>
      <c r="C83" s="226"/>
      <c r="D83" s="201"/>
      <c r="E83" s="186"/>
      <c r="F83" s="167"/>
      <c r="G83" s="97"/>
      <c r="H83" s="175"/>
      <c r="I83" s="201"/>
      <c r="J83" s="186"/>
      <c r="K83" s="167"/>
      <c r="L83" s="97"/>
      <c r="M83" s="1144"/>
      <c r="N83" s="1024"/>
      <c r="O83" s="186"/>
      <c r="P83" s="167"/>
      <c r="Q83" s="97"/>
      <c r="R83" s="175"/>
      <c r="S83" s="201"/>
      <c r="T83" s="186"/>
      <c r="U83" s="167"/>
      <c r="V83" s="97"/>
      <c r="W83" s="288" t="s">
        <v>1135</v>
      </c>
      <c r="X83" s="178"/>
      <c r="Y83" s="1145"/>
      <c r="Z83" s="167"/>
      <c r="AA83" s="97"/>
      <c r="AB83" s="226"/>
      <c r="AC83" s="1024"/>
      <c r="AD83" s="186"/>
      <c r="AE83" s="167"/>
      <c r="AF83" s="97"/>
      <c r="AG83" s="544"/>
      <c r="AH83" s="291"/>
      <c r="AI83" s="186"/>
      <c r="AJ83" s="165"/>
      <c r="AK83" s="97"/>
      <c r="AL83" s="175" t="s">
        <v>1091</v>
      </c>
      <c r="AM83" s="727"/>
      <c r="AN83" s="186"/>
      <c r="AO83" s="167"/>
      <c r="AP83" s="97"/>
      <c r="AQ83" s="175"/>
      <c r="AR83" s="727"/>
      <c r="AS83" s="186"/>
      <c r="AT83" s="167"/>
      <c r="AU83" s="97"/>
      <c r="AV83" s="597"/>
      <c r="AW83" s="178"/>
      <c r="AX83" s="498"/>
      <c r="AY83" s="167"/>
      <c r="AZ83" s="97"/>
      <c r="BA83" s="597"/>
      <c r="BB83" s="178"/>
      <c r="BC83" s="498"/>
      <c r="BD83" s="167"/>
      <c r="BE83" s="97"/>
      <c r="BF83" s="597"/>
      <c r="BG83" s="178"/>
      <c r="BH83" s="186"/>
      <c r="BI83" s="167"/>
      <c r="BJ83" s="97"/>
      <c r="BK83" s="288"/>
      <c r="BL83" s="521"/>
      <c r="BM83" s="186"/>
      <c r="BN83" s="167"/>
      <c r="BO83" s="97"/>
      <c r="BP83" s="288"/>
      <c r="BQ83" s="521"/>
      <c r="BR83" s="186"/>
      <c r="BS83" s="167"/>
      <c r="BT83" s="97"/>
      <c r="BU83" s="611"/>
      <c r="BV83" s="598"/>
      <c r="BW83" s="186"/>
      <c r="BX83" s="167"/>
      <c r="BY83" s="97"/>
      <c r="BZ83" s="611"/>
      <c r="CA83" s="598"/>
      <c r="CB83" s="186"/>
      <c r="CC83" s="167"/>
      <c r="CD83" s="97"/>
      <c r="CE83" s="611"/>
      <c r="CF83" s="598"/>
      <c r="CG83" s="186"/>
      <c r="CH83" s="167"/>
      <c r="CI83" s="97"/>
      <c r="CJ83" s="611"/>
      <c r="CK83" s="598"/>
      <c r="CL83" s="186"/>
      <c r="CM83" s="167"/>
      <c r="CN83" s="97"/>
      <c r="CO83" s="429"/>
      <c r="CP83" s="430"/>
      <c r="CQ83" s="433"/>
      <c r="CR83" s="167"/>
      <c r="CS83" s="97"/>
      <c r="CT83" s="611"/>
      <c r="CU83" s="598"/>
      <c r="CV83" s="186"/>
      <c r="CW83" s="343"/>
      <c r="CX83" s="97"/>
      <c r="CY83" s="611"/>
      <c r="CZ83" s="598"/>
      <c r="DA83" s="186"/>
      <c r="DB83" s="167"/>
      <c r="DC83" s="97"/>
      <c r="DD83" s="474"/>
      <c r="DE83" s="479"/>
      <c r="DF83" s="473"/>
      <c r="DG83" s="167"/>
      <c r="DH83" s="97"/>
      <c r="DI83" s="429"/>
      <c r="DJ83" s="521"/>
      <c r="DK83" s="729"/>
      <c r="DL83" s="167"/>
      <c r="DM83" s="97"/>
      <c r="DN83" s="474"/>
      <c r="DO83" s="479"/>
      <c r="DP83" s="473"/>
      <c r="DQ83" s="792"/>
      <c r="DR83" s="793"/>
      <c r="DS83" s="1016" t="s">
        <v>1092</v>
      </c>
      <c r="DT83" s="1017"/>
      <c r="DU83" s="1018"/>
      <c r="DV83" s="792"/>
      <c r="DW83" s="793"/>
      <c r="DX83" s="1043"/>
      <c r="DY83" s="1043"/>
      <c r="DZ83" s="791"/>
      <c r="EA83" s="792"/>
      <c r="EB83" s="788"/>
      <c r="EC83" s="1041" t="s">
        <v>1092</v>
      </c>
      <c r="ED83" s="790"/>
      <c r="EE83" s="1036"/>
      <c r="EF83" s="792"/>
      <c r="EG83" s="793"/>
      <c r="EH83" s="1041" t="s">
        <v>1092</v>
      </c>
      <c r="EI83" s="790"/>
      <c r="EJ83" s="791"/>
      <c r="EK83" s="847"/>
      <c r="EL83" s="852"/>
      <c r="EM83" s="849"/>
      <c r="EN83" s="849"/>
      <c r="EO83" s="850"/>
      <c r="EP83" s="167"/>
      <c r="EQ83" s="97"/>
      <c r="ER83" s="626"/>
      <c r="ES83" s="626"/>
      <c r="ET83" s="186"/>
      <c r="EU83" s="167"/>
      <c r="EV83" s="97"/>
      <c r="EW83" s="626"/>
      <c r="EX83" s="626"/>
      <c r="EY83" s="186"/>
      <c r="EZ83" s="167"/>
      <c r="FA83" s="97"/>
      <c r="FB83" s="626"/>
      <c r="FC83" s="626"/>
      <c r="FD83" s="186"/>
      <c r="FE83" s="167"/>
      <c r="FF83" s="97"/>
      <c r="FG83" s="626"/>
      <c r="FH83" s="626"/>
      <c r="FI83" s="186"/>
      <c r="FJ83" s="167"/>
      <c r="FK83" s="97"/>
      <c r="FL83" s="626"/>
      <c r="FM83" s="626"/>
      <c r="FN83" s="186"/>
      <c r="FO83" s="167"/>
      <c r="FP83" s="97"/>
      <c r="FQ83" s="626"/>
      <c r="FR83" s="626"/>
      <c r="FS83" s="186"/>
      <c r="FT83" s="969"/>
      <c r="FU83" s="83"/>
      <c r="FV83" s="1165"/>
      <c r="FW83" s="1165"/>
      <c r="FX83" s="1165"/>
      <c r="FY83" s="1158"/>
      <c r="FZ83" s="1158"/>
      <c r="GA83" s="1158"/>
      <c r="GB83" s="1158"/>
      <c r="GC83" s="1158"/>
      <c r="GD83" s="1158"/>
      <c r="GE83" s="1158"/>
      <c r="GF83" s="1158"/>
      <c r="GG83" s="1158"/>
      <c r="GH83" s="1158"/>
      <c r="GI83" s="1158"/>
      <c r="GJ83" s="1158"/>
      <c r="GK83" s="1158"/>
      <c r="GL83" s="1158"/>
      <c r="GM83" s="1179"/>
      <c r="GN83" s="144"/>
      <c r="GO83" s="1169"/>
      <c r="GP83" s="1172"/>
      <c r="GQ83" s="1175"/>
      <c r="GR83" s="1175"/>
      <c r="GS83" s="1175"/>
      <c r="GT83" s="1175"/>
      <c r="GU83" s="1175"/>
      <c r="GV83" s="1175"/>
      <c r="GW83" s="1169"/>
      <c r="GX83" s="1175"/>
      <c r="GY83" s="1175"/>
      <c r="GZ83" s="1175"/>
      <c r="HA83" s="1175"/>
      <c r="HB83" s="1175"/>
      <c r="HC83" s="1175"/>
      <c r="HD83" s="1161"/>
      <c r="HE83" s="131"/>
      <c r="HF83" s="120"/>
      <c r="HG83" s="1151"/>
      <c r="HH83" s="1162"/>
      <c r="HI83" s="1151"/>
      <c r="HJ83" s="1151"/>
      <c r="HK83" s="1151"/>
      <c r="HL83" s="1151"/>
      <c r="HM83" s="1151"/>
      <c r="HN83" s="1151"/>
      <c r="HO83" s="1151"/>
      <c r="HP83" s="1151"/>
      <c r="HQ83" s="1151"/>
      <c r="HR83" s="1151"/>
      <c r="HS83" s="1162"/>
      <c r="HT83" s="1162"/>
      <c r="HU83" s="1162"/>
      <c r="HV83" s="1162"/>
      <c r="HW83" s="1151"/>
      <c r="HX83" s="1151"/>
      <c r="HY83" s="1162"/>
      <c r="HZ83" s="1162"/>
      <c r="IA83" s="1162"/>
      <c r="IB83" s="1162"/>
      <c r="IC83" s="1162"/>
      <c r="ID83" s="1162"/>
      <c r="IE83" s="1162"/>
      <c r="IF83" s="1162"/>
      <c r="IG83" s="1162"/>
      <c r="IH83" s="1162"/>
      <c r="II83" s="1162"/>
      <c r="IJ83" s="1162"/>
      <c r="IK83" s="1162"/>
      <c r="IL83" s="1162"/>
      <c r="IM83" s="1151"/>
      <c r="IN83" s="1151"/>
      <c r="IO83" s="1162"/>
      <c r="IP83" s="1162"/>
      <c r="IQ83" s="1162"/>
      <c r="IR83" s="1162"/>
    </row>
    <row r="84" spans="1:252" s="8" customFormat="1" ht="8.1" customHeight="1" thickBot="1">
      <c r="A84" s="168"/>
      <c r="B84" s="95"/>
      <c r="C84" s="225" t="s">
        <v>1122</v>
      </c>
      <c r="D84" s="200"/>
      <c r="E84" s="184"/>
      <c r="F84" s="168"/>
      <c r="G84" s="95"/>
      <c r="H84" s="172"/>
      <c r="I84" s="200"/>
      <c r="J84" s="184"/>
      <c r="K84" s="168"/>
      <c r="L84" s="95"/>
      <c r="M84" s="1141" t="s">
        <v>1067</v>
      </c>
      <c r="N84" s="1009"/>
      <c r="O84" s="184"/>
      <c r="P84" s="168"/>
      <c r="Q84" s="95"/>
      <c r="R84" s="172"/>
      <c r="S84" s="200"/>
      <c r="T84" s="184"/>
      <c r="U84" s="168"/>
      <c r="V84" s="95"/>
      <c r="W84" s="285"/>
      <c r="X84" s="176"/>
      <c r="Y84" s="533"/>
      <c r="Z84" s="168"/>
      <c r="AA84" s="95"/>
      <c r="AB84" s="225" t="s">
        <v>1073</v>
      </c>
      <c r="AC84" s="1009"/>
      <c r="AD84" s="184"/>
      <c r="AE84" s="168"/>
      <c r="AF84" s="95"/>
      <c r="AG84" s="543"/>
      <c r="AH84" s="289"/>
      <c r="AI84" s="184"/>
      <c r="AJ84" s="163"/>
      <c r="AK84" s="95"/>
      <c r="AL84" s="172"/>
      <c r="AM84" s="200"/>
      <c r="AN84" s="184"/>
      <c r="AO84" s="168"/>
      <c r="AP84" s="95"/>
      <c r="AQ84" s="172"/>
      <c r="AR84" s="200"/>
      <c r="AS84" s="184"/>
      <c r="AT84" s="168"/>
      <c r="AU84" s="95"/>
      <c r="AV84" s="491"/>
      <c r="AW84" s="599"/>
      <c r="AX84" s="492"/>
      <c r="AY84" s="168"/>
      <c r="AZ84" s="95"/>
      <c r="BA84" s="172"/>
      <c r="BB84" s="200"/>
      <c r="BC84" s="184"/>
      <c r="BD84" s="168"/>
      <c r="BE84" s="95"/>
      <c r="BF84" s="172"/>
      <c r="BG84" s="200"/>
      <c r="BH84" s="184"/>
      <c r="BI84" s="168"/>
      <c r="BJ84" s="95"/>
      <c r="BK84" s="543"/>
      <c r="BL84" s="519"/>
      <c r="BM84" s="184"/>
      <c r="BN84" s="168"/>
      <c r="BO84" s="95"/>
      <c r="BP84" s="543"/>
      <c r="BQ84" s="519"/>
      <c r="BR84" s="184"/>
      <c r="BS84" s="168"/>
      <c r="BT84" s="95"/>
      <c r="BU84" s="179"/>
      <c r="BV84" s="289"/>
      <c r="BW84" s="184"/>
      <c r="BX84" s="168"/>
      <c r="BY84" s="95"/>
      <c r="BZ84" s="179"/>
      <c r="CA84" s="289"/>
      <c r="CB84" s="184"/>
      <c r="CC84" s="168"/>
      <c r="CD84" s="95"/>
      <c r="CE84" s="179"/>
      <c r="CF84" s="289"/>
      <c r="CG84" s="184"/>
      <c r="CH84" s="168"/>
      <c r="CI84" s="95"/>
      <c r="CJ84" s="434"/>
      <c r="CK84" s="425"/>
      <c r="CL84" s="184"/>
      <c r="CM84" s="168"/>
      <c r="CN84" s="95"/>
      <c r="CO84" s="339"/>
      <c r="CP84" s="425"/>
      <c r="CQ84" s="431"/>
      <c r="CR84" s="168"/>
      <c r="CS84" s="95"/>
      <c r="CT84" s="179"/>
      <c r="CU84" s="289"/>
      <c r="CV84" s="184"/>
      <c r="CW84" s="168"/>
      <c r="CX84" s="95"/>
      <c r="CY84" s="179"/>
      <c r="CZ84" s="289"/>
      <c r="DA84" s="184"/>
      <c r="DB84" s="168"/>
      <c r="DC84" s="95"/>
      <c r="DD84" s="339"/>
      <c r="DE84" s="425"/>
      <c r="DF84" s="431"/>
      <c r="DG84" s="168"/>
      <c r="DH84" s="95"/>
      <c r="DI84" s="339"/>
      <c r="DJ84" s="425"/>
      <c r="DK84" s="431"/>
      <c r="DL84" s="168"/>
      <c r="DM84" s="95"/>
      <c r="DN84" s="339"/>
      <c r="DO84" s="425"/>
      <c r="DP84" s="431"/>
      <c r="DQ84" s="777"/>
      <c r="DR84" s="772"/>
      <c r="DS84" s="1010" t="s">
        <v>1093</v>
      </c>
      <c r="DT84" s="1011"/>
      <c r="DU84" s="1012"/>
      <c r="DV84" s="777"/>
      <c r="DW84" s="772"/>
      <c r="DX84" s="773"/>
      <c r="DY84" s="1044"/>
      <c r="DZ84" s="775"/>
      <c r="EA84" s="777"/>
      <c r="EB84" s="776"/>
      <c r="EC84" s="773" t="s">
        <v>1097</v>
      </c>
      <c r="ED84" s="774"/>
      <c r="EE84" s="1034"/>
      <c r="EF84" s="777"/>
      <c r="EG84" s="772"/>
      <c r="EH84" s="773" t="s">
        <v>1100</v>
      </c>
      <c r="EI84" s="774"/>
      <c r="EJ84" s="775"/>
      <c r="EK84" s="837"/>
      <c r="EL84" s="838"/>
      <c r="EM84" s="859"/>
      <c r="EN84" s="840"/>
      <c r="EO84" s="841"/>
      <c r="EP84" s="168"/>
      <c r="EQ84" s="95"/>
      <c r="ER84" s="623"/>
      <c r="ES84" s="624"/>
      <c r="ET84" s="184"/>
      <c r="EU84" s="168"/>
      <c r="EV84" s="95"/>
      <c r="EW84" s="623"/>
      <c r="EX84" s="624"/>
      <c r="EY84" s="184"/>
      <c r="EZ84" s="168"/>
      <c r="FA84" s="95"/>
      <c r="FB84" s="623"/>
      <c r="FC84" s="624"/>
      <c r="FD84" s="184"/>
      <c r="FE84" s="168"/>
      <c r="FF84" s="95"/>
      <c r="FG84" s="623"/>
      <c r="FH84" s="624"/>
      <c r="FI84" s="184"/>
      <c r="FJ84" s="168"/>
      <c r="FK84" s="95"/>
      <c r="FL84" s="623"/>
      <c r="FM84" s="624"/>
      <c r="FN84" s="184"/>
      <c r="FO84" s="168"/>
      <c r="FP84" s="95"/>
      <c r="FQ84" s="623"/>
      <c r="FR84" s="624"/>
      <c r="FS84" s="184"/>
      <c r="FT84" s="969"/>
      <c r="FU84" s="81"/>
      <c r="FV84" s="1163">
        <f>COUNTIF($A84:$FS87,"=CSB")</f>
        <v>1</v>
      </c>
      <c r="FW84" s="1163">
        <f>COUNTIF($A84:$FS87,"41")</f>
        <v>0</v>
      </c>
      <c r="FX84" s="1163">
        <f>COUNTIF($A84:$FS87,"=42")</f>
        <v>0</v>
      </c>
      <c r="FY84" s="1156">
        <f>COUNTIF($A84:$FS87,"40")</f>
        <v>1</v>
      </c>
      <c r="FZ84" s="1156">
        <f>COUNTIF($A84:$FS87,"11")</f>
        <v>0</v>
      </c>
      <c r="GA84" s="1156">
        <f>COUNTIF($A84:$FS87,"13")</f>
        <v>1</v>
      </c>
      <c r="GB84" s="1156">
        <f>COUNTIF($A84:$FS87,"=19")</f>
        <v>0</v>
      </c>
      <c r="GC84" s="1156">
        <f>COUNTIF($A84:$FS87,"=14")</f>
        <v>0</v>
      </c>
      <c r="GD84" s="1156">
        <f>COUNTIF($A84:$FS87,"=24")</f>
        <v>1</v>
      </c>
      <c r="GE84" s="1156">
        <f>COUNTIF($A84:$FS87,"=25")</f>
        <v>0</v>
      </c>
      <c r="GF84" s="1156">
        <f>COUNTIF($A84:$FS87,"=26")</f>
        <v>1</v>
      </c>
      <c r="GG84" s="1156">
        <f>COUNTIF($A84:$FS87,"=29")</f>
        <v>1</v>
      </c>
      <c r="GH84" s="1156">
        <f>COUNTIF($A84:$FS87,"=30")</f>
        <v>0</v>
      </c>
      <c r="GI84" s="1156">
        <f>COUNTIF($A84:$FS87,"=31")</f>
        <v>0</v>
      </c>
      <c r="GJ84" s="1156">
        <f>COUNTIF($A84:$FS87,"=32")</f>
        <v>1</v>
      </c>
      <c r="GK84" s="1156">
        <f>COUNTIF($A84:$FS87,"=33")</f>
        <v>1</v>
      </c>
      <c r="GL84" s="1156">
        <f>COUNTIF($A84:$FS87,"=34")</f>
        <v>0</v>
      </c>
      <c r="GM84" s="1179">
        <f>COUNTIF($A84:$GE87,"=34")</f>
        <v>0</v>
      </c>
      <c r="GN84" s="1176" t="s">
        <v>85</v>
      </c>
      <c r="GO84" s="1167" t="str">
        <f>IF(COUNTIF($A84:$FS87,"=41")&gt;0,"X"," ")</f>
        <v xml:space="preserve"> </v>
      </c>
      <c r="GP84" s="1170" t="str">
        <f>IF(COUNTIF($A84:$FS87,"=42")&gt;0,"X"," ")</f>
        <v xml:space="preserve"> </v>
      </c>
      <c r="GQ84" s="1173" t="str">
        <f>IF(COUNTIF($A84:$FS87,"=40")&gt;0,"X"," ")</f>
        <v>X</v>
      </c>
      <c r="GR84" s="1173" t="str">
        <f>IF(COUNTIF($A84:$FS87,"=11")&gt;0,"X"," ")</f>
        <v xml:space="preserve"> </v>
      </c>
      <c r="GS84" s="1173" t="str">
        <f>IF(COUNTIF($A84:$FS87,"=13")&gt;0,"X"," ")</f>
        <v>X</v>
      </c>
      <c r="GT84" s="1173" t="str">
        <f>IF(COUNTIF($A84:$FS87,"=19")&gt;0,"X"," ")</f>
        <v xml:space="preserve"> </v>
      </c>
      <c r="GU84" s="1173" t="str">
        <f>IF(COUNTIF($A84:$FS87,"=14")&gt;0,"X"," ")</f>
        <v xml:space="preserve"> </v>
      </c>
      <c r="GV84" s="1173" t="str">
        <f>IF(COUNTIF($A84:$FS87,"=24")&gt;0,"X"," ")</f>
        <v>X</v>
      </c>
      <c r="GW84" s="1167" t="str">
        <f>IF(COUNTIF($A84:$FS87,"=25")&gt;0,"X"," ")</f>
        <v xml:space="preserve"> </v>
      </c>
      <c r="GX84" s="1173" t="str">
        <f>IF(COUNTIF($A84:$FS87,"=26")&gt;0,"X"," ")</f>
        <v>X</v>
      </c>
      <c r="GY84" s="1173" t="str">
        <f>IF(COUNTIF($A84:$FS87,"=29")&gt;0,"X"," ")</f>
        <v>X</v>
      </c>
      <c r="GZ84" s="1173" t="str">
        <f>IF(COUNTIF($A84:$FS87,"=30")&gt;0,"X"," ")</f>
        <v xml:space="preserve"> </v>
      </c>
      <c r="HA84" s="1173" t="str">
        <f>IF(COUNTIF($A84:$FS87,"=31")&gt;0,"X"," ")</f>
        <v xml:space="preserve"> </v>
      </c>
      <c r="HB84" s="1173" t="str">
        <f>IF(COUNTIF($A84:$FS87,"=32")&gt;0,"X"," ")</f>
        <v>X</v>
      </c>
      <c r="HC84" s="1173" t="str">
        <f>IF(COUNTIF($A84:$FS87,"=33")&gt;0,"X"," ")</f>
        <v>X</v>
      </c>
      <c r="HD84" s="1159" t="str">
        <f>IF(COUNTIF($A84:$FS87,"=34")&gt;0,"X"," ")</f>
        <v xml:space="preserve"> </v>
      </c>
      <c r="HE84" s="211"/>
      <c r="HF84" s="211"/>
      <c r="HG84" s="1149" t="str">
        <f>IF(COUNTIF($A84:$FS87,"=H.Prus")&gt;0,"Z"," ")</f>
        <v xml:space="preserve"> </v>
      </c>
      <c r="HH84" s="1162" t="str">
        <f>IF(COUNTIF($A84:$FS87,"=M.Przybyś")&gt;0,"Z"," ")</f>
        <v xml:space="preserve"> </v>
      </c>
      <c r="HI84" s="1149" t="str">
        <f>IF(COUNTIF($A84:$FS87,"=M.Marcinkiewicz")&gt;0,"Z"," ")</f>
        <v xml:space="preserve"> </v>
      </c>
      <c r="HJ84" s="1149" t="str">
        <f>IF(COUNTIF($A84:$FS87,"=K.Cis")&gt;0,"Z"," ")</f>
        <v xml:space="preserve"> </v>
      </c>
      <c r="HK84" s="1149" t="str">
        <f>IF(COUNTIF($A84:$FS87,"=Z.Tomczykowski")&gt;0,"Z"," ")</f>
        <v>Z</v>
      </c>
      <c r="HL84" s="1149" t="str">
        <f>IF(COUNTIF($A84:$FS87,"=P.Antoszkiewicz")&gt;0,"Z"," ")</f>
        <v xml:space="preserve"> </v>
      </c>
      <c r="HM84" s="1149" t="str">
        <f>IF(COUNTIF($A84:$FS87,"=Z.Niewiadomski")&gt;0,"Z"," ")</f>
        <v xml:space="preserve"> </v>
      </c>
      <c r="HN84" s="1149" t="str">
        <f>IF(COUNTIF($A84:$FS87,"=A.Miściur-Kaszyńska")&gt;0,"Z"," ")</f>
        <v xml:space="preserve"> </v>
      </c>
      <c r="HO84" s="1149" t="str">
        <f>IF(COUNTIF($A84:$FS87,"=L.Demczuk")&gt;0,"Z"," ")</f>
        <v xml:space="preserve"> </v>
      </c>
      <c r="HP84" s="1149" t="str">
        <f>IF(COUNTIF($A84:$FS87,"=K.Kiejdo")&gt;0,"Z"," ")</f>
        <v xml:space="preserve"> </v>
      </c>
      <c r="HQ84" s="1149" t="str">
        <f>IF(COUNTIF($A84:$FS87,"=M.Kieżun")&gt;0,"Z"," ")</f>
        <v xml:space="preserve"> </v>
      </c>
      <c r="HR84" s="1149" t="str">
        <f>IF(COUNTIF($A84:$FS87,"=I.Kasprzyk")&gt;0,"Z"," ")</f>
        <v xml:space="preserve"> </v>
      </c>
      <c r="HS84" s="1162" t="str">
        <f>IF(COUNTIF($A84:$FS87,"=M.Choroszko")&gt;0,"Z"," ")</f>
        <v>Z</v>
      </c>
      <c r="HT84" s="1162" t="str">
        <f>IF(COUNTIF($A84:$FS87,"=M.Grzyb")&gt;0,"Z"," ")</f>
        <v xml:space="preserve"> </v>
      </c>
      <c r="HU84" s="1162" t="str">
        <f>IF(COUNTIF($A84:$FS87,"=A.Muż")&gt;0,"Z"," ")</f>
        <v xml:space="preserve"> </v>
      </c>
      <c r="HV84" s="1162" t="str">
        <f>IF(COUNTIF($A84:$FS87,"=E.Kicka")&gt;0,"Z"," ")</f>
        <v xml:space="preserve"> </v>
      </c>
      <c r="HW84" s="1149" t="str">
        <f>IF(COUNTIF($A84:$FS87,"=M.Palmowska")&gt;0,"Z"," ")</f>
        <v xml:space="preserve"> </v>
      </c>
      <c r="HX84" s="1149" t="str">
        <f>IF(COUNTIF($A84:$FS87,"=M.Szonert")&gt;0,"Z"," ")</f>
        <v xml:space="preserve"> </v>
      </c>
      <c r="HY84" s="1162" t="str">
        <f>IF(COUNTIF($A84:$FS87,"=E.Ciarciński")&gt;0,"Z"," ")</f>
        <v xml:space="preserve"> </v>
      </c>
      <c r="HZ84" s="1162" t="str">
        <f>IF(COUNTIF($A84:$FS87,"=M.Czajka")&gt;0,"Z"," ")</f>
        <v xml:space="preserve"> </v>
      </c>
      <c r="IA84" s="1162" t="str">
        <f>IF(COUNTIF($A84:$FS87,"=E.Hepner")&gt;0,"Z"," ")</f>
        <v xml:space="preserve"> </v>
      </c>
      <c r="IB84" s="1162" t="str">
        <f>IF(COUNTIF($A84:$FS87,"=A.Naszlin")&gt;0,"Z"," ")</f>
        <v xml:space="preserve"> </v>
      </c>
      <c r="IC84" s="1162" t="str">
        <f>IF(COUNTIF($A84:$FS87,"=A.Tychek")&gt;0,"Z"," ")</f>
        <v xml:space="preserve"> </v>
      </c>
      <c r="ID84" s="1162" t="str">
        <f>IF(COUNTIF($A84:$FS87,"=R.Sokulski")&gt;0,"Z"," ")</f>
        <v xml:space="preserve"> </v>
      </c>
      <c r="IE84" s="1162" t="str">
        <f>IF(COUNTIF($A84:$FS87,"=S.Piotrowska")&gt;0,"Z"," ")</f>
        <v xml:space="preserve"> </v>
      </c>
      <c r="IF84" s="1162" t="str">
        <f>IF(COUNTIF($A84:$FS87,"=J.Gregorczuk")&gt;0,"Z"," ")</f>
        <v xml:space="preserve"> </v>
      </c>
      <c r="IG84" s="1162" t="str">
        <f>IF(COUNTIF($A84:$FS87,"=A.Marciniak")&gt;0,"Z"," ")</f>
        <v>Z</v>
      </c>
      <c r="IH84" s="1162" t="str">
        <f>IF(COUNTIF($A84:$FS87,"=I.Ogulewicz")&gt;0,"Z"," ")</f>
        <v xml:space="preserve"> </v>
      </c>
      <c r="II84" s="1162" t="str">
        <f>IF(COUNTIF($A84:$FS87,"=R.Przęczek")&gt;0,"Z"," ")</f>
        <v>Z</v>
      </c>
      <c r="IJ84" s="1162" t="str">
        <f>IF(COUNTIF($A84:$FS87,"=D.Ławecka-Bednarska")&gt;0,"Z"," ")</f>
        <v xml:space="preserve"> </v>
      </c>
      <c r="IK84" s="1162" t="str">
        <f>IF(COUNTIF($A84:$FS87,"=M.Ciszek")&gt;0,"Z"," ")</f>
        <v>Z</v>
      </c>
      <c r="IL84" s="1162" t="str">
        <f>IF(COUNTIF($A84:$FS87,"=M.Lipiński")&gt;0,"Z"," ")</f>
        <v xml:space="preserve"> </v>
      </c>
      <c r="IM84" s="1149" t="str">
        <f>IF(COUNTIF($A84:$FS87,"=M.Kluz")&gt;0,"Z"," ")</f>
        <v>Z</v>
      </c>
      <c r="IN84" s="1149" t="str">
        <f>IF(COUNTIF($A84:$FS87,"=N.Liakh")&gt;0,"Z"," ")</f>
        <v>Z</v>
      </c>
      <c r="IO84" s="1162" t="str">
        <f>IF(COUNTIF($A84:$FS87,"=J.Lubkiewicz")&gt;0,"Z"," ")</f>
        <v xml:space="preserve"> </v>
      </c>
      <c r="IP84" s="1162" t="str">
        <f>IF(COUNTIF($A84:$FS87,"=J.Fukowska")&gt;0,"Z"," ")</f>
        <v xml:space="preserve"> </v>
      </c>
      <c r="IQ84" s="1162" t="str">
        <f>IF(COUNTIF($A84:$FS87,"=H.Libuda")&gt;0,"Z"," ")</f>
        <v xml:space="preserve"> </v>
      </c>
      <c r="IR84" s="1162" t="str">
        <f>IF(COUNTIF($A84:$FS87,"=A.Jastrzębska")&gt;0,"Z"," ")</f>
        <v>Z</v>
      </c>
    </row>
    <row r="85" spans="1:252" s="8" customFormat="1" ht="8.1" customHeight="1" thickBot="1">
      <c r="A85" s="169" t="s">
        <v>85</v>
      </c>
      <c r="B85" s="96" t="s">
        <v>86</v>
      </c>
      <c r="C85" s="224" t="s">
        <v>1123</v>
      </c>
      <c r="D85" s="202" t="s">
        <v>1121</v>
      </c>
      <c r="E85" s="185">
        <v>26</v>
      </c>
      <c r="F85" s="169" t="s">
        <v>85</v>
      </c>
      <c r="G85" s="96" t="s">
        <v>86</v>
      </c>
      <c r="H85" s="173"/>
      <c r="I85" s="202"/>
      <c r="J85" s="185"/>
      <c r="K85" s="169" t="s">
        <v>85</v>
      </c>
      <c r="L85" s="96" t="s">
        <v>86</v>
      </c>
      <c r="M85" s="1142" t="s">
        <v>1076</v>
      </c>
      <c r="N85" s="1143" t="s">
        <v>398</v>
      </c>
      <c r="O85" s="185">
        <v>40</v>
      </c>
      <c r="P85" s="169" t="s">
        <v>85</v>
      </c>
      <c r="Q85" s="96" t="s">
        <v>86</v>
      </c>
      <c r="R85" s="173"/>
      <c r="S85" s="202"/>
      <c r="T85" s="185"/>
      <c r="U85" s="169" t="s">
        <v>85</v>
      </c>
      <c r="V85" s="96" t="s">
        <v>86</v>
      </c>
      <c r="W85" s="286" t="s">
        <v>1093</v>
      </c>
      <c r="X85" s="182" t="s">
        <v>1134</v>
      </c>
      <c r="Y85" s="534">
        <v>13</v>
      </c>
      <c r="Z85" s="169" t="s">
        <v>85</v>
      </c>
      <c r="AA85" s="96" t="s">
        <v>86</v>
      </c>
      <c r="AB85" s="224" t="s">
        <v>1075</v>
      </c>
      <c r="AC85" s="622" t="s">
        <v>121</v>
      </c>
      <c r="AD85" s="185">
        <v>29</v>
      </c>
      <c r="AE85" s="169" t="s">
        <v>85</v>
      </c>
      <c r="AF85" s="96" t="s">
        <v>86</v>
      </c>
      <c r="AG85" s="318"/>
      <c r="AH85" s="182"/>
      <c r="AI85" s="185"/>
      <c r="AJ85" s="164" t="s">
        <v>85</v>
      </c>
      <c r="AK85" s="96" t="s">
        <v>86</v>
      </c>
      <c r="AL85" s="173"/>
      <c r="AM85" s="202"/>
      <c r="AN85" s="185"/>
      <c r="AO85" s="169" t="s">
        <v>85</v>
      </c>
      <c r="AP85" s="96" t="s">
        <v>86</v>
      </c>
      <c r="AQ85" s="173"/>
      <c r="AR85" s="202"/>
      <c r="AS85" s="185"/>
      <c r="AT85" s="169" t="s">
        <v>85</v>
      </c>
      <c r="AU85" s="96" t="s">
        <v>86</v>
      </c>
      <c r="AV85" s="593"/>
      <c r="AW85" s="594"/>
      <c r="AX85" s="495"/>
      <c r="AY85" s="169" t="s">
        <v>85</v>
      </c>
      <c r="AZ85" s="96" t="s">
        <v>86</v>
      </c>
      <c r="BA85" s="173"/>
      <c r="BB85" s="202"/>
      <c r="BC85" s="185"/>
      <c r="BD85" s="169" t="s">
        <v>85</v>
      </c>
      <c r="BE85" s="96" t="s">
        <v>86</v>
      </c>
      <c r="BF85" s="173"/>
      <c r="BG85" s="202"/>
      <c r="BH85" s="185"/>
      <c r="BI85" s="169" t="s">
        <v>85</v>
      </c>
      <c r="BJ85" s="96" t="s">
        <v>86</v>
      </c>
      <c r="BK85" s="318"/>
      <c r="BL85" s="182"/>
      <c r="BM85" s="185"/>
      <c r="BN85" s="169" t="s">
        <v>85</v>
      </c>
      <c r="BO85" s="96" t="s">
        <v>86</v>
      </c>
      <c r="BP85" s="318"/>
      <c r="BQ85" s="182"/>
      <c r="BR85" s="185"/>
      <c r="BS85" s="169" t="s">
        <v>85</v>
      </c>
      <c r="BT85" s="96" t="s">
        <v>86</v>
      </c>
      <c r="BU85" s="426"/>
      <c r="BV85" s="427"/>
      <c r="BW85" s="185"/>
      <c r="BX85" s="169" t="s">
        <v>85</v>
      </c>
      <c r="BY85" s="96" t="s">
        <v>86</v>
      </c>
      <c r="BZ85" s="290"/>
      <c r="CA85" s="182"/>
      <c r="CB85" s="185"/>
      <c r="CC85" s="169" t="s">
        <v>85</v>
      </c>
      <c r="CD85" s="96" t="s">
        <v>86</v>
      </c>
      <c r="CE85" s="290"/>
      <c r="CF85" s="182"/>
      <c r="CG85" s="185"/>
      <c r="CH85" s="169" t="s">
        <v>85</v>
      </c>
      <c r="CI85" s="96" t="s">
        <v>86</v>
      </c>
      <c r="CJ85" s="426"/>
      <c r="CK85" s="427"/>
      <c r="CL85" s="185"/>
      <c r="CM85" s="169" t="s">
        <v>85</v>
      </c>
      <c r="CN85" s="96" t="s">
        <v>86</v>
      </c>
      <c r="CO85" s="340"/>
      <c r="CP85" s="427"/>
      <c r="CQ85" s="432"/>
      <c r="CR85" s="169" t="s">
        <v>85</v>
      </c>
      <c r="CS85" s="96" t="s">
        <v>86</v>
      </c>
      <c r="CT85" s="290"/>
      <c r="CU85" s="182"/>
      <c r="CV85" s="185"/>
      <c r="CW85" s="169" t="s">
        <v>85</v>
      </c>
      <c r="CX85" s="96" t="s">
        <v>86</v>
      </c>
      <c r="CY85" s="290"/>
      <c r="CZ85" s="182"/>
      <c r="DA85" s="185"/>
      <c r="DB85" s="169" t="s">
        <v>85</v>
      </c>
      <c r="DC85" s="96" t="s">
        <v>86</v>
      </c>
      <c r="DD85" s="340"/>
      <c r="DE85" s="427"/>
      <c r="DF85" s="432"/>
      <c r="DG85" s="169" t="s">
        <v>85</v>
      </c>
      <c r="DH85" s="96" t="s">
        <v>86</v>
      </c>
      <c r="DI85" s="340"/>
      <c r="DJ85" s="427"/>
      <c r="DK85" s="432"/>
      <c r="DL85" s="169" t="s">
        <v>85</v>
      </c>
      <c r="DM85" s="96" t="s">
        <v>86</v>
      </c>
      <c r="DN85" s="340"/>
      <c r="DO85" s="427"/>
      <c r="DP85" s="432"/>
      <c r="DQ85" s="784" t="s">
        <v>85</v>
      </c>
      <c r="DR85" s="779" t="s">
        <v>86</v>
      </c>
      <c r="DS85" s="1013" t="s">
        <v>1146</v>
      </c>
      <c r="DT85" s="1014" t="s">
        <v>402</v>
      </c>
      <c r="DU85" s="1015">
        <v>32</v>
      </c>
      <c r="DV85" s="784" t="s">
        <v>85</v>
      </c>
      <c r="DW85" s="779" t="s">
        <v>86</v>
      </c>
      <c r="DX85" s="780"/>
      <c r="DY85" s="1045"/>
      <c r="DZ85" s="782"/>
      <c r="EA85" s="784" t="s">
        <v>85</v>
      </c>
      <c r="EB85" s="783" t="s">
        <v>86</v>
      </c>
      <c r="EC85" s="780" t="s">
        <v>1098</v>
      </c>
      <c r="ED85" s="781" t="s">
        <v>1035</v>
      </c>
      <c r="EE85" s="1035">
        <v>33</v>
      </c>
      <c r="EF85" s="784" t="s">
        <v>85</v>
      </c>
      <c r="EG85" s="779" t="s">
        <v>86</v>
      </c>
      <c r="EH85" s="780" t="s">
        <v>1103</v>
      </c>
      <c r="EI85" s="781" t="s">
        <v>892</v>
      </c>
      <c r="EJ85" s="782" t="s">
        <v>458</v>
      </c>
      <c r="EK85" s="842" t="s">
        <v>85</v>
      </c>
      <c r="EL85" s="843" t="s">
        <v>86</v>
      </c>
      <c r="EM85" s="860"/>
      <c r="EN85" s="845"/>
      <c r="EO85" s="846"/>
      <c r="EP85" s="169" t="s">
        <v>85</v>
      </c>
      <c r="EQ85" s="96" t="s">
        <v>86</v>
      </c>
      <c r="ER85" s="625"/>
      <c r="ES85" s="622"/>
      <c r="ET85" s="185"/>
      <c r="EU85" s="169" t="s">
        <v>85</v>
      </c>
      <c r="EV85" s="96" t="s">
        <v>86</v>
      </c>
      <c r="EW85" s="625"/>
      <c r="EX85" s="622"/>
      <c r="EY85" s="185"/>
      <c r="EZ85" s="169" t="s">
        <v>85</v>
      </c>
      <c r="FA85" s="96" t="s">
        <v>86</v>
      </c>
      <c r="FB85" s="625"/>
      <c r="FC85" s="622"/>
      <c r="FD85" s="185"/>
      <c r="FE85" s="169" t="s">
        <v>85</v>
      </c>
      <c r="FF85" s="96" t="s">
        <v>86</v>
      </c>
      <c r="FG85" s="625"/>
      <c r="FH85" s="622"/>
      <c r="FI85" s="185"/>
      <c r="FJ85" s="169" t="s">
        <v>85</v>
      </c>
      <c r="FK85" s="96" t="s">
        <v>86</v>
      </c>
      <c r="FL85" s="625"/>
      <c r="FM85" s="622"/>
      <c r="FN85" s="185"/>
      <c r="FO85" s="169" t="s">
        <v>85</v>
      </c>
      <c r="FP85" s="96" t="s">
        <v>86</v>
      </c>
      <c r="FQ85" s="625" t="s">
        <v>1082</v>
      </c>
      <c r="FR85" s="622" t="s">
        <v>23</v>
      </c>
      <c r="FS85" s="185">
        <v>24</v>
      </c>
      <c r="FT85" s="969"/>
      <c r="FU85" s="82" t="s">
        <v>85</v>
      </c>
      <c r="FV85" s="1164"/>
      <c r="FW85" s="1164"/>
      <c r="FX85" s="1164"/>
      <c r="FY85" s="1157"/>
      <c r="FZ85" s="1157"/>
      <c r="GA85" s="1157"/>
      <c r="GB85" s="1157"/>
      <c r="GC85" s="1157"/>
      <c r="GD85" s="1157"/>
      <c r="GE85" s="1157"/>
      <c r="GF85" s="1157"/>
      <c r="GG85" s="1157"/>
      <c r="GH85" s="1157"/>
      <c r="GI85" s="1157"/>
      <c r="GJ85" s="1157"/>
      <c r="GK85" s="1157"/>
      <c r="GL85" s="1157"/>
      <c r="GM85" s="1179"/>
      <c r="GN85" s="1177"/>
      <c r="GO85" s="1168"/>
      <c r="GP85" s="1171"/>
      <c r="GQ85" s="1174"/>
      <c r="GR85" s="1174"/>
      <c r="GS85" s="1174"/>
      <c r="GT85" s="1174"/>
      <c r="GU85" s="1174"/>
      <c r="GV85" s="1174"/>
      <c r="GW85" s="1168"/>
      <c r="GX85" s="1174"/>
      <c r="GY85" s="1174"/>
      <c r="GZ85" s="1174"/>
      <c r="HA85" s="1174"/>
      <c r="HB85" s="1174"/>
      <c r="HC85" s="1174"/>
      <c r="HD85" s="1160"/>
      <c r="HE85" s="212"/>
      <c r="HF85" s="212" t="s">
        <v>85</v>
      </c>
      <c r="HG85" s="1150"/>
      <c r="HH85" s="1162"/>
      <c r="HI85" s="1150"/>
      <c r="HJ85" s="1150"/>
      <c r="HK85" s="1150"/>
      <c r="HL85" s="1150"/>
      <c r="HM85" s="1150"/>
      <c r="HN85" s="1150"/>
      <c r="HO85" s="1150"/>
      <c r="HP85" s="1150"/>
      <c r="HQ85" s="1150"/>
      <c r="HR85" s="1150"/>
      <c r="HS85" s="1162"/>
      <c r="HT85" s="1162"/>
      <c r="HU85" s="1162"/>
      <c r="HV85" s="1162"/>
      <c r="HW85" s="1150"/>
      <c r="HX85" s="1150"/>
      <c r="HY85" s="1162"/>
      <c r="HZ85" s="1162"/>
      <c r="IA85" s="1162"/>
      <c r="IB85" s="1162"/>
      <c r="IC85" s="1162"/>
      <c r="ID85" s="1162"/>
      <c r="IE85" s="1162"/>
      <c r="IF85" s="1162"/>
      <c r="IG85" s="1162"/>
      <c r="IH85" s="1162"/>
      <c r="II85" s="1162"/>
      <c r="IJ85" s="1162"/>
      <c r="IK85" s="1162"/>
      <c r="IL85" s="1162"/>
      <c r="IM85" s="1150"/>
      <c r="IN85" s="1150"/>
      <c r="IO85" s="1162"/>
      <c r="IP85" s="1162"/>
      <c r="IQ85" s="1162"/>
      <c r="IR85" s="1162"/>
    </row>
    <row r="86" spans="1:252" s="8" customFormat="1" ht="8.1" customHeight="1" thickBot="1">
      <c r="A86" s="169"/>
      <c r="B86" s="96"/>
      <c r="C86" s="224" t="s">
        <v>1124</v>
      </c>
      <c r="D86" s="202"/>
      <c r="E86" s="185"/>
      <c r="F86" s="169"/>
      <c r="G86" s="96"/>
      <c r="H86" s="174"/>
      <c r="I86" s="202"/>
      <c r="J86" s="185"/>
      <c r="K86" s="169"/>
      <c r="L86" s="96"/>
      <c r="M86" s="1021" t="s">
        <v>1064</v>
      </c>
      <c r="N86" s="1022"/>
      <c r="O86" s="185"/>
      <c r="P86" s="169"/>
      <c r="Q86" s="96"/>
      <c r="R86" s="174"/>
      <c r="S86" s="202"/>
      <c r="T86" s="185"/>
      <c r="U86" s="169"/>
      <c r="V86" s="96"/>
      <c r="W86" s="287" t="s">
        <v>1077</v>
      </c>
      <c r="X86" s="177" t="s">
        <v>26</v>
      </c>
      <c r="Y86" s="534"/>
      <c r="Z86" s="169"/>
      <c r="AA86" s="96"/>
      <c r="AB86" s="224" t="s">
        <v>1077</v>
      </c>
      <c r="AC86" s="1022"/>
      <c r="AD86" s="185"/>
      <c r="AE86" s="169"/>
      <c r="AF86" s="96"/>
      <c r="AG86" s="318"/>
      <c r="AH86" s="182"/>
      <c r="AI86" s="185"/>
      <c r="AJ86" s="164"/>
      <c r="AK86" s="96"/>
      <c r="AL86" s="174"/>
      <c r="AM86" s="202"/>
      <c r="AN86" s="185"/>
      <c r="AO86" s="169"/>
      <c r="AP86" s="96"/>
      <c r="AQ86" s="174"/>
      <c r="AR86" s="202"/>
      <c r="AS86" s="185"/>
      <c r="AT86" s="169"/>
      <c r="AU86" s="96"/>
      <c r="AV86" s="595"/>
      <c r="AW86" s="596"/>
      <c r="AX86" s="495"/>
      <c r="AY86" s="169"/>
      <c r="AZ86" s="96"/>
      <c r="BA86" s="174"/>
      <c r="BB86" s="202"/>
      <c r="BC86" s="185"/>
      <c r="BD86" s="169"/>
      <c r="BE86" s="96"/>
      <c r="BF86" s="174"/>
      <c r="BG86" s="202"/>
      <c r="BH86" s="185"/>
      <c r="BI86" s="169"/>
      <c r="BJ86" s="96"/>
      <c r="BK86" s="318"/>
      <c r="BL86" s="520"/>
      <c r="BM86" s="185"/>
      <c r="BN86" s="169"/>
      <c r="BO86" s="96"/>
      <c r="BP86" s="318"/>
      <c r="BQ86" s="520"/>
      <c r="BR86" s="185"/>
      <c r="BS86" s="169"/>
      <c r="BT86" s="96"/>
      <c r="BU86" s="426"/>
      <c r="BV86" s="428"/>
      <c r="BW86" s="185"/>
      <c r="BX86" s="169"/>
      <c r="BY86" s="96"/>
      <c r="BZ86" s="180"/>
      <c r="CA86" s="182"/>
      <c r="CB86" s="185"/>
      <c r="CC86" s="169"/>
      <c r="CD86" s="96"/>
      <c r="CE86" s="180"/>
      <c r="CF86" s="182"/>
      <c r="CG86" s="185"/>
      <c r="CH86" s="169"/>
      <c r="CI86" s="96"/>
      <c r="CJ86" s="426"/>
      <c r="CK86" s="428"/>
      <c r="CL86" s="185"/>
      <c r="CM86" s="169"/>
      <c r="CN86" s="96"/>
      <c r="CO86" s="340"/>
      <c r="CP86" s="428"/>
      <c r="CQ86" s="432"/>
      <c r="CR86" s="169"/>
      <c r="CS86" s="96"/>
      <c r="CT86" s="180"/>
      <c r="CU86" s="182"/>
      <c r="CV86" s="185"/>
      <c r="CW86" s="169"/>
      <c r="CX86" s="96"/>
      <c r="CY86" s="180"/>
      <c r="CZ86" s="182"/>
      <c r="DA86" s="185"/>
      <c r="DB86" s="169"/>
      <c r="DC86" s="96"/>
      <c r="DD86" s="340"/>
      <c r="DE86" s="428"/>
      <c r="DF86" s="432"/>
      <c r="DG86" s="169"/>
      <c r="DH86" s="96"/>
      <c r="DI86" s="340"/>
      <c r="DJ86" s="428"/>
      <c r="DK86" s="432"/>
      <c r="DL86" s="169"/>
      <c r="DM86" s="96"/>
      <c r="DN86" s="340"/>
      <c r="DO86" s="428"/>
      <c r="DP86" s="432"/>
      <c r="DQ86" s="784"/>
      <c r="DR86" s="779"/>
      <c r="DS86" s="1013" t="s">
        <v>1147</v>
      </c>
      <c r="DT86" s="1182" t="s">
        <v>1158</v>
      </c>
      <c r="DU86" s="1183"/>
      <c r="DV86" s="784"/>
      <c r="DW86" s="779"/>
      <c r="DX86" s="1041"/>
      <c r="DY86" s="1046"/>
      <c r="DZ86" s="782"/>
      <c r="EA86" s="784"/>
      <c r="EB86" s="783"/>
      <c r="EC86" s="1041" t="s">
        <v>1099</v>
      </c>
      <c r="ED86" s="786"/>
      <c r="EE86" s="1035"/>
      <c r="EF86" s="784"/>
      <c r="EG86" s="779"/>
      <c r="EH86" s="1041" t="s">
        <v>1102</v>
      </c>
      <c r="EI86" s="786"/>
      <c r="EJ86" s="782">
        <v>16</v>
      </c>
      <c r="EK86" s="842"/>
      <c r="EL86" s="843"/>
      <c r="EM86" s="861"/>
      <c r="EN86" s="845"/>
      <c r="EO86" s="846"/>
      <c r="EP86" s="169"/>
      <c r="EQ86" s="96"/>
      <c r="ER86" s="625"/>
      <c r="ES86" s="622"/>
      <c r="ET86" s="185"/>
      <c r="EU86" s="169"/>
      <c r="EV86" s="96"/>
      <c r="EW86" s="625"/>
      <c r="EX86" s="622"/>
      <c r="EY86" s="185"/>
      <c r="EZ86" s="169"/>
      <c r="FA86" s="96"/>
      <c r="FB86" s="625"/>
      <c r="FC86" s="622"/>
      <c r="FD86" s="185"/>
      <c r="FE86" s="169"/>
      <c r="FF86" s="96"/>
      <c r="FG86" s="625"/>
      <c r="FH86" s="622"/>
      <c r="FI86" s="185"/>
      <c r="FJ86" s="169"/>
      <c r="FK86" s="96"/>
      <c r="FL86" s="625"/>
      <c r="FM86" s="622"/>
      <c r="FN86" s="185"/>
      <c r="FO86" s="169"/>
      <c r="FP86" s="96"/>
      <c r="FQ86" s="625" t="s">
        <v>1148</v>
      </c>
      <c r="FR86" s="622"/>
      <c r="FS86" s="185"/>
      <c r="FT86" s="969"/>
      <c r="FU86" s="82"/>
      <c r="FV86" s="1164"/>
      <c r="FW86" s="1164"/>
      <c r="FX86" s="1164"/>
      <c r="FY86" s="1157"/>
      <c r="FZ86" s="1157"/>
      <c r="GA86" s="1157"/>
      <c r="GB86" s="1157"/>
      <c r="GC86" s="1157"/>
      <c r="GD86" s="1157"/>
      <c r="GE86" s="1157"/>
      <c r="GF86" s="1157"/>
      <c r="GG86" s="1157"/>
      <c r="GH86" s="1157"/>
      <c r="GI86" s="1157"/>
      <c r="GJ86" s="1157"/>
      <c r="GK86" s="1157"/>
      <c r="GL86" s="1157"/>
      <c r="GM86" s="1179"/>
      <c r="GN86" s="1177"/>
      <c r="GO86" s="1168"/>
      <c r="GP86" s="1171"/>
      <c r="GQ86" s="1174"/>
      <c r="GR86" s="1174"/>
      <c r="GS86" s="1174"/>
      <c r="GT86" s="1174"/>
      <c r="GU86" s="1174"/>
      <c r="GV86" s="1174"/>
      <c r="GW86" s="1168"/>
      <c r="GX86" s="1174"/>
      <c r="GY86" s="1174"/>
      <c r="GZ86" s="1174"/>
      <c r="HA86" s="1174"/>
      <c r="HB86" s="1174"/>
      <c r="HC86" s="1174"/>
      <c r="HD86" s="1160"/>
      <c r="HE86" s="212"/>
      <c r="HF86" s="212"/>
      <c r="HG86" s="1150"/>
      <c r="HH86" s="1162"/>
      <c r="HI86" s="1150"/>
      <c r="HJ86" s="1150"/>
      <c r="HK86" s="1150"/>
      <c r="HL86" s="1150"/>
      <c r="HM86" s="1150"/>
      <c r="HN86" s="1150"/>
      <c r="HO86" s="1150"/>
      <c r="HP86" s="1150"/>
      <c r="HQ86" s="1150"/>
      <c r="HR86" s="1150"/>
      <c r="HS86" s="1162"/>
      <c r="HT86" s="1162"/>
      <c r="HU86" s="1162"/>
      <c r="HV86" s="1162"/>
      <c r="HW86" s="1150"/>
      <c r="HX86" s="1150"/>
      <c r="HY86" s="1162"/>
      <c r="HZ86" s="1162"/>
      <c r="IA86" s="1162"/>
      <c r="IB86" s="1162"/>
      <c r="IC86" s="1162"/>
      <c r="ID86" s="1162"/>
      <c r="IE86" s="1162"/>
      <c r="IF86" s="1162"/>
      <c r="IG86" s="1162"/>
      <c r="IH86" s="1162"/>
      <c r="II86" s="1162"/>
      <c r="IJ86" s="1162"/>
      <c r="IK86" s="1162"/>
      <c r="IL86" s="1162"/>
      <c r="IM86" s="1150"/>
      <c r="IN86" s="1150"/>
      <c r="IO86" s="1162"/>
      <c r="IP86" s="1162"/>
      <c r="IQ86" s="1162"/>
      <c r="IR86" s="1162"/>
    </row>
    <row r="87" spans="1:252" s="8" customFormat="1" ht="8.1" customHeight="1" thickBot="1">
      <c r="A87" s="167"/>
      <c r="B87" s="97"/>
      <c r="C87" s="175"/>
      <c r="D87" s="201"/>
      <c r="E87" s="186"/>
      <c r="F87" s="167"/>
      <c r="G87" s="97"/>
      <c r="H87" s="175"/>
      <c r="I87" s="201"/>
      <c r="J87" s="186"/>
      <c r="K87" s="167"/>
      <c r="L87" s="97"/>
      <c r="M87" s="1144"/>
      <c r="N87" s="1024"/>
      <c r="O87" s="186"/>
      <c r="P87" s="167"/>
      <c r="Q87" s="97"/>
      <c r="R87" s="175"/>
      <c r="S87" s="201"/>
      <c r="T87" s="186"/>
      <c r="U87" s="167"/>
      <c r="V87" s="97"/>
      <c r="W87" s="288" t="s">
        <v>1135</v>
      </c>
      <c r="X87" s="178"/>
      <c r="Y87" s="1145"/>
      <c r="Z87" s="167"/>
      <c r="AA87" s="97"/>
      <c r="AB87" s="226"/>
      <c r="AC87" s="1024"/>
      <c r="AD87" s="186"/>
      <c r="AE87" s="167"/>
      <c r="AF87" s="97"/>
      <c r="AG87" s="544"/>
      <c r="AH87" s="291"/>
      <c r="AI87" s="186"/>
      <c r="AJ87" s="165"/>
      <c r="AK87" s="97"/>
      <c r="AL87" s="175"/>
      <c r="AM87" s="201"/>
      <c r="AN87" s="186"/>
      <c r="AO87" s="167"/>
      <c r="AP87" s="97"/>
      <c r="AQ87" s="175"/>
      <c r="AR87" s="201"/>
      <c r="AS87" s="186"/>
      <c r="AT87" s="167"/>
      <c r="AU87" s="97"/>
      <c r="AV87" s="597"/>
      <c r="AW87" s="598"/>
      <c r="AX87" s="498"/>
      <c r="AY87" s="167"/>
      <c r="AZ87" s="97"/>
      <c r="BA87" s="175"/>
      <c r="BB87" s="201"/>
      <c r="BC87" s="186"/>
      <c r="BD87" s="167"/>
      <c r="BE87" s="97"/>
      <c r="BF87" s="175"/>
      <c r="BG87" s="201"/>
      <c r="BH87" s="186"/>
      <c r="BI87" s="167"/>
      <c r="BJ87" s="97"/>
      <c r="BK87" s="288"/>
      <c r="BL87" s="521"/>
      <c r="BM87" s="186"/>
      <c r="BN87" s="167"/>
      <c r="BO87" s="97"/>
      <c r="BP87" s="288"/>
      <c r="BQ87" s="521"/>
      <c r="BR87" s="186"/>
      <c r="BS87" s="167"/>
      <c r="BT87" s="97"/>
      <c r="BU87" s="429"/>
      <c r="BV87" s="430"/>
      <c r="BW87" s="186"/>
      <c r="BX87" s="167"/>
      <c r="BY87" s="97"/>
      <c r="BZ87" s="181"/>
      <c r="CA87" s="291"/>
      <c r="CB87" s="186"/>
      <c r="CC87" s="167"/>
      <c r="CD87" s="97"/>
      <c r="CE87" s="181"/>
      <c r="CF87" s="291"/>
      <c r="CG87" s="186"/>
      <c r="CH87" s="167"/>
      <c r="CI87" s="97"/>
      <c r="CJ87" s="429"/>
      <c r="CK87" s="430"/>
      <c r="CL87" s="186"/>
      <c r="CM87" s="167"/>
      <c r="CN87" s="97"/>
      <c r="CO87" s="435"/>
      <c r="CP87" s="430"/>
      <c r="CQ87" s="433"/>
      <c r="CR87" s="167"/>
      <c r="CS87" s="97"/>
      <c r="CT87" s="181"/>
      <c r="CU87" s="291"/>
      <c r="CV87" s="186"/>
      <c r="CW87" s="167"/>
      <c r="CX87" s="97"/>
      <c r="CY87" s="181"/>
      <c r="CZ87" s="291"/>
      <c r="DA87" s="186"/>
      <c r="DB87" s="167"/>
      <c r="DC87" s="97"/>
      <c r="DD87" s="435"/>
      <c r="DE87" s="430"/>
      <c r="DF87" s="433"/>
      <c r="DG87" s="167"/>
      <c r="DH87" s="97"/>
      <c r="DI87" s="435"/>
      <c r="DJ87" s="430"/>
      <c r="DK87" s="433"/>
      <c r="DL87" s="167"/>
      <c r="DM87" s="97"/>
      <c r="DN87" s="435"/>
      <c r="DO87" s="430"/>
      <c r="DP87" s="433"/>
      <c r="DQ87" s="792"/>
      <c r="DR87" s="793"/>
      <c r="DS87" s="1016" t="s">
        <v>1092</v>
      </c>
      <c r="DT87" s="1017"/>
      <c r="DU87" s="1018"/>
      <c r="DV87" s="792"/>
      <c r="DW87" s="793"/>
      <c r="DX87" s="1043"/>
      <c r="DY87" s="1043"/>
      <c r="DZ87" s="791"/>
      <c r="EA87" s="792"/>
      <c r="EB87" s="788"/>
      <c r="EC87" s="1146" t="s">
        <v>1092</v>
      </c>
      <c r="ED87" s="790"/>
      <c r="EE87" s="1036"/>
      <c r="EF87" s="792"/>
      <c r="EG87" s="793"/>
      <c r="EH87" s="1146" t="s">
        <v>1092</v>
      </c>
      <c r="EI87" s="790"/>
      <c r="EJ87" s="791"/>
      <c r="EK87" s="847"/>
      <c r="EL87" s="852"/>
      <c r="EM87" s="862"/>
      <c r="EN87" s="863"/>
      <c r="EO87" s="850"/>
      <c r="EP87" s="167"/>
      <c r="EQ87" s="97"/>
      <c r="ER87" s="626"/>
      <c r="ES87" s="626"/>
      <c r="ET87" s="186"/>
      <c r="EU87" s="167"/>
      <c r="EV87" s="97"/>
      <c r="EW87" s="626"/>
      <c r="EX87" s="626"/>
      <c r="EY87" s="186"/>
      <c r="EZ87" s="167"/>
      <c r="FA87" s="97"/>
      <c r="FB87" s="626"/>
      <c r="FC87" s="626"/>
      <c r="FD87" s="186"/>
      <c r="FE87" s="167"/>
      <c r="FF87" s="97"/>
      <c r="FG87" s="626"/>
      <c r="FH87" s="626"/>
      <c r="FI87" s="186"/>
      <c r="FJ87" s="167"/>
      <c r="FK87" s="97"/>
      <c r="FL87" s="626"/>
      <c r="FM87" s="626"/>
      <c r="FN87" s="186"/>
      <c r="FO87" s="167"/>
      <c r="FP87" s="97"/>
      <c r="FQ87" s="626"/>
      <c r="FR87" s="626"/>
      <c r="FS87" s="186"/>
      <c r="FT87" s="969"/>
      <c r="FU87" s="83"/>
      <c r="FV87" s="1165"/>
      <c r="FW87" s="1165"/>
      <c r="FX87" s="1165"/>
      <c r="FY87" s="1158"/>
      <c r="FZ87" s="1158"/>
      <c r="GA87" s="1158"/>
      <c r="GB87" s="1158"/>
      <c r="GC87" s="1158"/>
      <c r="GD87" s="1158"/>
      <c r="GE87" s="1158"/>
      <c r="GF87" s="1158"/>
      <c r="GG87" s="1158"/>
      <c r="GH87" s="1158"/>
      <c r="GI87" s="1158"/>
      <c r="GJ87" s="1158"/>
      <c r="GK87" s="1158"/>
      <c r="GL87" s="1158"/>
      <c r="GM87" s="1180"/>
      <c r="GN87" s="1181"/>
      <c r="GO87" s="1169"/>
      <c r="GP87" s="1172"/>
      <c r="GQ87" s="1175"/>
      <c r="GR87" s="1175"/>
      <c r="GS87" s="1175"/>
      <c r="GT87" s="1175"/>
      <c r="GU87" s="1175"/>
      <c r="GV87" s="1175"/>
      <c r="GW87" s="1169"/>
      <c r="GX87" s="1175"/>
      <c r="GY87" s="1175"/>
      <c r="GZ87" s="1175"/>
      <c r="HA87" s="1175"/>
      <c r="HB87" s="1175"/>
      <c r="HC87" s="1175"/>
      <c r="HD87" s="1161"/>
      <c r="HE87" s="265"/>
      <c r="HF87" s="265"/>
      <c r="HG87" s="1151"/>
      <c r="HH87" s="1162"/>
      <c r="HI87" s="1151"/>
      <c r="HJ87" s="1151"/>
      <c r="HK87" s="1151"/>
      <c r="HL87" s="1151"/>
      <c r="HM87" s="1151"/>
      <c r="HN87" s="1151"/>
      <c r="HO87" s="1151"/>
      <c r="HP87" s="1151"/>
      <c r="HQ87" s="1151"/>
      <c r="HR87" s="1151"/>
      <c r="HS87" s="1162"/>
      <c r="HT87" s="1162"/>
      <c r="HU87" s="1162"/>
      <c r="HV87" s="1162"/>
      <c r="HW87" s="1151"/>
      <c r="HX87" s="1151"/>
      <c r="HY87" s="1162"/>
      <c r="HZ87" s="1162"/>
      <c r="IA87" s="1162"/>
      <c r="IB87" s="1162"/>
      <c r="IC87" s="1162"/>
      <c r="ID87" s="1162"/>
      <c r="IE87" s="1162"/>
      <c r="IF87" s="1162"/>
      <c r="IG87" s="1162"/>
      <c r="IH87" s="1162"/>
      <c r="II87" s="1162"/>
      <c r="IJ87" s="1162"/>
      <c r="IK87" s="1162"/>
      <c r="IL87" s="1162"/>
      <c r="IM87" s="1151"/>
      <c r="IN87" s="1151"/>
      <c r="IO87" s="1162"/>
      <c r="IP87" s="1162"/>
      <c r="IQ87" s="1162"/>
      <c r="IR87" s="1162"/>
    </row>
    <row r="88" spans="1:252" ht="8.1" customHeight="1">
      <c r="A88"/>
      <c r="B88"/>
      <c r="C88"/>
      <c r="D88"/>
      <c r="E88"/>
      <c r="F88" s="3"/>
      <c r="G88"/>
      <c r="H88" s="9"/>
      <c r="I88" s="9"/>
      <c r="J88" s="15"/>
      <c r="K88" s="3"/>
      <c r="L88"/>
      <c r="M88"/>
      <c r="N88"/>
      <c r="O88"/>
      <c r="P88"/>
      <c r="Q88" s="260"/>
      <c r="R88" s="325"/>
      <c r="S88" s="326"/>
      <c r="T88" s="260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3"/>
      <c r="AY88"/>
      <c r="AZ88"/>
      <c r="BA88"/>
      <c r="BB88"/>
      <c r="BC88" s="3"/>
      <c r="BD88"/>
      <c r="BE88"/>
      <c r="BF88"/>
      <c r="BG88"/>
      <c r="BH88" s="3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 s="527"/>
      <c r="DR88" s="527"/>
      <c r="DS88" s="527"/>
      <c r="DT88" s="527"/>
      <c r="DU88" s="527"/>
      <c r="DV88" s="527"/>
      <c r="DW88" s="527"/>
      <c r="DX88" s="527"/>
      <c r="DY88" s="527"/>
      <c r="DZ88" s="527"/>
      <c r="EA88" s="527"/>
      <c r="EB88" s="1147"/>
      <c r="EC88" s="1147"/>
      <c r="ED88" s="1147"/>
      <c r="EE88" s="527"/>
      <c r="EF88" s="527"/>
      <c r="EG88" s="1148"/>
      <c r="EH88" s="1148"/>
      <c r="EI88" s="1148"/>
      <c r="EJ88" s="527"/>
      <c r="EK88" s="527"/>
      <c r="EL88" s="527"/>
      <c r="EM88" s="527"/>
      <c r="EN88" s="527"/>
      <c r="EO88" s="527"/>
      <c r="EP88" s="527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 s="403"/>
    </row>
    <row r="89" spans="1:252" ht="8.1" customHeight="1">
      <c r="A89"/>
      <c r="B89"/>
      <c r="C89"/>
      <c r="D89"/>
      <c r="E89"/>
      <c r="F89" s="3"/>
      <c r="G89"/>
      <c r="H89"/>
      <c r="I89" s="3"/>
      <c r="J89" s="3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 s="3"/>
      <c r="AY89"/>
      <c r="AZ89"/>
      <c r="BA89"/>
      <c r="BB89"/>
      <c r="BC89" s="3"/>
      <c r="BD89"/>
      <c r="BE89"/>
      <c r="BF89"/>
      <c r="BG89"/>
      <c r="BH89" s="3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 s="527"/>
      <c r="DR89" s="527"/>
      <c r="DS89" s="527"/>
      <c r="DT89" s="527"/>
      <c r="DU89" s="527"/>
      <c r="DV89" s="527"/>
      <c r="DW89" s="527"/>
      <c r="DX89" s="527"/>
      <c r="DY89" s="527"/>
      <c r="DZ89" s="527"/>
      <c r="EA89" s="527"/>
      <c r="EB89" s="527"/>
      <c r="EC89" s="527"/>
      <c r="ED89" s="527"/>
      <c r="EE89" s="527"/>
      <c r="EF89" s="527"/>
      <c r="EG89" s="527"/>
      <c r="EH89" s="527"/>
      <c r="EI89" s="527"/>
      <c r="EJ89" s="527"/>
      <c r="EK89" s="527"/>
      <c r="EL89" s="527"/>
      <c r="EM89" s="527"/>
      <c r="EN89" s="527"/>
      <c r="EO89" s="527"/>
      <c r="EP89" s="527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 s="403"/>
    </row>
    <row r="90" spans="1:252" ht="8.1" customHeight="1">
      <c r="A90"/>
      <c r="B90"/>
      <c r="C90"/>
      <c r="D90"/>
      <c r="E90"/>
      <c r="F90" s="3"/>
      <c r="G90"/>
      <c r="H90"/>
      <c r="I90" s="3"/>
      <c r="J90" s="3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 s="3"/>
      <c r="AY90"/>
      <c r="AZ90"/>
      <c r="BA90"/>
      <c r="BB90"/>
      <c r="BC90" s="3"/>
      <c r="BD90"/>
      <c r="BE90"/>
      <c r="BF90"/>
      <c r="BG90"/>
      <c r="BH90" s="3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 s="527"/>
      <c r="DR90" s="527"/>
      <c r="DS90" s="527"/>
      <c r="DT90" s="527"/>
      <c r="DU90" s="527"/>
      <c r="DV90" s="527"/>
      <c r="DW90" s="527"/>
      <c r="DX90" s="527"/>
      <c r="DY90" s="527"/>
      <c r="DZ90" s="527"/>
      <c r="EA90" s="527"/>
      <c r="EB90" s="527"/>
      <c r="EC90" s="527"/>
      <c r="ED90" s="527"/>
      <c r="EE90" s="527"/>
      <c r="EF90" s="527"/>
      <c r="EG90" s="527"/>
      <c r="EH90" s="527"/>
      <c r="EI90" s="527"/>
      <c r="EJ90" s="527"/>
      <c r="EK90" s="527"/>
      <c r="EL90" s="527"/>
      <c r="EM90" s="527"/>
      <c r="EN90" s="527"/>
      <c r="EO90" s="527"/>
      <c r="EP90" s="527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 s="403"/>
    </row>
    <row r="91" spans="1:252" ht="8.1" customHeight="1">
      <c r="A91"/>
      <c r="B91"/>
      <c r="C91"/>
      <c r="D91"/>
      <c r="E91"/>
      <c r="F91" s="3"/>
      <c r="G91"/>
      <c r="H91"/>
      <c r="I91" s="3"/>
      <c r="J91" s="3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 s="3"/>
      <c r="AY91"/>
      <c r="AZ91"/>
      <c r="BA91"/>
      <c r="BB91"/>
      <c r="BC91" s="3"/>
      <c r="BD91"/>
      <c r="BE91"/>
      <c r="BF91"/>
      <c r="BG91"/>
      <c r="BH91" s="3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 s="527"/>
      <c r="DR91" s="527"/>
      <c r="DS91" s="527"/>
      <c r="DT91" s="527"/>
      <c r="DU91" s="527"/>
      <c r="DV91" s="527"/>
      <c r="DW91" s="527"/>
      <c r="DX91" s="527"/>
      <c r="DY91" s="527"/>
      <c r="DZ91" s="527"/>
      <c r="EA91" s="527"/>
      <c r="EB91" s="527"/>
      <c r="EC91" s="527"/>
      <c r="ED91" s="527"/>
      <c r="EE91" s="527"/>
      <c r="EF91" s="527"/>
      <c r="EG91" s="527"/>
      <c r="EH91" s="527"/>
      <c r="EI91" s="527"/>
      <c r="EJ91" s="527"/>
      <c r="EK91" s="527"/>
      <c r="EL91" s="527"/>
      <c r="EM91" s="527"/>
      <c r="EN91" s="527"/>
      <c r="EO91" s="527"/>
      <c r="EP91" s="527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 s="403"/>
    </row>
    <row r="92" spans="1:252" ht="8.1" customHeight="1">
      <c r="A92"/>
      <c r="B92"/>
      <c r="C92"/>
      <c r="D92"/>
      <c r="E92"/>
      <c r="F92" s="3"/>
      <c r="G92"/>
      <c r="H92"/>
      <c r="I92" s="3"/>
      <c r="J92" s="3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 s="3"/>
      <c r="AY92"/>
      <c r="AZ92"/>
      <c r="BA92"/>
      <c r="BB92"/>
      <c r="BC92" s="3"/>
      <c r="BD92"/>
      <c r="BE92"/>
      <c r="BF92"/>
      <c r="BG92"/>
      <c r="BH92" s="3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 s="527"/>
      <c r="DR92" s="527"/>
      <c r="DS92" s="527"/>
      <c r="DT92" s="527"/>
      <c r="DU92" s="527"/>
      <c r="DV92" s="527"/>
      <c r="DW92" s="527"/>
      <c r="DX92" s="527"/>
      <c r="DY92" s="527"/>
      <c r="DZ92" s="527"/>
      <c r="EA92" s="527"/>
      <c r="EB92" s="527"/>
      <c r="EC92" s="527"/>
      <c r="ED92" s="527"/>
      <c r="EE92" s="527"/>
      <c r="EF92" s="527"/>
      <c r="EG92" s="527"/>
      <c r="EH92" s="527"/>
      <c r="EI92" s="527"/>
      <c r="EJ92" s="527"/>
      <c r="EK92" s="527"/>
      <c r="EL92" s="527"/>
      <c r="EM92" s="527"/>
      <c r="EN92" s="527"/>
      <c r="EO92" s="527"/>
      <c r="EP92" s="527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 s="403"/>
    </row>
    <row r="93" spans="1:252" ht="8.1" customHeight="1">
      <c r="A93"/>
      <c r="B93"/>
      <c r="C93"/>
      <c r="D93"/>
      <c r="E93"/>
      <c r="F93" s="3"/>
      <c r="G93"/>
      <c r="H93"/>
      <c r="I93" s="3"/>
      <c r="J93" s="3"/>
      <c r="K93" s="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 s="3"/>
      <c r="AY93"/>
      <c r="AZ93"/>
      <c r="BA93"/>
      <c r="BB93"/>
      <c r="BC93" s="3"/>
      <c r="BD93"/>
      <c r="BE93"/>
      <c r="BF93"/>
      <c r="BG93"/>
      <c r="BH93" s="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 s="527"/>
      <c r="DR93" s="527"/>
      <c r="DS93" s="527"/>
      <c r="DT93" s="527"/>
      <c r="DU93" s="527"/>
      <c r="DV93" s="527"/>
      <c r="DW93" s="527"/>
      <c r="DX93" s="527"/>
      <c r="DY93" s="527"/>
      <c r="DZ93" s="527"/>
      <c r="EA93" s="527"/>
      <c r="EB93" s="527"/>
      <c r="EC93" s="527"/>
      <c r="ED93" s="527"/>
      <c r="EE93" s="527"/>
      <c r="EF93" s="527"/>
      <c r="EG93" s="527"/>
      <c r="EH93" s="527"/>
      <c r="EI93" s="527"/>
      <c r="EJ93" s="527"/>
      <c r="EK93" s="527"/>
      <c r="EL93" s="527"/>
      <c r="EM93" s="527"/>
      <c r="EN93" s="527"/>
      <c r="EO93" s="527"/>
      <c r="EP93" s="527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 s="403"/>
    </row>
    <row r="94" spans="1:252" ht="8.1" customHeight="1">
      <c r="A94"/>
      <c r="B94"/>
      <c r="C94"/>
      <c r="D94"/>
      <c r="E94"/>
      <c r="F94" s="3"/>
      <c r="G94"/>
      <c r="H94"/>
      <c r="I94" s="3"/>
      <c r="J94" s="3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3"/>
      <c r="AY94"/>
      <c r="AZ94"/>
      <c r="BA94"/>
      <c r="BB94"/>
      <c r="BC94" s="3"/>
      <c r="BD94"/>
      <c r="BE94"/>
      <c r="BF94"/>
      <c r="BG94"/>
      <c r="BH94" s="3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 s="527"/>
      <c r="DR94" s="527"/>
      <c r="DS94" s="527"/>
      <c r="DT94" s="527"/>
      <c r="DU94" s="527"/>
      <c r="DV94" s="527"/>
      <c r="DW94" s="527"/>
      <c r="DX94" s="527"/>
      <c r="DY94" s="527"/>
      <c r="DZ94" s="527"/>
      <c r="EA94" s="527"/>
      <c r="EB94" s="527"/>
      <c r="EC94" s="527"/>
      <c r="ED94" s="527"/>
      <c r="EE94" s="527"/>
      <c r="EF94" s="527"/>
      <c r="EG94" s="527"/>
      <c r="EH94" s="527"/>
      <c r="EI94" s="527"/>
      <c r="EJ94" s="527"/>
      <c r="EK94" s="527"/>
      <c r="EL94" s="527"/>
      <c r="EM94" s="527"/>
      <c r="EN94" s="527"/>
      <c r="EO94" s="527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 s="403"/>
    </row>
    <row r="95" spans="1:252" ht="8.1" customHeight="1">
      <c r="A95"/>
      <c r="B95"/>
      <c r="C95"/>
      <c r="D95"/>
      <c r="E95"/>
      <c r="F95" s="3"/>
      <c r="G95"/>
      <c r="H95"/>
      <c r="I95" s="3"/>
      <c r="J95" s="3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 s="3"/>
      <c r="AY95"/>
      <c r="AZ95"/>
      <c r="BA95"/>
      <c r="BB95"/>
      <c r="BC95" s="3"/>
      <c r="BD95"/>
      <c r="BE95"/>
      <c r="BF95"/>
      <c r="BG95"/>
      <c r="BH95" s="3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 s="527"/>
      <c r="DR95" s="527"/>
      <c r="DS95" s="527"/>
      <c r="DT95" s="527"/>
      <c r="DU95" s="527"/>
      <c r="DV95" s="527"/>
      <c r="DW95" s="527"/>
      <c r="DX95" s="527"/>
      <c r="DY95" s="527"/>
      <c r="DZ95" s="527"/>
      <c r="EA95" s="527"/>
      <c r="EB95" s="527"/>
      <c r="EC95" s="527"/>
      <c r="ED95" s="527"/>
      <c r="EE95" s="527"/>
      <c r="EF95" s="527"/>
      <c r="EG95" s="527"/>
      <c r="EH95" s="527"/>
      <c r="EI95" s="527"/>
      <c r="EJ95" s="527"/>
      <c r="EK95" s="527"/>
      <c r="EL95" s="527"/>
      <c r="EM95" s="527"/>
      <c r="EN95" s="527"/>
      <c r="EO95" s="527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 s="403"/>
    </row>
    <row r="96" spans="1:252" ht="8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 s="527"/>
      <c r="DR96" s="527"/>
      <c r="DS96" s="527"/>
      <c r="DT96" s="527"/>
      <c r="DU96" s="527"/>
      <c r="DV96" s="527"/>
      <c r="DW96" s="527"/>
      <c r="DX96" s="527"/>
      <c r="DY96" s="527"/>
      <c r="DZ96" s="527"/>
      <c r="EA96" s="527"/>
      <c r="EB96" s="527"/>
      <c r="EC96" s="527"/>
      <c r="ED96" s="527"/>
      <c r="EE96" s="527"/>
      <c r="EF96" s="527"/>
      <c r="EG96" s="527"/>
      <c r="EH96" s="527"/>
      <c r="EI96" s="527"/>
      <c r="EJ96" s="527"/>
      <c r="EK96" s="527"/>
      <c r="EL96" s="527"/>
      <c r="EM96" s="527"/>
      <c r="EN96" s="527"/>
      <c r="EO96" s="527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 s="403"/>
    </row>
    <row r="97" spans="38:38" ht="8.1" customHeight="1"/>
    <row r="98" spans="38:38" ht="8.1" customHeight="1"/>
    <row r="99" spans="38:38" ht="8.1" customHeight="1"/>
    <row r="100" spans="38:38" ht="8.1" customHeight="1"/>
    <row r="101" spans="38:38" ht="8.1" customHeight="1">
      <c r="AL101"/>
    </row>
    <row r="102" spans="38:38" ht="8.1" customHeight="1"/>
    <row r="103" spans="38:38" ht="8.1" customHeight="1"/>
    <row r="104" spans="38:38" ht="8.1" customHeight="1"/>
    <row r="105" spans="38:38" ht="8.1" customHeight="1"/>
    <row r="106" spans="38:38" ht="8.1" customHeight="1"/>
    <row r="107" spans="38:38" ht="8.1" customHeight="1"/>
    <row r="108" spans="38:38" ht="8.1" customHeight="1"/>
    <row r="109" spans="38:38" ht="8.1" customHeight="1"/>
    <row r="110" spans="38:38" ht="8.1" customHeight="1"/>
    <row r="111" spans="38:38" ht="8.1" customHeight="1"/>
  </sheetData>
  <sheetProtection selectLockedCells="1" selectUnlockedCells="1"/>
  <mergeCells count="1539">
    <mergeCell ref="FY80:FY83"/>
    <mergeCell ref="FY84:FY87"/>
    <mergeCell ref="GQ6:GQ9"/>
    <mergeCell ref="GQ10:GQ13"/>
    <mergeCell ref="GQ14:GQ17"/>
    <mergeCell ref="GQ18:GQ21"/>
    <mergeCell ref="GQ22:GQ25"/>
    <mergeCell ref="GQ26:GQ29"/>
    <mergeCell ref="GQ30:GQ33"/>
    <mergeCell ref="GQ34:GQ37"/>
    <mergeCell ref="DT8:DU8"/>
    <mergeCell ref="DT12:DU12"/>
    <mergeCell ref="DT16:DU16"/>
    <mergeCell ref="DT20:DU20"/>
    <mergeCell ref="DT24:DU24"/>
    <mergeCell ref="DT28:DU28"/>
    <mergeCell ref="DT32:DU32"/>
    <mergeCell ref="DT36:DU36"/>
    <mergeCell ref="DT40:DU40"/>
    <mergeCell ref="DT44:DU44"/>
    <mergeCell ref="DT50:DU50"/>
    <mergeCell ref="DT54:DU54"/>
    <mergeCell ref="DT58:DU58"/>
    <mergeCell ref="DT62:DU62"/>
    <mergeCell ref="DT66:DU66"/>
    <mergeCell ref="DT70:DU70"/>
    <mergeCell ref="DT74:DU74"/>
    <mergeCell ref="DT78:DU78"/>
    <mergeCell ref="DT82:DU82"/>
    <mergeCell ref="DT86:DU86"/>
    <mergeCell ref="FY6:FY9"/>
    <mergeCell ref="FY10:FY13"/>
    <mergeCell ref="FY14:FY17"/>
    <mergeCell ref="FY18:FY21"/>
    <mergeCell ref="FY22:FY25"/>
    <mergeCell ref="FY26:FY29"/>
    <mergeCell ref="FY30:FY33"/>
    <mergeCell ref="FY34:FY37"/>
    <mergeCell ref="FY38:FY41"/>
    <mergeCell ref="FY42:FY45"/>
    <mergeCell ref="FY48:FY51"/>
    <mergeCell ref="FY52:FY55"/>
    <mergeCell ref="FY56:FY59"/>
    <mergeCell ref="FY60:FY63"/>
    <mergeCell ref="FY64:FY67"/>
    <mergeCell ref="FY68:FY71"/>
    <mergeCell ref="FY72:FY75"/>
    <mergeCell ref="HV84:HV87"/>
    <mergeCell ref="IB84:IB87"/>
    <mergeCell ref="HM84:HM87"/>
    <mergeCell ref="HN84:HN87"/>
    <mergeCell ref="HO84:HO87"/>
    <mergeCell ref="HP84:HP87"/>
    <mergeCell ref="HQ84:HQ87"/>
    <mergeCell ref="HR84:HR87"/>
    <mergeCell ref="HS84:HS87"/>
    <mergeCell ref="HT84:HT87"/>
    <mergeCell ref="HU84:HU87"/>
    <mergeCell ref="GL84:GL87"/>
    <mergeCell ref="GO84:GO87"/>
    <mergeCell ref="GM84:GM87"/>
    <mergeCell ref="GN84:GN87"/>
    <mergeCell ref="GP84:GP87"/>
    <mergeCell ref="GR84:GR87"/>
    <mergeCell ref="ID84:ID87"/>
    <mergeCell ref="HW84:HW87"/>
    <mergeCell ref="HX84:HX87"/>
    <mergeCell ref="HY84:HY87"/>
    <mergeCell ref="IR84:IR87"/>
    <mergeCell ref="GM38:GM41"/>
    <mergeCell ref="GM42:GM45"/>
    <mergeCell ref="IJ84:IJ87"/>
    <mergeCell ref="IK84:IK87"/>
    <mergeCell ref="IO84:IO87"/>
    <mergeCell ref="IM84:IM87"/>
    <mergeCell ref="IE84:IE87"/>
    <mergeCell ref="HZ84:HZ87"/>
    <mergeCell ref="IA84:IA87"/>
    <mergeCell ref="IM48:IM51"/>
    <mergeCell ref="IM38:IM41"/>
    <mergeCell ref="IP84:IP87"/>
    <mergeCell ref="IQ84:IQ87"/>
    <mergeCell ref="IF84:IF87"/>
    <mergeCell ref="IG84:IG87"/>
    <mergeCell ref="IH84:IH87"/>
    <mergeCell ref="IL84:IL87"/>
    <mergeCell ref="II84:II87"/>
    <mergeCell ref="HC84:HC87"/>
    <mergeCell ref="HD84:HD87"/>
    <mergeCell ref="HG84:HG87"/>
    <mergeCell ref="HH84:HH87"/>
    <mergeCell ref="HI84:HI87"/>
    <mergeCell ref="HJ84:HJ87"/>
    <mergeCell ref="HK84:HK87"/>
    <mergeCell ref="HL84:HL87"/>
    <mergeCell ref="GS84:GS87"/>
    <mergeCell ref="GT84:GT87"/>
    <mergeCell ref="GU84:GU87"/>
    <mergeCell ref="GV84:GV87"/>
    <mergeCell ref="GQ84:GQ87"/>
    <mergeCell ref="GW84:GW87"/>
    <mergeCell ref="GZ84:GZ87"/>
    <mergeCell ref="HA84:HA87"/>
    <mergeCell ref="GX84:GX87"/>
    <mergeCell ref="GY84:GY87"/>
    <mergeCell ref="HB84:HB87"/>
    <mergeCell ref="ID80:ID83"/>
    <mergeCell ref="HW80:HW83"/>
    <mergeCell ref="HX80:HX83"/>
    <mergeCell ref="HY80:HY83"/>
    <mergeCell ref="IK80:IK83"/>
    <mergeCell ref="IL80:IL83"/>
    <mergeCell ref="HP80:HP83"/>
    <mergeCell ref="HQ80:HQ83"/>
    <mergeCell ref="HR80:HR83"/>
    <mergeCell ref="HS80:HS83"/>
    <mergeCell ref="HT80:HT83"/>
    <mergeCell ref="HU80:HU83"/>
    <mergeCell ref="HV80:HV83"/>
    <mergeCell ref="HZ80:HZ83"/>
    <mergeCell ref="IA80:IA83"/>
    <mergeCell ref="IB80:IB83"/>
    <mergeCell ref="IC80:IC83"/>
    <mergeCell ref="GU80:GU83"/>
    <mergeCell ref="GQ80:GQ83"/>
    <mergeCell ref="HB80:HB83"/>
    <mergeCell ref="IC84:IC87"/>
    <mergeCell ref="IM80:IM83"/>
    <mergeCell ref="IO80:IO83"/>
    <mergeCell ref="IE80:IE83"/>
    <mergeCell ref="IF80:IF83"/>
    <mergeCell ref="IG80:IG83"/>
    <mergeCell ref="IH80:IH83"/>
    <mergeCell ref="II80:II83"/>
    <mergeCell ref="IP80:IP83"/>
    <mergeCell ref="IQ80:IQ83"/>
    <mergeCell ref="IR80:IR83"/>
    <mergeCell ref="FV84:FV87"/>
    <mergeCell ref="FW84:FW87"/>
    <mergeCell ref="FX84:FX87"/>
    <mergeCell ref="FZ84:FZ87"/>
    <mergeCell ref="GA84:GA87"/>
    <mergeCell ref="GB84:GB87"/>
    <mergeCell ref="IJ80:IJ83"/>
    <mergeCell ref="GC84:GC87"/>
    <mergeCell ref="GD84:GD87"/>
    <mergeCell ref="GE84:GE87"/>
    <mergeCell ref="GF84:GF87"/>
    <mergeCell ref="GG84:GG87"/>
    <mergeCell ref="GH84:GH87"/>
    <mergeCell ref="GI84:GI87"/>
    <mergeCell ref="GJ84:GJ87"/>
    <mergeCell ref="GK84:GK87"/>
    <mergeCell ref="HJ80:HJ83"/>
    <mergeCell ref="HK80:HK83"/>
    <mergeCell ref="HL80:HL83"/>
    <mergeCell ref="HM80:HM83"/>
    <mergeCell ref="HN80:HN83"/>
    <mergeCell ref="HO80:HO83"/>
    <mergeCell ref="GM80:GM83"/>
    <mergeCell ref="GO80:GO83"/>
    <mergeCell ref="GP80:GP83"/>
    <mergeCell ref="GR80:GR83"/>
    <mergeCell ref="GV80:GV83"/>
    <mergeCell ref="GW80:GW83"/>
    <mergeCell ref="GX80:GX83"/>
    <mergeCell ref="GY80:GY83"/>
    <mergeCell ref="GZ80:GZ83"/>
    <mergeCell ref="HC80:HC83"/>
    <mergeCell ref="HD80:HD83"/>
    <mergeCell ref="HG80:HG83"/>
    <mergeCell ref="HH80:HH83"/>
    <mergeCell ref="HI80:HI83"/>
    <mergeCell ref="IJ76:IJ79"/>
    <mergeCell ref="IK76:IK79"/>
    <mergeCell ref="IL76:IL79"/>
    <mergeCell ref="HO76:HO79"/>
    <mergeCell ref="HP76:HP79"/>
    <mergeCell ref="HQ76:HQ79"/>
    <mergeCell ref="HR76:HR79"/>
    <mergeCell ref="HS76:HS79"/>
    <mergeCell ref="HT76:HT79"/>
    <mergeCell ref="HU76:HU79"/>
    <mergeCell ref="HV76:HV79"/>
    <mergeCell ref="HZ76:HZ79"/>
    <mergeCell ref="IA76:IA79"/>
    <mergeCell ref="IB76:IB79"/>
    <mergeCell ref="IC76:IC79"/>
    <mergeCell ref="ID76:ID79"/>
    <mergeCell ref="HW76:HW79"/>
    <mergeCell ref="HX76:HX79"/>
    <mergeCell ref="IM76:IM79"/>
    <mergeCell ref="IO76:IO79"/>
    <mergeCell ref="IE76:IE79"/>
    <mergeCell ref="IF76:IF79"/>
    <mergeCell ref="IG76:IG79"/>
    <mergeCell ref="IH76:IH79"/>
    <mergeCell ref="II76:II79"/>
    <mergeCell ref="IP76:IP79"/>
    <mergeCell ref="IQ76:IQ79"/>
    <mergeCell ref="IR76:IR79"/>
    <mergeCell ref="FV80:FV83"/>
    <mergeCell ref="FW80:FW83"/>
    <mergeCell ref="FX80:FX83"/>
    <mergeCell ref="FZ80:FZ83"/>
    <mergeCell ref="GA80:GA83"/>
    <mergeCell ref="GB80:GB83"/>
    <mergeCell ref="GC80:GC83"/>
    <mergeCell ref="GD80:GD83"/>
    <mergeCell ref="GE80:GE83"/>
    <mergeCell ref="GF80:GF83"/>
    <mergeCell ref="GG80:GG83"/>
    <mergeCell ref="GH80:GH83"/>
    <mergeCell ref="GI80:GI83"/>
    <mergeCell ref="HA80:HA83"/>
    <mergeCell ref="GJ80:GJ83"/>
    <mergeCell ref="GK80:GK83"/>
    <mergeCell ref="GL80:GL83"/>
    <mergeCell ref="GS80:GS83"/>
    <mergeCell ref="GT80:GT83"/>
    <mergeCell ref="HL76:HL79"/>
    <mergeCell ref="HM76:HM79"/>
    <mergeCell ref="HN76:HN79"/>
    <mergeCell ref="HY76:HY79"/>
    <mergeCell ref="GY76:GY79"/>
    <mergeCell ref="GZ76:GZ79"/>
    <mergeCell ref="HA76:HA79"/>
    <mergeCell ref="HB76:HB79"/>
    <mergeCell ref="GM76:GM79"/>
    <mergeCell ref="GS76:GS79"/>
    <mergeCell ref="GT76:GT79"/>
    <mergeCell ref="GU76:GU79"/>
    <mergeCell ref="GV76:GV79"/>
    <mergeCell ref="GW76:GW79"/>
    <mergeCell ref="HC76:HC79"/>
    <mergeCell ref="HD76:HD79"/>
    <mergeCell ref="HG76:HG79"/>
    <mergeCell ref="HH76:HH79"/>
    <mergeCell ref="HI76:HI79"/>
    <mergeCell ref="HJ76:HJ79"/>
    <mergeCell ref="HK76:HK79"/>
    <mergeCell ref="FV76:FV79"/>
    <mergeCell ref="FW76:FW79"/>
    <mergeCell ref="FX76:FX79"/>
    <mergeCell ref="FZ76:FZ79"/>
    <mergeCell ref="GA76:GA79"/>
    <mergeCell ref="GB76:GB79"/>
    <mergeCell ref="GC76:GC79"/>
    <mergeCell ref="GD76:GD79"/>
    <mergeCell ref="GE76:GE79"/>
    <mergeCell ref="GF76:GF79"/>
    <mergeCell ref="GG76:GG79"/>
    <mergeCell ref="GH76:GH79"/>
    <mergeCell ref="GI76:GI79"/>
    <mergeCell ref="GX76:GX79"/>
    <mergeCell ref="GJ76:GJ79"/>
    <mergeCell ref="GK76:GK79"/>
    <mergeCell ref="GL76:GL79"/>
    <mergeCell ref="GO76:GO79"/>
    <mergeCell ref="GP76:GP79"/>
    <mergeCell ref="GR76:GR79"/>
    <mergeCell ref="GQ76:GQ79"/>
    <mergeCell ref="FY76:FY79"/>
    <mergeCell ref="ID72:ID75"/>
    <mergeCell ref="HW72:HW75"/>
    <mergeCell ref="HX72:HX75"/>
    <mergeCell ref="HY72:HY75"/>
    <mergeCell ref="IJ72:IJ75"/>
    <mergeCell ref="IK72:IK75"/>
    <mergeCell ref="IL72:IL75"/>
    <mergeCell ref="IM72:IM75"/>
    <mergeCell ref="IO72:IO75"/>
    <mergeCell ref="IE72:IE75"/>
    <mergeCell ref="IF72:IF75"/>
    <mergeCell ref="IG72:IG75"/>
    <mergeCell ref="IH72:IH75"/>
    <mergeCell ref="II72:II75"/>
    <mergeCell ref="IP72:IP75"/>
    <mergeCell ref="IQ72:IQ75"/>
    <mergeCell ref="IR72:IR75"/>
    <mergeCell ref="IN72:IN75"/>
    <mergeCell ref="HJ72:HJ75"/>
    <mergeCell ref="HK72:HK75"/>
    <mergeCell ref="HL72:HL75"/>
    <mergeCell ref="HM72:HM75"/>
    <mergeCell ref="HN72:HN75"/>
    <mergeCell ref="HO72:HO75"/>
    <mergeCell ref="HP72:HP75"/>
    <mergeCell ref="HQ72:HQ75"/>
    <mergeCell ref="HR72:HR75"/>
    <mergeCell ref="HS72:HS75"/>
    <mergeCell ref="HT72:HT75"/>
    <mergeCell ref="HU72:HU75"/>
    <mergeCell ref="HV72:HV75"/>
    <mergeCell ref="HZ72:HZ75"/>
    <mergeCell ref="IA72:IA75"/>
    <mergeCell ref="IB72:IB75"/>
    <mergeCell ref="IC72:IC75"/>
    <mergeCell ref="GU72:GU75"/>
    <mergeCell ref="GQ72:GQ75"/>
    <mergeCell ref="HB72:HB75"/>
    <mergeCell ref="GM72:GM75"/>
    <mergeCell ref="GO72:GO75"/>
    <mergeCell ref="GP72:GP75"/>
    <mergeCell ref="GR72:GR75"/>
    <mergeCell ref="GV72:GV75"/>
    <mergeCell ref="GW72:GW75"/>
    <mergeCell ref="GX72:GX75"/>
    <mergeCell ref="GY72:GY75"/>
    <mergeCell ref="GZ72:GZ75"/>
    <mergeCell ref="HC72:HC75"/>
    <mergeCell ref="HD72:HD75"/>
    <mergeCell ref="HG72:HG75"/>
    <mergeCell ref="HH72:HH75"/>
    <mergeCell ref="HI72:HI75"/>
    <mergeCell ref="IJ68:IJ71"/>
    <mergeCell ref="IK68:IK71"/>
    <mergeCell ref="IL68:IL71"/>
    <mergeCell ref="IM68:IM71"/>
    <mergeCell ref="IO68:IO71"/>
    <mergeCell ref="IE68:IE71"/>
    <mergeCell ref="IF68:IF71"/>
    <mergeCell ref="IG68:IG71"/>
    <mergeCell ref="IH68:IH71"/>
    <mergeCell ref="II68:II71"/>
    <mergeCell ref="IP68:IP71"/>
    <mergeCell ref="IQ68:IQ71"/>
    <mergeCell ref="IR68:IR71"/>
    <mergeCell ref="FV72:FV75"/>
    <mergeCell ref="FW72:FW75"/>
    <mergeCell ref="FX72:FX75"/>
    <mergeCell ref="FZ72:FZ75"/>
    <mergeCell ref="GA72:GA75"/>
    <mergeCell ref="GB72:GB75"/>
    <mergeCell ref="GC72:GC75"/>
    <mergeCell ref="GD72:GD75"/>
    <mergeCell ref="GE72:GE75"/>
    <mergeCell ref="GF72:GF75"/>
    <mergeCell ref="GG72:GG75"/>
    <mergeCell ref="GH72:GH75"/>
    <mergeCell ref="GI72:GI75"/>
    <mergeCell ref="HA72:HA75"/>
    <mergeCell ref="GJ72:GJ75"/>
    <mergeCell ref="GK72:GK75"/>
    <mergeCell ref="GL72:GL75"/>
    <mergeCell ref="GS72:GS75"/>
    <mergeCell ref="GT72:GT75"/>
    <mergeCell ref="HL68:HL71"/>
    <mergeCell ref="HM68:HM71"/>
    <mergeCell ref="HN68:HN71"/>
    <mergeCell ref="HO68:HO71"/>
    <mergeCell ref="HP68:HP71"/>
    <mergeCell ref="HQ68:HQ71"/>
    <mergeCell ref="HR68:HR71"/>
    <mergeCell ref="HS68:HS71"/>
    <mergeCell ref="HT68:HT71"/>
    <mergeCell ref="HU68:HU71"/>
    <mergeCell ref="HV68:HV71"/>
    <mergeCell ref="HZ68:HZ71"/>
    <mergeCell ref="IA68:IA71"/>
    <mergeCell ref="IB68:IB71"/>
    <mergeCell ref="IC68:IC71"/>
    <mergeCell ref="ID68:ID71"/>
    <mergeCell ref="HW68:HW71"/>
    <mergeCell ref="HX68:HX71"/>
    <mergeCell ref="HY68:HY71"/>
    <mergeCell ref="GY68:GY71"/>
    <mergeCell ref="GZ68:GZ71"/>
    <mergeCell ref="HA68:HA71"/>
    <mergeCell ref="HB68:HB71"/>
    <mergeCell ref="GM68:GM71"/>
    <mergeCell ref="GS68:GS71"/>
    <mergeCell ref="GT68:GT71"/>
    <mergeCell ref="GU68:GU71"/>
    <mergeCell ref="GV68:GV71"/>
    <mergeCell ref="GW68:GW71"/>
    <mergeCell ref="HC68:HC71"/>
    <mergeCell ref="HD68:HD71"/>
    <mergeCell ref="HG68:HG71"/>
    <mergeCell ref="HH68:HH71"/>
    <mergeCell ref="HI68:HI71"/>
    <mergeCell ref="HJ68:HJ71"/>
    <mergeCell ref="HK68:HK71"/>
    <mergeCell ref="FV68:FV71"/>
    <mergeCell ref="FW68:FW71"/>
    <mergeCell ref="FX68:FX71"/>
    <mergeCell ref="FZ68:FZ71"/>
    <mergeCell ref="GA68:GA71"/>
    <mergeCell ref="GB68:GB71"/>
    <mergeCell ref="GC68:GC71"/>
    <mergeCell ref="GD68:GD71"/>
    <mergeCell ref="GE68:GE71"/>
    <mergeCell ref="GF68:GF71"/>
    <mergeCell ref="GG68:GG71"/>
    <mergeCell ref="GH68:GH71"/>
    <mergeCell ref="GI68:GI71"/>
    <mergeCell ref="GX68:GX71"/>
    <mergeCell ref="GJ68:GJ71"/>
    <mergeCell ref="GK68:GK71"/>
    <mergeCell ref="GL68:GL71"/>
    <mergeCell ref="GO68:GO71"/>
    <mergeCell ref="GP68:GP71"/>
    <mergeCell ref="GR68:GR71"/>
    <mergeCell ref="GQ68:GQ71"/>
    <mergeCell ref="ID64:ID67"/>
    <mergeCell ref="HW64:HW67"/>
    <mergeCell ref="HX64:HX67"/>
    <mergeCell ref="HY64:HY67"/>
    <mergeCell ref="IJ64:IJ67"/>
    <mergeCell ref="IK64:IK67"/>
    <mergeCell ref="IL64:IL67"/>
    <mergeCell ref="IM64:IM67"/>
    <mergeCell ref="IO64:IO67"/>
    <mergeCell ref="IE64:IE67"/>
    <mergeCell ref="IF64:IF67"/>
    <mergeCell ref="IG64:IG67"/>
    <mergeCell ref="IH64:IH67"/>
    <mergeCell ref="II64:II67"/>
    <mergeCell ref="IP64:IP67"/>
    <mergeCell ref="IQ64:IQ67"/>
    <mergeCell ref="IR64:IR67"/>
    <mergeCell ref="HJ64:HJ67"/>
    <mergeCell ref="HK64:HK67"/>
    <mergeCell ref="HL64:HL67"/>
    <mergeCell ref="HM64:HM67"/>
    <mergeCell ref="HN64:HN67"/>
    <mergeCell ref="HO64:HO67"/>
    <mergeCell ref="HP64:HP67"/>
    <mergeCell ref="HQ64:HQ67"/>
    <mergeCell ref="HR64:HR67"/>
    <mergeCell ref="HS64:HS67"/>
    <mergeCell ref="HT64:HT67"/>
    <mergeCell ref="HU64:HU67"/>
    <mergeCell ref="HV64:HV67"/>
    <mergeCell ref="HZ64:HZ67"/>
    <mergeCell ref="IA64:IA67"/>
    <mergeCell ref="IB64:IB67"/>
    <mergeCell ref="IC64:IC67"/>
    <mergeCell ref="GU64:GU67"/>
    <mergeCell ref="GQ64:GQ67"/>
    <mergeCell ref="HB64:HB67"/>
    <mergeCell ref="GM64:GM67"/>
    <mergeCell ref="GO64:GO67"/>
    <mergeCell ref="GP64:GP67"/>
    <mergeCell ref="GR64:GR67"/>
    <mergeCell ref="GV64:GV67"/>
    <mergeCell ref="GW64:GW67"/>
    <mergeCell ref="GX64:GX67"/>
    <mergeCell ref="GY64:GY67"/>
    <mergeCell ref="GZ64:GZ67"/>
    <mergeCell ref="HC64:HC67"/>
    <mergeCell ref="HD64:HD67"/>
    <mergeCell ref="HG64:HG67"/>
    <mergeCell ref="HH64:HH67"/>
    <mergeCell ref="HI64:HI67"/>
    <mergeCell ref="IJ60:IJ63"/>
    <mergeCell ref="IK60:IK63"/>
    <mergeCell ref="IL60:IL63"/>
    <mergeCell ref="IM60:IM63"/>
    <mergeCell ref="IO60:IO63"/>
    <mergeCell ref="IE60:IE63"/>
    <mergeCell ref="IF60:IF63"/>
    <mergeCell ref="IG60:IG63"/>
    <mergeCell ref="IH60:IH63"/>
    <mergeCell ref="II60:II63"/>
    <mergeCell ref="IP60:IP63"/>
    <mergeCell ref="IQ60:IQ63"/>
    <mergeCell ref="IR60:IR63"/>
    <mergeCell ref="FV64:FV67"/>
    <mergeCell ref="FW64:FW67"/>
    <mergeCell ref="FX64:FX67"/>
    <mergeCell ref="FZ64:FZ67"/>
    <mergeCell ref="GA64:GA67"/>
    <mergeCell ref="GB64:GB67"/>
    <mergeCell ref="GC64:GC67"/>
    <mergeCell ref="GD64:GD67"/>
    <mergeCell ref="GE64:GE67"/>
    <mergeCell ref="GF64:GF67"/>
    <mergeCell ref="GG64:GG67"/>
    <mergeCell ref="GH64:GH67"/>
    <mergeCell ref="GI64:GI67"/>
    <mergeCell ref="HA64:HA67"/>
    <mergeCell ref="GJ64:GJ67"/>
    <mergeCell ref="GK64:GK67"/>
    <mergeCell ref="GL64:GL67"/>
    <mergeCell ref="GS64:GS67"/>
    <mergeCell ref="GT64:GT67"/>
    <mergeCell ref="HL60:HL63"/>
    <mergeCell ref="HM60:HM63"/>
    <mergeCell ref="HN60:HN63"/>
    <mergeCell ref="HO60:HO63"/>
    <mergeCell ref="HP60:HP63"/>
    <mergeCell ref="HQ60:HQ63"/>
    <mergeCell ref="HR60:HR63"/>
    <mergeCell ref="HS60:HS63"/>
    <mergeCell ref="HT60:HT63"/>
    <mergeCell ref="HU60:HU63"/>
    <mergeCell ref="HV60:HV63"/>
    <mergeCell ref="HZ60:HZ63"/>
    <mergeCell ref="IA60:IA63"/>
    <mergeCell ref="IB60:IB63"/>
    <mergeCell ref="IC60:IC63"/>
    <mergeCell ref="ID60:ID63"/>
    <mergeCell ref="HW60:HW63"/>
    <mergeCell ref="HX60:HX63"/>
    <mergeCell ref="HY60:HY63"/>
    <mergeCell ref="GY60:GY63"/>
    <mergeCell ref="GZ60:GZ63"/>
    <mergeCell ref="HA60:HA63"/>
    <mergeCell ref="HB60:HB63"/>
    <mergeCell ref="GM60:GM63"/>
    <mergeCell ref="GS60:GS63"/>
    <mergeCell ref="GT60:GT63"/>
    <mergeCell ref="GU60:GU63"/>
    <mergeCell ref="GV60:GV63"/>
    <mergeCell ref="GW60:GW63"/>
    <mergeCell ref="HC60:HC63"/>
    <mergeCell ref="HD60:HD63"/>
    <mergeCell ref="HG60:HG63"/>
    <mergeCell ref="HH60:HH63"/>
    <mergeCell ref="HI60:HI63"/>
    <mergeCell ref="HJ60:HJ63"/>
    <mergeCell ref="HK60:HK63"/>
    <mergeCell ref="FV60:FV63"/>
    <mergeCell ref="FW60:FW63"/>
    <mergeCell ref="FX60:FX63"/>
    <mergeCell ref="FZ60:FZ63"/>
    <mergeCell ref="GA60:GA63"/>
    <mergeCell ref="GB60:GB63"/>
    <mergeCell ref="GC60:GC63"/>
    <mergeCell ref="GD60:GD63"/>
    <mergeCell ref="GE60:GE63"/>
    <mergeCell ref="GF60:GF63"/>
    <mergeCell ref="GG60:GG63"/>
    <mergeCell ref="GH60:GH63"/>
    <mergeCell ref="GI60:GI63"/>
    <mergeCell ref="GX60:GX63"/>
    <mergeCell ref="GJ60:GJ63"/>
    <mergeCell ref="GK60:GK63"/>
    <mergeCell ref="GL60:GL63"/>
    <mergeCell ref="GO60:GO63"/>
    <mergeCell ref="GP60:GP63"/>
    <mergeCell ref="GR60:GR63"/>
    <mergeCell ref="GQ60:GQ63"/>
    <mergeCell ref="ID56:ID59"/>
    <mergeCell ref="HW56:HW59"/>
    <mergeCell ref="HX56:HX59"/>
    <mergeCell ref="HY56:HY59"/>
    <mergeCell ref="IJ56:IJ59"/>
    <mergeCell ref="IK56:IK59"/>
    <mergeCell ref="IL56:IL59"/>
    <mergeCell ref="IM56:IM59"/>
    <mergeCell ref="IO56:IO59"/>
    <mergeCell ref="IE56:IE59"/>
    <mergeCell ref="IF56:IF59"/>
    <mergeCell ref="IG56:IG59"/>
    <mergeCell ref="IH56:IH59"/>
    <mergeCell ref="II56:II59"/>
    <mergeCell ref="IP56:IP59"/>
    <mergeCell ref="IQ56:IQ59"/>
    <mergeCell ref="IR56:IR59"/>
    <mergeCell ref="HJ56:HJ59"/>
    <mergeCell ref="HK56:HK59"/>
    <mergeCell ref="HL56:HL59"/>
    <mergeCell ref="HM56:HM59"/>
    <mergeCell ref="HN56:HN59"/>
    <mergeCell ref="HO56:HO59"/>
    <mergeCell ref="HP56:HP59"/>
    <mergeCell ref="HQ56:HQ59"/>
    <mergeCell ref="HR56:HR59"/>
    <mergeCell ref="HS56:HS59"/>
    <mergeCell ref="HT56:HT59"/>
    <mergeCell ref="HU56:HU59"/>
    <mergeCell ref="HV56:HV59"/>
    <mergeCell ref="HZ56:HZ59"/>
    <mergeCell ref="IA56:IA59"/>
    <mergeCell ref="IB56:IB59"/>
    <mergeCell ref="IC56:IC59"/>
    <mergeCell ref="GU56:GU59"/>
    <mergeCell ref="GQ56:GQ59"/>
    <mergeCell ref="HB56:HB59"/>
    <mergeCell ref="GM56:GM59"/>
    <mergeCell ref="GO56:GO59"/>
    <mergeCell ref="GP56:GP59"/>
    <mergeCell ref="GR56:GR59"/>
    <mergeCell ref="GV56:GV59"/>
    <mergeCell ref="GW56:GW59"/>
    <mergeCell ref="GX56:GX59"/>
    <mergeCell ref="GY56:GY59"/>
    <mergeCell ref="GZ56:GZ59"/>
    <mergeCell ref="HC56:HC59"/>
    <mergeCell ref="HD56:HD59"/>
    <mergeCell ref="HG56:HG59"/>
    <mergeCell ref="HH56:HH59"/>
    <mergeCell ref="HI56:HI59"/>
    <mergeCell ref="IJ52:IJ55"/>
    <mergeCell ref="IK52:IK55"/>
    <mergeCell ref="IL52:IL55"/>
    <mergeCell ref="IM52:IM55"/>
    <mergeCell ref="IO52:IO55"/>
    <mergeCell ref="IE52:IE55"/>
    <mergeCell ref="IF52:IF55"/>
    <mergeCell ref="IG52:IG55"/>
    <mergeCell ref="IH52:IH55"/>
    <mergeCell ref="II52:II55"/>
    <mergeCell ref="IP52:IP55"/>
    <mergeCell ref="IQ52:IQ55"/>
    <mergeCell ref="IR52:IR55"/>
    <mergeCell ref="FV56:FV59"/>
    <mergeCell ref="FW56:FW59"/>
    <mergeCell ref="FX56:FX59"/>
    <mergeCell ref="FZ56:FZ59"/>
    <mergeCell ref="GA56:GA59"/>
    <mergeCell ref="GB56:GB59"/>
    <mergeCell ref="GC56:GC59"/>
    <mergeCell ref="GD56:GD59"/>
    <mergeCell ref="GE56:GE59"/>
    <mergeCell ref="GF56:GF59"/>
    <mergeCell ref="GG56:GG59"/>
    <mergeCell ref="GH56:GH59"/>
    <mergeCell ref="GI56:GI59"/>
    <mergeCell ref="HA56:HA59"/>
    <mergeCell ref="GJ56:GJ59"/>
    <mergeCell ref="GK56:GK59"/>
    <mergeCell ref="GL56:GL59"/>
    <mergeCell ref="GS56:GS59"/>
    <mergeCell ref="GT56:GT59"/>
    <mergeCell ref="HL52:HL55"/>
    <mergeCell ref="HM52:HM55"/>
    <mergeCell ref="HN52:HN55"/>
    <mergeCell ref="HO52:HO55"/>
    <mergeCell ref="HP52:HP55"/>
    <mergeCell ref="HQ52:HQ55"/>
    <mergeCell ref="HR52:HR55"/>
    <mergeCell ref="HS52:HS55"/>
    <mergeCell ref="HT52:HT55"/>
    <mergeCell ref="HU52:HU55"/>
    <mergeCell ref="HV52:HV55"/>
    <mergeCell ref="HZ52:HZ55"/>
    <mergeCell ref="IA52:IA55"/>
    <mergeCell ref="IB52:IB55"/>
    <mergeCell ref="IC52:IC55"/>
    <mergeCell ref="ID52:ID55"/>
    <mergeCell ref="HW52:HW55"/>
    <mergeCell ref="HX52:HX55"/>
    <mergeCell ref="HY52:HY55"/>
    <mergeCell ref="GX52:GX55"/>
    <mergeCell ref="GY52:GY55"/>
    <mergeCell ref="GZ52:GZ55"/>
    <mergeCell ref="HA52:HA55"/>
    <mergeCell ref="HB52:HB55"/>
    <mergeCell ref="GM52:GM55"/>
    <mergeCell ref="GR52:GR55"/>
    <mergeCell ref="GS52:GS55"/>
    <mergeCell ref="GT52:GT55"/>
    <mergeCell ref="GU52:GU55"/>
    <mergeCell ref="HC52:HC55"/>
    <mergeCell ref="HD52:HD55"/>
    <mergeCell ref="HG52:HG55"/>
    <mergeCell ref="HH52:HH55"/>
    <mergeCell ref="HI52:HI55"/>
    <mergeCell ref="HJ52:HJ55"/>
    <mergeCell ref="HK52:HK55"/>
    <mergeCell ref="IK48:IK51"/>
    <mergeCell ref="IL48:IL51"/>
    <mergeCell ref="ID48:ID51"/>
    <mergeCell ref="IE48:IE51"/>
    <mergeCell ref="IF48:IF51"/>
    <mergeCell ref="IG48:IG51"/>
    <mergeCell ref="IH48:IH51"/>
    <mergeCell ref="IO48:IO51"/>
    <mergeCell ref="IP48:IP51"/>
    <mergeCell ref="IQ48:IQ51"/>
    <mergeCell ref="IR48:IR51"/>
    <mergeCell ref="FV52:FV55"/>
    <mergeCell ref="FW52:FW55"/>
    <mergeCell ref="FX52:FX55"/>
    <mergeCell ref="FZ52:FZ55"/>
    <mergeCell ref="GA52:GA55"/>
    <mergeCell ref="GB52:GB55"/>
    <mergeCell ref="GC52:GC55"/>
    <mergeCell ref="GD52:GD55"/>
    <mergeCell ref="GE52:GE55"/>
    <mergeCell ref="GF52:GF55"/>
    <mergeCell ref="GG52:GG55"/>
    <mergeCell ref="GH52:GH55"/>
    <mergeCell ref="GV52:GV55"/>
    <mergeCell ref="GW52:GW55"/>
    <mergeCell ref="GI52:GI55"/>
    <mergeCell ref="GJ52:GJ55"/>
    <mergeCell ref="GK52:GK55"/>
    <mergeCell ref="GL52:GL55"/>
    <mergeCell ref="GO52:GO55"/>
    <mergeCell ref="GP52:GP55"/>
    <mergeCell ref="GQ52:GQ55"/>
    <mergeCell ref="HO48:HO51"/>
    <mergeCell ref="HP48:HP51"/>
    <mergeCell ref="HQ48:HQ51"/>
    <mergeCell ref="HR48:HR51"/>
    <mergeCell ref="HS48:HS51"/>
    <mergeCell ref="HT48:HT51"/>
    <mergeCell ref="HU48:HU51"/>
    <mergeCell ref="HY48:HY51"/>
    <mergeCell ref="HZ48:HZ51"/>
    <mergeCell ref="IA48:IA51"/>
    <mergeCell ref="IB48:IB51"/>
    <mergeCell ref="IC48:IC51"/>
    <mergeCell ref="HV48:HV51"/>
    <mergeCell ref="HW48:HW51"/>
    <mergeCell ref="HX48:HX51"/>
    <mergeCell ref="II48:II51"/>
    <mergeCell ref="IJ48:IJ51"/>
    <mergeCell ref="GV48:GV51"/>
    <mergeCell ref="GW48:GW51"/>
    <mergeCell ref="GX48:GX51"/>
    <mergeCell ref="GY48:GY51"/>
    <mergeCell ref="GZ48:GZ51"/>
    <mergeCell ref="HA48:HA51"/>
    <mergeCell ref="HB48:HB51"/>
    <mergeCell ref="HC48:HC51"/>
    <mergeCell ref="HD48:HD51"/>
    <mergeCell ref="HG48:HG51"/>
    <mergeCell ref="HH48:HH51"/>
    <mergeCell ref="HI48:HI51"/>
    <mergeCell ref="HJ48:HJ51"/>
    <mergeCell ref="HK48:HK51"/>
    <mergeCell ref="HL48:HL51"/>
    <mergeCell ref="HM48:HM51"/>
    <mergeCell ref="HN48:HN51"/>
    <mergeCell ref="IP46:IP47"/>
    <mergeCell ref="IQ46:IQ47"/>
    <mergeCell ref="IR46:IR47"/>
    <mergeCell ref="IH46:IH47"/>
    <mergeCell ref="II46:II47"/>
    <mergeCell ref="IJ46:IJ47"/>
    <mergeCell ref="IK46:IK47"/>
    <mergeCell ref="IL46:IL47"/>
    <mergeCell ref="GH48:GH51"/>
    <mergeCell ref="FV48:FV51"/>
    <mergeCell ref="FW48:FW51"/>
    <mergeCell ref="FX48:FX51"/>
    <mergeCell ref="FZ48:FZ51"/>
    <mergeCell ref="GA48:GA51"/>
    <mergeCell ref="GB48:GB51"/>
    <mergeCell ref="GI48:GI51"/>
    <mergeCell ref="GJ48:GJ51"/>
    <mergeCell ref="GK48:GK51"/>
    <mergeCell ref="GL48:GL51"/>
    <mergeCell ref="GM48:GM51"/>
    <mergeCell ref="GC48:GC51"/>
    <mergeCell ref="GD48:GD51"/>
    <mergeCell ref="GE48:GE51"/>
    <mergeCell ref="GF48:GF51"/>
    <mergeCell ref="GG48:GG51"/>
    <mergeCell ref="GO48:GO51"/>
    <mergeCell ref="GP48:GP51"/>
    <mergeCell ref="GR48:GR51"/>
    <mergeCell ref="GS48:GS51"/>
    <mergeCell ref="GT48:GT51"/>
    <mergeCell ref="GU48:GU51"/>
    <mergeCell ref="GQ48:GQ51"/>
    <mergeCell ref="IP42:IP45"/>
    <mergeCell ref="IQ42:IQ45"/>
    <mergeCell ref="IR42:IR45"/>
    <mergeCell ref="HG46:HG47"/>
    <mergeCell ref="HH46:HH47"/>
    <mergeCell ref="HI46:HI47"/>
    <mergeCell ref="HJ46:HJ47"/>
    <mergeCell ref="HK46:HK47"/>
    <mergeCell ref="HL46:HL47"/>
    <mergeCell ref="HM46:HM47"/>
    <mergeCell ref="HN46:HN47"/>
    <mergeCell ref="HO46:HO47"/>
    <mergeCell ref="HP46:HP47"/>
    <mergeCell ref="HQ46:HQ47"/>
    <mergeCell ref="HR46:HR47"/>
    <mergeCell ref="HS46:HS47"/>
    <mergeCell ref="HZ46:HZ47"/>
    <mergeCell ref="HY46:HY47"/>
    <mergeCell ref="IA46:IA47"/>
    <mergeCell ref="HT46:HT47"/>
    <mergeCell ref="HU46:HU47"/>
    <mergeCell ref="HV46:HV47"/>
    <mergeCell ref="HW46:HW47"/>
    <mergeCell ref="HX46:HX47"/>
    <mergeCell ref="IB46:IB47"/>
    <mergeCell ref="IC46:IC47"/>
    <mergeCell ref="ID46:ID47"/>
    <mergeCell ref="IE46:IE47"/>
    <mergeCell ref="IF46:IF47"/>
    <mergeCell ref="IG46:IG47"/>
    <mergeCell ref="IM46:IM47"/>
    <mergeCell ref="IO46:IO47"/>
    <mergeCell ref="HS42:HS45"/>
    <mergeCell ref="HT42:HT45"/>
    <mergeCell ref="HU42:HU45"/>
    <mergeCell ref="HV42:HV45"/>
    <mergeCell ref="HZ42:HZ45"/>
    <mergeCell ref="IA42:IA45"/>
    <mergeCell ref="IB42:IB45"/>
    <mergeCell ref="IC42:IC45"/>
    <mergeCell ref="ID42:ID45"/>
    <mergeCell ref="HW42:HW45"/>
    <mergeCell ref="HX42:HX45"/>
    <mergeCell ref="HY42:HY45"/>
    <mergeCell ref="IJ42:IJ45"/>
    <mergeCell ref="IK42:IK45"/>
    <mergeCell ref="IL42:IL45"/>
    <mergeCell ref="IO42:IO45"/>
    <mergeCell ref="IM42:IM45"/>
    <mergeCell ref="IE42:IE45"/>
    <mergeCell ref="IF42:IF45"/>
    <mergeCell ref="IG42:IG45"/>
    <mergeCell ref="IH42:IH45"/>
    <mergeCell ref="II42:II45"/>
    <mergeCell ref="HB42:HB45"/>
    <mergeCell ref="GV42:GV45"/>
    <mergeCell ref="GW42:GW45"/>
    <mergeCell ref="HC42:HC45"/>
    <mergeCell ref="HD42:HD45"/>
    <mergeCell ref="HG42:HG45"/>
    <mergeCell ref="HH42:HH45"/>
    <mergeCell ref="HI42:HI45"/>
    <mergeCell ref="HJ42:HJ45"/>
    <mergeCell ref="HK42:HK45"/>
    <mergeCell ref="HL42:HL45"/>
    <mergeCell ref="HM42:HM45"/>
    <mergeCell ref="HN42:HN45"/>
    <mergeCell ref="HO42:HO45"/>
    <mergeCell ref="HP42:HP45"/>
    <mergeCell ref="HQ42:HQ45"/>
    <mergeCell ref="HR42:HR45"/>
    <mergeCell ref="IP38:IP41"/>
    <mergeCell ref="IQ38:IQ41"/>
    <mergeCell ref="IR38:IR41"/>
    <mergeCell ref="FV42:FV45"/>
    <mergeCell ref="FW42:FW45"/>
    <mergeCell ref="FX42:FX45"/>
    <mergeCell ref="FZ42:FZ45"/>
    <mergeCell ref="GA42:GA45"/>
    <mergeCell ref="II38:II41"/>
    <mergeCell ref="GB42:GB45"/>
    <mergeCell ref="GC42:GC45"/>
    <mergeCell ref="GD42:GD45"/>
    <mergeCell ref="GE42:GE45"/>
    <mergeCell ref="GF42:GF45"/>
    <mergeCell ref="GG42:GG45"/>
    <mergeCell ref="GH42:GH45"/>
    <mergeCell ref="GI42:GI45"/>
    <mergeCell ref="GJ42:GJ45"/>
    <mergeCell ref="GK42:GK45"/>
    <mergeCell ref="GL42:GL45"/>
    <mergeCell ref="GN42:GN45"/>
    <mergeCell ref="GO42:GO45"/>
    <mergeCell ref="GP42:GP45"/>
    <mergeCell ref="GR42:GR45"/>
    <mergeCell ref="GS42:GS45"/>
    <mergeCell ref="GT42:GT45"/>
    <mergeCell ref="GQ42:GQ45"/>
    <mergeCell ref="GU42:GU45"/>
    <mergeCell ref="GX42:GX45"/>
    <mergeCell ref="GY42:GY45"/>
    <mergeCell ref="GZ42:GZ45"/>
    <mergeCell ref="HA42:HA45"/>
    <mergeCell ref="HY38:HY41"/>
    <mergeCell ref="HZ38:HZ41"/>
    <mergeCell ref="IA38:IA41"/>
    <mergeCell ref="IB38:IB41"/>
    <mergeCell ref="IC38:IC41"/>
    <mergeCell ref="HV38:HV41"/>
    <mergeCell ref="HW38:HW41"/>
    <mergeCell ref="HX38:HX41"/>
    <mergeCell ref="IJ38:IJ41"/>
    <mergeCell ref="IK38:IK41"/>
    <mergeCell ref="IL38:IL41"/>
    <mergeCell ref="ID38:ID41"/>
    <mergeCell ref="IE38:IE41"/>
    <mergeCell ref="IF38:IF41"/>
    <mergeCell ref="IG38:IG41"/>
    <mergeCell ref="IH38:IH41"/>
    <mergeCell ref="IO38:IO41"/>
    <mergeCell ref="HC38:HC41"/>
    <mergeCell ref="HD38:HD41"/>
    <mergeCell ref="HG38:HG41"/>
    <mergeCell ref="HH38:HH41"/>
    <mergeCell ref="HI38:HI41"/>
    <mergeCell ref="HJ38:HJ41"/>
    <mergeCell ref="HK38:HK41"/>
    <mergeCell ref="HL38:HL41"/>
    <mergeCell ref="HM38:HM41"/>
    <mergeCell ref="HN38:HN41"/>
    <mergeCell ref="HO38:HO41"/>
    <mergeCell ref="HP38:HP41"/>
    <mergeCell ref="HQ38:HQ41"/>
    <mergeCell ref="HR38:HR41"/>
    <mergeCell ref="HS38:HS41"/>
    <mergeCell ref="HT38:HT41"/>
    <mergeCell ref="HU38:HU41"/>
    <mergeCell ref="IQ34:IQ37"/>
    <mergeCell ref="IR34:IR37"/>
    <mergeCell ref="FV38:FV41"/>
    <mergeCell ref="FW38:FW41"/>
    <mergeCell ref="FX38:FX41"/>
    <mergeCell ref="FZ38:FZ41"/>
    <mergeCell ref="GA38:GA41"/>
    <mergeCell ref="GB38:GB41"/>
    <mergeCell ref="GC38:GC41"/>
    <mergeCell ref="GD38:GD41"/>
    <mergeCell ref="GK38:GK41"/>
    <mergeCell ref="GL38:GL41"/>
    <mergeCell ref="GE38:GE41"/>
    <mergeCell ref="GF38:GF41"/>
    <mergeCell ref="GG38:GG41"/>
    <mergeCell ref="GH38:GH41"/>
    <mergeCell ref="GI38:GI41"/>
    <mergeCell ref="GJ38:GJ41"/>
    <mergeCell ref="GX38:GX41"/>
    <mergeCell ref="GY38:GY41"/>
    <mergeCell ref="GZ38:GZ41"/>
    <mergeCell ref="HA38:HA41"/>
    <mergeCell ref="GV38:GV41"/>
    <mergeCell ref="GW38:GW41"/>
    <mergeCell ref="GO38:GO41"/>
    <mergeCell ref="GP38:GP41"/>
    <mergeCell ref="GR38:GR41"/>
    <mergeCell ref="GS38:GS41"/>
    <mergeCell ref="GT38:GT41"/>
    <mergeCell ref="GU38:GU41"/>
    <mergeCell ref="GQ38:GQ41"/>
    <mergeCell ref="HB38:HB41"/>
    <mergeCell ref="IP34:IP37"/>
    <mergeCell ref="IF34:IF37"/>
    <mergeCell ref="IG34:IG37"/>
    <mergeCell ref="IH34:IH37"/>
    <mergeCell ref="HZ34:HZ37"/>
    <mergeCell ref="HY34:HY37"/>
    <mergeCell ref="ID34:ID37"/>
    <mergeCell ref="IE34:IE37"/>
    <mergeCell ref="HW34:HW37"/>
    <mergeCell ref="HX34:HX37"/>
    <mergeCell ref="IO34:IO37"/>
    <mergeCell ref="IA34:IA37"/>
    <mergeCell ref="IB34:IB37"/>
    <mergeCell ref="IC34:IC37"/>
    <mergeCell ref="IK34:IK37"/>
    <mergeCell ref="IL34:IL37"/>
    <mergeCell ref="II34:II37"/>
    <mergeCell ref="IJ34:IJ37"/>
    <mergeCell ref="IM34:IM37"/>
    <mergeCell ref="GV34:GV37"/>
    <mergeCell ref="HQ34:HQ37"/>
    <mergeCell ref="HD34:HD37"/>
    <mergeCell ref="HG34:HG37"/>
    <mergeCell ref="HH34:HH37"/>
    <mergeCell ref="HI34:HI37"/>
    <mergeCell ref="HJ34:HJ37"/>
    <mergeCell ref="HK34:HK37"/>
    <mergeCell ref="HR34:HR37"/>
    <mergeCell ref="HS34:HS37"/>
    <mergeCell ref="HT34:HT37"/>
    <mergeCell ref="HU34:HU37"/>
    <mergeCell ref="HV34:HV37"/>
    <mergeCell ref="HL34:HL37"/>
    <mergeCell ref="HM34:HM37"/>
    <mergeCell ref="HN34:HN37"/>
    <mergeCell ref="HO34:HO37"/>
    <mergeCell ref="HP34:HP37"/>
    <mergeCell ref="IQ30:IQ33"/>
    <mergeCell ref="IR30:IR33"/>
    <mergeCell ref="FV34:FV37"/>
    <mergeCell ref="FW34:FW37"/>
    <mergeCell ref="FX34:FX37"/>
    <mergeCell ref="FZ34:FZ37"/>
    <mergeCell ref="GA34:GA37"/>
    <mergeCell ref="GB34:GB37"/>
    <mergeCell ref="GC34:GC37"/>
    <mergeCell ref="GD34:GD37"/>
    <mergeCell ref="GE34:GE37"/>
    <mergeCell ref="GF34:GF37"/>
    <mergeCell ref="GG34:GG37"/>
    <mergeCell ref="GH34:GH37"/>
    <mergeCell ref="GI34:GI37"/>
    <mergeCell ref="GJ34:GJ37"/>
    <mergeCell ref="GW34:GW37"/>
    <mergeCell ref="GX34:GX37"/>
    <mergeCell ref="GK34:GK37"/>
    <mergeCell ref="GL34:GL37"/>
    <mergeCell ref="GO34:GO37"/>
    <mergeCell ref="GP34:GP37"/>
    <mergeCell ref="GR34:GR37"/>
    <mergeCell ref="GY34:GY37"/>
    <mergeCell ref="GZ34:GZ37"/>
    <mergeCell ref="HA34:HA37"/>
    <mergeCell ref="HB34:HB37"/>
    <mergeCell ref="GM34:GM37"/>
    <mergeCell ref="HC34:HC37"/>
    <mergeCell ref="GS34:GS37"/>
    <mergeCell ref="GT34:GT37"/>
    <mergeCell ref="GU34:GU37"/>
    <mergeCell ref="IA30:IA33"/>
    <mergeCell ref="IB30:IB33"/>
    <mergeCell ref="IC30:IC33"/>
    <mergeCell ref="ID30:ID33"/>
    <mergeCell ref="IE30:IE33"/>
    <mergeCell ref="HW30:HW33"/>
    <mergeCell ref="HX30:HX33"/>
    <mergeCell ref="HZ30:HZ33"/>
    <mergeCell ref="HY30:HY33"/>
    <mergeCell ref="IK30:IK33"/>
    <mergeCell ref="IL30:IL33"/>
    <mergeCell ref="IM30:IM33"/>
    <mergeCell ref="IO30:IO33"/>
    <mergeCell ref="IP30:IP33"/>
    <mergeCell ref="IF30:IF33"/>
    <mergeCell ref="IG30:IG33"/>
    <mergeCell ref="IH30:IH33"/>
    <mergeCell ref="II30:II33"/>
    <mergeCell ref="IJ30:IJ33"/>
    <mergeCell ref="GZ30:GZ33"/>
    <mergeCell ref="HQ30:HQ33"/>
    <mergeCell ref="HD30:HD33"/>
    <mergeCell ref="HG30:HG33"/>
    <mergeCell ref="HH30:HH33"/>
    <mergeCell ref="HI30:HI33"/>
    <mergeCell ref="HJ30:HJ33"/>
    <mergeCell ref="HK30:HK33"/>
    <mergeCell ref="HR30:HR33"/>
    <mergeCell ref="HS30:HS33"/>
    <mergeCell ref="HT30:HT33"/>
    <mergeCell ref="HU30:HU33"/>
    <mergeCell ref="HV30:HV33"/>
    <mergeCell ref="HL30:HL33"/>
    <mergeCell ref="HM30:HM33"/>
    <mergeCell ref="HN30:HN33"/>
    <mergeCell ref="HO30:HO33"/>
    <mergeCell ref="HP30:HP33"/>
    <mergeCell ref="IQ26:IQ29"/>
    <mergeCell ref="IR26:IR29"/>
    <mergeCell ref="FV30:FV33"/>
    <mergeCell ref="FW30:FW33"/>
    <mergeCell ref="FX30:FX33"/>
    <mergeCell ref="FZ30:FZ33"/>
    <mergeCell ref="GA30:GA33"/>
    <mergeCell ref="GB30:GB33"/>
    <mergeCell ref="GC30:GC33"/>
    <mergeCell ref="GD30:GD33"/>
    <mergeCell ref="GE30:GE33"/>
    <mergeCell ref="GF30:GF33"/>
    <mergeCell ref="GG30:GG33"/>
    <mergeCell ref="GH30:GH33"/>
    <mergeCell ref="GI30:GI33"/>
    <mergeCell ref="GJ30:GJ33"/>
    <mergeCell ref="HA30:HA33"/>
    <mergeCell ref="GK30:GK33"/>
    <mergeCell ref="GL30:GL33"/>
    <mergeCell ref="GR30:GR33"/>
    <mergeCell ref="GS30:GS33"/>
    <mergeCell ref="GT30:GT33"/>
    <mergeCell ref="GU30:GU33"/>
    <mergeCell ref="HB30:HB33"/>
    <mergeCell ref="GM30:GM33"/>
    <mergeCell ref="GO30:GO33"/>
    <mergeCell ref="GP30:GP33"/>
    <mergeCell ref="HC30:HC33"/>
    <mergeCell ref="GV30:GV33"/>
    <mergeCell ref="GW30:GW33"/>
    <mergeCell ref="GX30:GX33"/>
    <mergeCell ref="GY30:GY33"/>
    <mergeCell ref="IA26:IA29"/>
    <mergeCell ref="IB26:IB29"/>
    <mergeCell ref="IC26:IC29"/>
    <mergeCell ref="ID26:ID29"/>
    <mergeCell ref="IE26:IE29"/>
    <mergeCell ref="HW26:HW29"/>
    <mergeCell ref="HX26:HX29"/>
    <mergeCell ref="HZ26:HZ29"/>
    <mergeCell ref="HY26:HY29"/>
    <mergeCell ref="IK26:IK29"/>
    <mergeCell ref="IL26:IL29"/>
    <mergeCell ref="IM26:IM29"/>
    <mergeCell ref="IO26:IO29"/>
    <mergeCell ref="IP26:IP29"/>
    <mergeCell ref="IF26:IF29"/>
    <mergeCell ref="IG26:IG29"/>
    <mergeCell ref="IH26:IH29"/>
    <mergeCell ref="II26:II29"/>
    <mergeCell ref="IJ26:IJ29"/>
    <mergeCell ref="GV26:GV29"/>
    <mergeCell ref="HQ26:HQ29"/>
    <mergeCell ref="HD26:HD29"/>
    <mergeCell ref="HG26:HG29"/>
    <mergeCell ref="HH26:HH29"/>
    <mergeCell ref="HI26:HI29"/>
    <mergeCell ref="HJ26:HJ29"/>
    <mergeCell ref="HK26:HK29"/>
    <mergeCell ref="HR26:HR29"/>
    <mergeCell ref="HS26:HS29"/>
    <mergeCell ref="HT26:HT29"/>
    <mergeCell ref="HU26:HU29"/>
    <mergeCell ref="HV26:HV29"/>
    <mergeCell ref="HL26:HL29"/>
    <mergeCell ref="HM26:HM29"/>
    <mergeCell ref="HN26:HN29"/>
    <mergeCell ref="HO26:HO29"/>
    <mergeCell ref="HP26:HP29"/>
    <mergeCell ref="IQ22:IQ25"/>
    <mergeCell ref="IR22:IR25"/>
    <mergeCell ref="FV26:FV29"/>
    <mergeCell ref="FW26:FW29"/>
    <mergeCell ref="FX26:FX29"/>
    <mergeCell ref="FZ26:FZ29"/>
    <mergeCell ref="GA26:GA29"/>
    <mergeCell ref="GB26:GB29"/>
    <mergeCell ref="GC26:GC29"/>
    <mergeCell ref="GD26:GD29"/>
    <mergeCell ref="GE26:GE29"/>
    <mergeCell ref="GF26:GF29"/>
    <mergeCell ref="GG26:GG29"/>
    <mergeCell ref="GH26:GH29"/>
    <mergeCell ref="GI26:GI29"/>
    <mergeCell ref="GJ26:GJ29"/>
    <mergeCell ref="GW26:GW29"/>
    <mergeCell ref="GX26:GX29"/>
    <mergeCell ref="GK26:GK29"/>
    <mergeCell ref="GL26:GL29"/>
    <mergeCell ref="GO26:GO29"/>
    <mergeCell ref="GP26:GP29"/>
    <mergeCell ref="GR26:GR29"/>
    <mergeCell ref="GY26:GY29"/>
    <mergeCell ref="GZ26:GZ29"/>
    <mergeCell ref="HA26:HA29"/>
    <mergeCell ref="HB26:HB29"/>
    <mergeCell ref="GM26:GM29"/>
    <mergeCell ref="HC26:HC29"/>
    <mergeCell ref="GS26:GS29"/>
    <mergeCell ref="GT26:GT29"/>
    <mergeCell ref="GU26:GU29"/>
    <mergeCell ref="IA22:IA25"/>
    <mergeCell ref="IB22:IB25"/>
    <mergeCell ref="IC22:IC25"/>
    <mergeCell ref="ID22:ID25"/>
    <mergeCell ref="IE22:IE25"/>
    <mergeCell ref="HW22:HW25"/>
    <mergeCell ref="HX22:HX25"/>
    <mergeCell ref="HZ22:HZ25"/>
    <mergeCell ref="HY22:HY25"/>
    <mergeCell ref="IK22:IK25"/>
    <mergeCell ref="IL22:IL25"/>
    <mergeCell ref="IM22:IM25"/>
    <mergeCell ref="IO22:IO25"/>
    <mergeCell ref="IP22:IP25"/>
    <mergeCell ref="IF22:IF25"/>
    <mergeCell ref="IG22:IG25"/>
    <mergeCell ref="IH22:IH25"/>
    <mergeCell ref="II22:II25"/>
    <mergeCell ref="IJ22:IJ25"/>
    <mergeCell ref="GZ22:GZ25"/>
    <mergeCell ref="HQ22:HQ25"/>
    <mergeCell ref="HD22:HD25"/>
    <mergeCell ref="HG22:HG25"/>
    <mergeCell ref="HH22:HH25"/>
    <mergeCell ref="HI22:HI25"/>
    <mergeCell ref="HJ22:HJ25"/>
    <mergeCell ref="HK22:HK25"/>
    <mergeCell ref="HR22:HR25"/>
    <mergeCell ref="HS22:HS25"/>
    <mergeCell ref="HT22:HT25"/>
    <mergeCell ref="HU22:HU25"/>
    <mergeCell ref="HV22:HV25"/>
    <mergeCell ref="HL22:HL25"/>
    <mergeCell ref="HM22:HM25"/>
    <mergeCell ref="HN22:HN25"/>
    <mergeCell ref="HO22:HO25"/>
    <mergeCell ref="HP22:HP25"/>
    <mergeCell ref="IQ18:IQ21"/>
    <mergeCell ref="IR18:IR21"/>
    <mergeCell ref="FV22:FV25"/>
    <mergeCell ref="FW22:FW25"/>
    <mergeCell ref="FX22:FX25"/>
    <mergeCell ref="FZ22:FZ25"/>
    <mergeCell ref="GA22:GA25"/>
    <mergeCell ref="GB22:GB25"/>
    <mergeCell ref="GC22:GC25"/>
    <mergeCell ref="GD22:GD25"/>
    <mergeCell ref="GE22:GE25"/>
    <mergeCell ref="GF22:GF25"/>
    <mergeCell ref="GG22:GG25"/>
    <mergeCell ref="GH22:GH25"/>
    <mergeCell ref="GI22:GI25"/>
    <mergeCell ref="GJ22:GJ25"/>
    <mergeCell ref="HA22:HA25"/>
    <mergeCell ref="GK22:GK25"/>
    <mergeCell ref="GL22:GL25"/>
    <mergeCell ref="GR22:GR25"/>
    <mergeCell ref="GS22:GS25"/>
    <mergeCell ref="GT22:GT25"/>
    <mergeCell ref="GU22:GU25"/>
    <mergeCell ref="HB22:HB25"/>
    <mergeCell ref="GM22:GM25"/>
    <mergeCell ref="GO22:GO25"/>
    <mergeCell ref="GP22:GP25"/>
    <mergeCell ref="HC22:HC25"/>
    <mergeCell ref="GV22:GV25"/>
    <mergeCell ref="GW22:GW25"/>
    <mergeCell ref="GX22:GX25"/>
    <mergeCell ref="GY22:GY25"/>
    <mergeCell ref="IA18:IA21"/>
    <mergeCell ref="IB18:IB21"/>
    <mergeCell ref="IC18:IC21"/>
    <mergeCell ref="ID18:ID21"/>
    <mergeCell ref="IE18:IE21"/>
    <mergeCell ref="HW18:HW21"/>
    <mergeCell ref="HX18:HX21"/>
    <mergeCell ref="HZ18:HZ21"/>
    <mergeCell ref="HY18:HY21"/>
    <mergeCell ref="IK18:IK21"/>
    <mergeCell ref="IL18:IL21"/>
    <mergeCell ref="IM18:IM21"/>
    <mergeCell ref="IO18:IO21"/>
    <mergeCell ref="IP18:IP21"/>
    <mergeCell ref="IF18:IF21"/>
    <mergeCell ref="IG18:IG21"/>
    <mergeCell ref="IH18:IH21"/>
    <mergeCell ref="II18:II21"/>
    <mergeCell ref="IJ18:IJ21"/>
    <mergeCell ref="GV18:GV21"/>
    <mergeCell ref="HQ18:HQ21"/>
    <mergeCell ref="HD18:HD21"/>
    <mergeCell ref="HG18:HG21"/>
    <mergeCell ref="HH18:HH21"/>
    <mergeCell ref="HI18:HI21"/>
    <mergeCell ref="HJ18:HJ21"/>
    <mergeCell ref="HK18:HK21"/>
    <mergeCell ref="HR18:HR21"/>
    <mergeCell ref="HS18:HS21"/>
    <mergeCell ref="HT18:HT21"/>
    <mergeCell ref="HU18:HU21"/>
    <mergeCell ref="HV18:HV21"/>
    <mergeCell ref="HL18:HL21"/>
    <mergeCell ref="HM18:HM21"/>
    <mergeCell ref="HN18:HN21"/>
    <mergeCell ref="HO18:HO21"/>
    <mergeCell ref="HP18:HP21"/>
    <mergeCell ref="IQ14:IQ17"/>
    <mergeCell ref="IR14:IR17"/>
    <mergeCell ref="FV18:FV21"/>
    <mergeCell ref="FW18:FW21"/>
    <mergeCell ref="FX18:FX21"/>
    <mergeCell ref="FZ18:FZ21"/>
    <mergeCell ref="GA18:GA21"/>
    <mergeCell ref="GB18:GB21"/>
    <mergeCell ref="GC18:GC21"/>
    <mergeCell ref="GD18:GD21"/>
    <mergeCell ref="GE18:GE21"/>
    <mergeCell ref="GF18:GF21"/>
    <mergeCell ref="GG18:GG21"/>
    <mergeCell ref="GH18:GH21"/>
    <mergeCell ref="GI18:GI21"/>
    <mergeCell ref="GJ18:GJ21"/>
    <mergeCell ref="GW18:GW21"/>
    <mergeCell ref="GX18:GX21"/>
    <mergeCell ref="GK18:GK21"/>
    <mergeCell ref="GL18:GL21"/>
    <mergeCell ref="GO18:GO21"/>
    <mergeCell ref="GP18:GP21"/>
    <mergeCell ref="GR18:GR21"/>
    <mergeCell ref="GY18:GY21"/>
    <mergeCell ref="GZ18:GZ21"/>
    <mergeCell ref="HA18:HA21"/>
    <mergeCell ref="HB18:HB21"/>
    <mergeCell ref="GM18:GM21"/>
    <mergeCell ref="HC18:HC21"/>
    <mergeCell ref="GS18:GS21"/>
    <mergeCell ref="GT18:GT21"/>
    <mergeCell ref="GU18:GU21"/>
    <mergeCell ref="IA14:IA17"/>
    <mergeCell ref="IB14:IB17"/>
    <mergeCell ref="IC14:IC17"/>
    <mergeCell ref="ID14:ID17"/>
    <mergeCell ref="IE14:IE17"/>
    <mergeCell ref="HW14:HW17"/>
    <mergeCell ref="HX14:HX17"/>
    <mergeCell ref="HZ14:HZ17"/>
    <mergeCell ref="HY14:HY17"/>
    <mergeCell ref="IK14:IK17"/>
    <mergeCell ref="IL14:IL17"/>
    <mergeCell ref="IM14:IM17"/>
    <mergeCell ref="IO14:IO17"/>
    <mergeCell ref="IP14:IP17"/>
    <mergeCell ref="IF14:IF17"/>
    <mergeCell ref="IG14:IG17"/>
    <mergeCell ref="IH14:IH17"/>
    <mergeCell ref="II14:II17"/>
    <mergeCell ref="IJ14:IJ17"/>
    <mergeCell ref="GZ14:GZ17"/>
    <mergeCell ref="HQ14:HQ17"/>
    <mergeCell ref="HD14:HD17"/>
    <mergeCell ref="HG14:HG17"/>
    <mergeCell ref="HH14:HH17"/>
    <mergeCell ref="HI14:HI17"/>
    <mergeCell ref="HJ14:HJ17"/>
    <mergeCell ref="HK14:HK17"/>
    <mergeCell ref="HR14:HR17"/>
    <mergeCell ref="HS14:HS17"/>
    <mergeCell ref="HT14:HT17"/>
    <mergeCell ref="HU14:HU17"/>
    <mergeCell ref="HV14:HV17"/>
    <mergeCell ref="HL14:HL17"/>
    <mergeCell ref="HM14:HM17"/>
    <mergeCell ref="HN14:HN17"/>
    <mergeCell ref="HO14:HO17"/>
    <mergeCell ref="HP14:HP17"/>
    <mergeCell ref="IQ10:IQ13"/>
    <mergeCell ref="IR10:IR13"/>
    <mergeCell ref="FV14:FV17"/>
    <mergeCell ref="FW14:FW17"/>
    <mergeCell ref="FX14:FX17"/>
    <mergeCell ref="FZ14:FZ17"/>
    <mergeCell ref="GA14:GA17"/>
    <mergeCell ref="GB14:GB17"/>
    <mergeCell ref="GC14:GC17"/>
    <mergeCell ref="GD14:GD17"/>
    <mergeCell ref="GE14:GE17"/>
    <mergeCell ref="GF14:GF17"/>
    <mergeCell ref="GG14:GG17"/>
    <mergeCell ref="GH14:GH17"/>
    <mergeCell ref="GI14:GI17"/>
    <mergeCell ref="GJ14:GJ17"/>
    <mergeCell ref="HA14:HA17"/>
    <mergeCell ref="GK14:GK17"/>
    <mergeCell ref="GL14:GL17"/>
    <mergeCell ref="GR14:GR17"/>
    <mergeCell ref="GS14:GS17"/>
    <mergeCell ref="GT14:GT17"/>
    <mergeCell ref="GU14:GU17"/>
    <mergeCell ref="HB14:HB17"/>
    <mergeCell ref="GM14:GM17"/>
    <mergeCell ref="GO14:GO17"/>
    <mergeCell ref="GP14:GP17"/>
    <mergeCell ref="HC14:HC17"/>
    <mergeCell ref="GV14:GV17"/>
    <mergeCell ref="GW14:GW17"/>
    <mergeCell ref="GX14:GX17"/>
    <mergeCell ref="GY14:GY17"/>
    <mergeCell ref="IA10:IA13"/>
    <mergeCell ref="IB10:IB13"/>
    <mergeCell ref="IC10:IC13"/>
    <mergeCell ref="ID10:ID13"/>
    <mergeCell ref="IE10:IE13"/>
    <mergeCell ref="HW10:HW13"/>
    <mergeCell ref="HX10:HX13"/>
    <mergeCell ref="HZ10:HZ13"/>
    <mergeCell ref="HY10:HY13"/>
    <mergeCell ref="IK10:IK13"/>
    <mergeCell ref="IL10:IL13"/>
    <mergeCell ref="IM10:IM13"/>
    <mergeCell ref="IO10:IO13"/>
    <mergeCell ref="IP10:IP13"/>
    <mergeCell ref="IF10:IF13"/>
    <mergeCell ref="IG10:IG13"/>
    <mergeCell ref="IH10:IH13"/>
    <mergeCell ref="II10:II13"/>
    <mergeCell ref="IJ10:IJ13"/>
    <mergeCell ref="GV10:GV13"/>
    <mergeCell ref="HQ10:HQ13"/>
    <mergeCell ref="HD10:HD13"/>
    <mergeCell ref="HG10:HG13"/>
    <mergeCell ref="HH10:HH13"/>
    <mergeCell ref="HI10:HI13"/>
    <mergeCell ref="HJ10:HJ13"/>
    <mergeCell ref="HK10:HK13"/>
    <mergeCell ref="HR10:HR13"/>
    <mergeCell ref="HS10:HS13"/>
    <mergeCell ref="HT10:HT13"/>
    <mergeCell ref="HU10:HU13"/>
    <mergeCell ref="HV10:HV13"/>
    <mergeCell ref="HL10:HL13"/>
    <mergeCell ref="HM10:HM13"/>
    <mergeCell ref="HN10:HN13"/>
    <mergeCell ref="HO10:HO13"/>
    <mergeCell ref="HP10:HP13"/>
    <mergeCell ref="IQ6:IQ9"/>
    <mergeCell ref="IR6:IR9"/>
    <mergeCell ref="FV10:FV13"/>
    <mergeCell ref="FW10:FW13"/>
    <mergeCell ref="FX10:FX13"/>
    <mergeCell ref="FZ10:FZ13"/>
    <mergeCell ref="GA10:GA13"/>
    <mergeCell ref="GB10:GB13"/>
    <mergeCell ref="GC10:GC13"/>
    <mergeCell ref="GD10:GD13"/>
    <mergeCell ref="GE10:GE13"/>
    <mergeCell ref="GF10:GF13"/>
    <mergeCell ref="GG10:GG13"/>
    <mergeCell ref="GH10:GH13"/>
    <mergeCell ref="GI10:GI13"/>
    <mergeCell ref="GJ10:GJ13"/>
    <mergeCell ref="GW10:GW13"/>
    <mergeCell ref="GX10:GX13"/>
    <mergeCell ref="GK10:GK13"/>
    <mergeCell ref="GL10:GL13"/>
    <mergeCell ref="GO10:GO13"/>
    <mergeCell ref="GP10:GP13"/>
    <mergeCell ref="GR10:GR13"/>
    <mergeCell ref="GY10:GY13"/>
    <mergeCell ref="GZ10:GZ13"/>
    <mergeCell ref="HA10:HA13"/>
    <mergeCell ref="HB10:HB13"/>
    <mergeCell ref="GM10:GM13"/>
    <mergeCell ref="HC10:HC13"/>
    <mergeCell ref="GS10:GS13"/>
    <mergeCell ref="GT10:GT13"/>
    <mergeCell ref="GU10:GU13"/>
    <mergeCell ref="HP6:HP9"/>
    <mergeCell ref="IA6:IA9"/>
    <mergeCell ref="IB6:IB9"/>
    <mergeCell ref="IC6:IC9"/>
    <mergeCell ref="ID6:ID9"/>
    <mergeCell ref="IE6:IE9"/>
    <mergeCell ref="HW6:HW9"/>
    <mergeCell ref="HX6:HX9"/>
    <mergeCell ref="HZ6:HZ9"/>
    <mergeCell ref="HY6:HY9"/>
    <mergeCell ref="IK6:IK9"/>
    <mergeCell ref="IL6:IL9"/>
    <mergeCell ref="IM6:IM9"/>
    <mergeCell ref="IO6:IO9"/>
    <mergeCell ref="IP6:IP9"/>
    <mergeCell ref="IF6:IF9"/>
    <mergeCell ref="IG6:IG9"/>
    <mergeCell ref="IH6:IH9"/>
    <mergeCell ref="II6:II9"/>
    <mergeCell ref="IJ6:IJ9"/>
    <mergeCell ref="IQ3:IQ4"/>
    <mergeCell ref="IR3:IR4"/>
    <mergeCell ref="FV6:FV9"/>
    <mergeCell ref="FW6:FW9"/>
    <mergeCell ref="FX6:FX9"/>
    <mergeCell ref="FZ6:FZ9"/>
    <mergeCell ref="GA6:GA9"/>
    <mergeCell ref="GB6:GB9"/>
    <mergeCell ref="GC6:GC9"/>
    <mergeCell ref="GK6:GK9"/>
    <mergeCell ref="GL6:GL9"/>
    <mergeCell ref="GM6:GM9"/>
    <mergeCell ref="GO6:GO9"/>
    <mergeCell ref="GP6:GP9"/>
    <mergeCell ref="GE6:GE9"/>
    <mergeCell ref="GF6:GF9"/>
    <mergeCell ref="GG6:GG9"/>
    <mergeCell ref="GH6:GH9"/>
    <mergeCell ref="GI6:GI9"/>
    <mergeCell ref="GR6:GR9"/>
    <mergeCell ref="GS6:GS9"/>
    <mergeCell ref="GT6:GT9"/>
    <mergeCell ref="GU6:GU9"/>
    <mergeCell ref="GV6:GV9"/>
    <mergeCell ref="GW6:GW9"/>
    <mergeCell ref="GX6:GX9"/>
    <mergeCell ref="GY6:GY9"/>
    <mergeCell ref="GZ6:GZ9"/>
    <mergeCell ref="HA6:HA9"/>
    <mergeCell ref="HB6:HB9"/>
    <mergeCell ref="HC6:HC9"/>
    <mergeCell ref="HQ6:HQ9"/>
    <mergeCell ref="IJ3:IJ4"/>
    <mergeCell ref="IA3:IA4"/>
    <mergeCell ref="IB3:IB4"/>
    <mergeCell ref="IC3:IC4"/>
    <mergeCell ref="ID3:ID4"/>
    <mergeCell ref="IE3:IE4"/>
    <mergeCell ref="GD6:GD9"/>
    <mergeCell ref="IK3:IK4"/>
    <mergeCell ref="IL3:IL4"/>
    <mergeCell ref="IM3:IM4"/>
    <mergeCell ref="IO3:IO4"/>
    <mergeCell ref="IP3:IP4"/>
    <mergeCell ref="IF3:IF4"/>
    <mergeCell ref="IG3:IG4"/>
    <mergeCell ref="IH3:IH4"/>
    <mergeCell ref="II3:II4"/>
    <mergeCell ref="GJ6:GJ9"/>
    <mergeCell ref="HD6:HD9"/>
    <mergeCell ref="HG6:HG9"/>
    <mergeCell ref="HH6:HH9"/>
    <mergeCell ref="HI6:HI9"/>
    <mergeCell ref="HJ6:HJ9"/>
    <mergeCell ref="HK6:HK9"/>
    <mergeCell ref="HR6:HR9"/>
    <mergeCell ref="HS6:HS9"/>
    <mergeCell ref="HT6:HT9"/>
    <mergeCell ref="HU6:HU9"/>
    <mergeCell ref="HV6:HV9"/>
    <mergeCell ref="HL6:HL9"/>
    <mergeCell ref="HM6:HM9"/>
    <mergeCell ref="HN6:HN9"/>
    <mergeCell ref="HO6:HO9"/>
    <mergeCell ref="HF3:HF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HQ3:HQ4"/>
    <mergeCell ref="HW3:HW4"/>
    <mergeCell ref="HX3:HX4"/>
    <mergeCell ref="HZ3:HZ4"/>
    <mergeCell ref="HY3:HY4"/>
    <mergeCell ref="HR3:HR4"/>
    <mergeCell ref="HS3:HS4"/>
    <mergeCell ref="HT3:HT4"/>
    <mergeCell ref="HU3:HU4"/>
    <mergeCell ref="HV3:HV4"/>
    <mergeCell ref="IN76:IN79"/>
    <mergeCell ref="IN80:IN83"/>
    <mergeCell ref="IN84:IN87"/>
    <mergeCell ref="IN48:IN51"/>
    <mergeCell ref="IN52:IN55"/>
    <mergeCell ref="IN56:IN59"/>
    <mergeCell ref="IN60:IN63"/>
    <mergeCell ref="IN64:IN67"/>
    <mergeCell ref="IN68:IN71"/>
    <mergeCell ref="IN26:IN29"/>
    <mergeCell ref="IN30:IN33"/>
    <mergeCell ref="IN34:IN37"/>
    <mergeCell ref="IN38:IN41"/>
    <mergeCell ref="IN42:IN45"/>
    <mergeCell ref="IN46:IN47"/>
    <mergeCell ref="IN3:IN4"/>
    <mergeCell ref="IN6:IN9"/>
    <mergeCell ref="IN10:IN13"/>
    <mergeCell ref="IN14:IN17"/>
    <mergeCell ref="IN18:IN21"/>
    <mergeCell ref="IN22:IN25"/>
  </mergeCells>
  <phoneticPr fontId="36" type="noConversion"/>
  <printOptions gridLinesSet="0"/>
  <pageMargins left="0" right="0" top="0" bottom="0" header="0.51181102362204722" footer="0.51181102362204722"/>
  <pageSetup paperSize="9" orientation="portrait" copies="2" r:id="rId1"/>
  <headerFooter alignWithMargins="0">
    <oddFooter>&amp;LPlan dostępny przez Internet
www.szkola.wmzdz.pl&amp;RPlan dostępny przez Internet
www.szkola.wmzdz.pl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I214"/>
  <sheetViews>
    <sheetView topLeftCell="F1" workbookViewId="0">
      <selection activeCell="Z18" sqref="Z18"/>
    </sheetView>
  </sheetViews>
  <sheetFormatPr defaultRowHeight="12.75"/>
  <cols>
    <col min="1" max="1" width="1.85546875" customWidth="1"/>
    <col min="2" max="2" width="5.28515625" customWidth="1"/>
    <col min="3" max="3" width="41.5703125" customWidth="1"/>
    <col min="4" max="4" width="13.42578125" customWidth="1"/>
    <col min="5" max="5" width="14.28515625" customWidth="1"/>
    <col min="6" max="6" width="9" customWidth="1"/>
    <col min="7" max="7" width="15.42578125" customWidth="1"/>
    <col min="8" max="8" width="6.7109375" customWidth="1"/>
    <col min="9" max="9" width="8.140625" style="348" customWidth="1"/>
    <col min="10" max="10" width="0" hidden="1" customWidth="1"/>
    <col min="11" max="11" width="23.140625" customWidth="1"/>
    <col min="12" max="12" width="9.5703125" customWidth="1"/>
    <col min="13" max="13" width="15.5703125" customWidth="1"/>
    <col min="14" max="14" width="19.85546875" customWidth="1"/>
    <col min="15" max="15" width="17.28515625" customWidth="1"/>
    <col min="17" max="17" width="5" customWidth="1"/>
    <col min="18" max="18" width="8" customWidth="1"/>
    <col min="19" max="19" width="18.85546875" customWidth="1"/>
    <col min="20" max="21" width="18.140625" customWidth="1"/>
    <col min="23" max="25" width="5.28515625" customWidth="1"/>
  </cols>
  <sheetData>
    <row r="1" spans="2:77" ht="30.75" customHeight="1">
      <c r="C1" s="419" t="s">
        <v>591</v>
      </c>
      <c r="L1" s="367" t="s">
        <v>469</v>
      </c>
      <c r="M1" s="361"/>
      <c r="N1" s="363"/>
      <c r="O1" s="364"/>
      <c r="R1" s="367" t="s">
        <v>470</v>
      </c>
      <c r="S1" s="361"/>
      <c r="T1" s="361"/>
      <c r="U1" s="361"/>
    </row>
    <row r="2" spans="2:77" ht="20.25" customHeight="1">
      <c r="C2" s="349" t="s">
        <v>428</v>
      </c>
      <c r="L2" s="367" t="s">
        <v>471</v>
      </c>
      <c r="M2" s="361"/>
      <c r="N2" s="363"/>
      <c r="O2" s="364"/>
      <c r="P2" s="365"/>
      <c r="Q2" s="366"/>
      <c r="R2" s="367" t="s">
        <v>471</v>
      </c>
      <c r="S2" s="361"/>
      <c r="T2" s="361"/>
      <c r="U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</row>
    <row r="3" spans="2:77" s="350" customFormat="1" ht="33.75" customHeight="1">
      <c r="B3" s="351" t="s">
        <v>0</v>
      </c>
      <c r="C3" s="351" t="s">
        <v>429</v>
      </c>
      <c r="D3" s="351" t="s">
        <v>430</v>
      </c>
      <c r="E3" s="351" t="s">
        <v>431</v>
      </c>
      <c r="F3" s="351" t="s">
        <v>432</v>
      </c>
      <c r="G3" s="351" t="s">
        <v>433</v>
      </c>
      <c r="H3" s="351" t="s">
        <v>434</v>
      </c>
      <c r="I3" s="351" t="s">
        <v>435</v>
      </c>
      <c r="J3" s="352"/>
      <c r="L3" s="367"/>
      <c r="M3" s="361"/>
      <c r="N3" s="363"/>
      <c r="O3" s="364"/>
      <c r="P3" s="365"/>
      <c r="Q3" s="366"/>
      <c r="R3" s="367"/>
      <c r="S3" s="361"/>
      <c r="T3" s="361"/>
      <c r="U3" s="361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</row>
    <row r="4" spans="2:77" s="350" customFormat="1" ht="17.25" customHeight="1">
      <c r="B4" s="353"/>
      <c r="C4" s="353" t="s">
        <v>436</v>
      </c>
      <c r="D4" s="353"/>
      <c r="E4" s="353"/>
      <c r="F4" s="353"/>
      <c r="G4" s="353"/>
      <c r="H4" s="353"/>
      <c r="I4" s="353"/>
      <c r="J4" s="352"/>
      <c r="L4" s="368" t="s">
        <v>436</v>
      </c>
      <c r="M4" s="363"/>
      <c r="N4" s="363"/>
      <c r="O4" s="364"/>
      <c r="P4" s="365"/>
      <c r="Q4" s="366"/>
      <c r="R4" s="373" t="s">
        <v>446</v>
      </c>
      <c r="S4" s="361"/>
      <c r="T4" s="361"/>
      <c r="U4" s="36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</row>
    <row r="5" spans="2:77" ht="15.75">
      <c r="B5" s="270">
        <v>1</v>
      </c>
      <c r="C5" s="270" t="s">
        <v>437</v>
      </c>
      <c r="D5" s="354" t="s">
        <v>438</v>
      </c>
      <c r="E5" s="355">
        <v>44208</v>
      </c>
      <c r="F5" s="354" t="s">
        <v>439</v>
      </c>
      <c r="G5" s="356">
        <v>0.5625</v>
      </c>
      <c r="H5" s="357">
        <v>2</v>
      </c>
      <c r="I5" s="354">
        <v>31</v>
      </c>
      <c r="L5" s="374" t="s">
        <v>441</v>
      </c>
      <c r="M5" s="375" t="s">
        <v>428</v>
      </c>
      <c r="N5" s="405">
        <v>44208</v>
      </c>
      <c r="O5" s="377" t="s">
        <v>501</v>
      </c>
      <c r="P5" s="365"/>
      <c r="Q5" s="366"/>
      <c r="R5" s="374" t="s">
        <v>438</v>
      </c>
      <c r="S5" s="375" t="s">
        <v>428</v>
      </c>
      <c r="T5" s="405">
        <v>44212</v>
      </c>
      <c r="U5" s="377" t="s">
        <v>573</v>
      </c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</row>
    <row r="6" spans="2:77" ht="15">
      <c r="B6" s="270">
        <v>2</v>
      </c>
      <c r="C6" s="270" t="s">
        <v>440</v>
      </c>
      <c r="D6" s="354" t="s">
        <v>441</v>
      </c>
      <c r="E6" s="355">
        <v>44208</v>
      </c>
      <c r="F6" s="354" t="s">
        <v>439</v>
      </c>
      <c r="G6" s="356">
        <v>0.39583333333333331</v>
      </c>
      <c r="H6" s="357">
        <v>2</v>
      </c>
      <c r="I6" s="354">
        <v>31</v>
      </c>
      <c r="L6" s="379" t="s">
        <v>472</v>
      </c>
      <c r="M6" s="379" t="s">
        <v>473</v>
      </c>
      <c r="N6" s="379" t="s">
        <v>474</v>
      </c>
      <c r="O6" s="380" t="s">
        <v>4</v>
      </c>
      <c r="P6" s="372"/>
      <c r="Q6" s="366"/>
      <c r="R6" s="379" t="s">
        <v>472</v>
      </c>
      <c r="S6" s="379" t="s">
        <v>473</v>
      </c>
      <c r="T6" s="379" t="s">
        <v>474</v>
      </c>
      <c r="U6" s="380" t="s">
        <v>4</v>
      </c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</row>
    <row r="7" spans="2:77" ht="15">
      <c r="B7" s="270">
        <v>3</v>
      </c>
      <c r="C7" s="270" t="s">
        <v>442</v>
      </c>
      <c r="D7" s="354" t="s">
        <v>443</v>
      </c>
      <c r="E7" s="355">
        <v>44212</v>
      </c>
      <c r="F7" s="354" t="s">
        <v>445</v>
      </c>
      <c r="G7" s="356">
        <v>0.39583333333333331</v>
      </c>
      <c r="H7" s="357">
        <v>9</v>
      </c>
      <c r="I7" s="354">
        <v>13</v>
      </c>
      <c r="L7" s="390">
        <v>1</v>
      </c>
      <c r="M7" s="385" t="s">
        <v>507</v>
      </c>
      <c r="N7" s="385" t="s">
        <v>486</v>
      </c>
      <c r="O7" s="391">
        <v>34</v>
      </c>
      <c r="P7" s="378"/>
      <c r="Q7" s="366"/>
      <c r="R7" s="384">
        <v>1</v>
      </c>
      <c r="S7" s="385" t="s">
        <v>504</v>
      </c>
      <c r="T7" s="385" t="s">
        <v>505</v>
      </c>
      <c r="U7" s="386" t="s">
        <v>83</v>
      </c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</row>
    <row r="8" spans="2:77" ht="15">
      <c r="B8" s="270">
        <v>4</v>
      </c>
      <c r="C8" s="270" t="s">
        <v>444</v>
      </c>
      <c r="D8" s="354" t="s">
        <v>443</v>
      </c>
      <c r="E8" s="355">
        <v>44212</v>
      </c>
      <c r="F8" s="354" t="s">
        <v>445</v>
      </c>
      <c r="G8" s="356">
        <v>0.52083333333333337</v>
      </c>
      <c r="H8" s="357">
        <v>9</v>
      </c>
      <c r="I8" s="354">
        <v>13</v>
      </c>
      <c r="L8" s="393">
        <v>2</v>
      </c>
      <c r="M8" s="270" t="s">
        <v>508</v>
      </c>
      <c r="N8" s="270" t="s">
        <v>509</v>
      </c>
      <c r="O8" s="391">
        <v>34</v>
      </c>
      <c r="P8" s="381"/>
      <c r="Q8" s="366"/>
      <c r="R8" s="384">
        <v>2</v>
      </c>
      <c r="S8" s="385" t="s">
        <v>506</v>
      </c>
      <c r="T8" s="385" t="s">
        <v>483</v>
      </c>
      <c r="U8" s="386" t="s">
        <v>83</v>
      </c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</row>
    <row r="9" spans="2:77" s="350" customFormat="1" ht="15" customHeight="1">
      <c r="B9" s="270">
        <v>5</v>
      </c>
      <c r="C9" s="270" t="s">
        <v>449</v>
      </c>
      <c r="D9" s="354" t="s">
        <v>450</v>
      </c>
      <c r="E9" s="355">
        <v>44208</v>
      </c>
      <c r="F9" s="354" t="s">
        <v>439</v>
      </c>
      <c r="G9" s="356">
        <v>0.47916666666666669</v>
      </c>
      <c r="H9" s="357">
        <v>2</v>
      </c>
      <c r="I9" s="418">
        <v>34</v>
      </c>
      <c r="J9" s="352"/>
      <c r="L9" s="424"/>
      <c r="M9" s="424"/>
      <c r="N9" s="424"/>
      <c r="O9" s="389"/>
      <c r="P9" s="387"/>
      <c r="Q9" s="366"/>
      <c r="R9" s="424"/>
      <c r="S9" s="424"/>
      <c r="T9" s="424"/>
      <c r="U9" s="389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</row>
    <row r="10" spans="2:77" ht="15" customHeight="1">
      <c r="B10" s="270">
        <v>6</v>
      </c>
      <c r="C10" s="270" t="s">
        <v>454</v>
      </c>
      <c r="D10" s="354" t="s">
        <v>455</v>
      </c>
      <c r="E10" s="355">
        <v>44208</v>
      </c>
      <c r="F10" s="354" t="s">
        <v>439</v>
      </c>
      <c r="G10" s="356">
        <v>0.5625</v>
      </c>
      <c r="H10" s="357">
        <v>2</v>
      </c>
      <c r="I10" s="418">
        <v>31</v>
      </c>
      <c r="M10" s="361"/>
      <c r="N10" s="363"/>
      <c r="O10" s="364"/>
      <c r="P10" s="387"/>
      <c r="Q10" s="366"/>
      <c r="R10" s="424"/>
      <c r="S10" s="424"/>
      <c r="T10" s="424"/>
      <c r="U10" s="389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</row>
    <row r="11" spans="2:77" ht="18.75">
      <c r="B11" s="353"/>
      <c r="C11" s="353" t="s">
        <v>446</v>
      </c>
      <c r="D11" s="353"/>
      <c r="E11" s="353"/>
      <c r="F11" s="353"/>
      <c r="G11" s="353"/>
      <c r="H11" s="358"/>
      <c r="I11" s="353"/>
      <c r="L11" s="367" t="s">
        <v>469</v>
      </c>
      <c r="M11" s="361"/>
      <c r="N11" s="363"/>
      <c r="O11" s="364"/>
      <c r="P11" s="387"/>
      <c r="Q11" s="366"/>
      <c r="R11" s="424"/>
      <c r="S11" s="424"/>
      <c r="T11" s="424"/>
      <c r="U11" s="389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</row>
    <row r="12" spans="2:77" ht="18.75">
      <c r="B12" s="270">
        <v>1</v>
      </c>
      <c r="C12" s="270" t="s">
        <v>437</v>
      </c>
      <c r="D12" s="354" t="s">
        <v>438</v>
      </c>
      <c r="E12" s="355">
        <v>44212</v>
      </c>
      <c r="F12" s="354" t="s">
        <v>445</v>
      </c>
      <c r="G12" s="356">
        <v>0.35416666666666669</v>
      </c>
      <c r="H12" s="357">
        <v>2</v>
      </c>
      <c r="I12" s="354" t="s">
        <v>83</v>
      </c>
      <c r="L12" s="367" t="s">
        <v>471</v>
      </c>
      <c r="M12" s="396"/>
      <c r="N12" s="396"/>
      <c r="O12" s="397"/>
      <c r="P12" s="387"/>
      <c r="Q12" s="366"/>
      <c r="R12" s="367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82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</row>
    <row r="13" spans="2:77" ht="15.75">
      <c r="B13" s="270">
        <v>2</v>
      </c>
      <c r="C13" s="270" t="s">
        <v>437</v>
      </c>
      <c r="D13" s="354" t="s">
        <v>447</v>
      </c>
      <c r="E13" s="355">
        <v>44207</v>
      </c>
      <c r="F13" s="354" t="s">
        <v>448</v>
      </c>
      <c r="G13" s="356">
        <v>0.52083333333333337</v>
      </c>
      <c r="H13" s="357">
        <v>2</v>
      </c>
      <c r="I13" s="354">
        <v>31</v>
      </c>
      <c r="L13" s="368" t="s">
        <v>436</v>
      </c>
      <c r="M13" s="363"/>
      <c r="N13" s="363"/>
      <c r="O13" s="364"/>
      <c r="P13" s="387"/>
      <c r="Q13" s="366"/>
      <c r="R13" s="373" t="s">
        <v>446</v>
      </c>
      <c r="S13" s="361"/>
      <c r="T13" s="361"/>
      <c r="U13" s="361"/>
      <c r="V13" s="361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</row>
    <row r="14" spans="2:77" ht="15.75">
      <c r="B14" s="270">
        <v>3</v>
      </c>
      <c r="C14" s="270" t="s">
        <v>440</v>
      </c>
      <c r="D14" s="354" t="s">
        <v>441</v>
      </c>
      <c r="E14" s="355">
        <v>44207</v>
      </c>
      <c r="F14" s="354" t="s">
        <v>448</v>
      </c>
      <c r="G14" s="356">
        <v>0.35416666666666669</v>
      </c>
      <c r="H14" s="357">
        <v>5</v>
      </c>
      <c r="I14" s="354">
        <v>32</v>
      </c>
      <c r="L14" s="374" t="s">
        <v>461</v>
      </c>
      <c r="M14" s="375" t="s">
        <v>403</v>
      </c>
      <c r="N14" s="405">
        <v>44208</v>
      </c>
      <c r="O14" s="377" t="s">
        <v>501</v>
      </c>
      <c r="P14" s="387"/>
      <c r="Q14" s="366"/>
      <c r="R14" s="374" t="s">
        <v>450</v>
      </c>
      <c r="S14" s="375" t="s">
        <v>428</v>
      </c>
      <c r="T14" s="376">
        <v>44207</v>
      </c>
      <c r="U14" s="377" t="s">
        <v>573</v>
      </c>
      <c r="V14" s="361"/>
      <c r="W14" s="382"/>
      <c r="X14" s="382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</row>
    <row r="15" spans="2:77" ht="15">
      <c r="B15" s="270">
        <v>4</v>
      </c>
      <c r="C15" s="270" t="s">
        <v>449</v>
      </c>
      <c r="D15" s="354" t="s">
        <v>450</v>
      </c>
      <c r="E15" s="355">
        <v>44207</v>
      </c>
      <c r="F15" s="354" t="s">
        <v>448</v>
      </c>
      <c r="G15" s="356">
        <v>0.35416666666666669</v>
      </c>
      <c r="H15" s="357">
        <v>3</v>
      </c>
      <c r="I15" s="354">
        <v>32</v>
      </c>
      <c r="L15" s="379" t="s">
        <v>472</v>
      </c>
      <c r="M15" s="379" t="s">
        <v>473</v>
      </c>
      <c r="N15" s="379" t="s">
        <v>474</v>
      </c>
      <c r="O15" s="380" t="s">
        <v>4</v>
      </c>
      <c r="P15" s="387"/>
      <c r="Q15" s="366"/>
      <c r="R15" s="379" t="s">
        <v>472</v>
      </c>
      <c r="S15" s="379" t="s">
        <v>473</v>
      </c>
      <c r="T15" s="379" t="s">
        <v>474</v>
      </c>
      <c r="U15" s="380" t="s">
        <v>4</v>
      </c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</row>
    <row r="16" spans="2:77" ht="15" customHeight="1">
      <c r="B16" s="270">
        <v>5</v>
      </c>
      <c r="C16" s="270" t="s">
        <v>451</v>
      </c>
      <c r="D16" s="354" t="s">
        <v>443</v>
      </c>
      <c r="E16" s="355">
        <v>44207</v>
      </c>
      <c r="F16" s="354" t="s">
        <v>448</v>
      </c>
      <c r="G16" s="356">
        <v>0.35416666666666669</v>
      </c>
      <c r="H16" s="357">
        <v>20</v>
      </c>
      <c r="I16" s="354">
        <v>31</v>
      </c>
      <c r="L16" s="384">
        <v>1</v>
      </c>
      <c r="M16" s="407" t="s">
        <v>534</v>
      </c>
      <c r="N16" s="407" t="s">
        <v>535</v>
      </c>
      <c r="O16" s="386">
        <v>31</v>
      </c>
      <c r="P16" s="387"/>
      <c r="Q16" s="366"/>
      <c r="R16" s="393">
        <v>1</v>
      </c>
      <c r="S16" s="270" t="s">
        <v>476</v>
      </c>
      <c r="T16" s="270" t="s">
        <v>477</v>
      </c>
      <c r="U16" s="391">
        <v>32</v>
      </c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</row>
    <row r="17" spans="2:77" ht="15" customHeight="1">
      <c r="B17" s="270">
        <v>6</v>
      </c>
      <c r="C17" s="270" t="s">
        <v>452</v>
      </c>
      <c r="D17" s="354" t="s">
        <v>453</v>
      </c>
      <c r="E17" s="355">
        <v>44207</v>
      </c>
      <c r="F17" s="354" t="s">
        <v>448</v>
      </c>
      <c r="G17" s="356">
        <v>0.52083333333333337</v>
      </c>
      <c r="H17" s="357">
        <v>2</v>
      </c>
      <c r="I17" s="354">
        <v>31</v>
      </c>
      <c r="L17" s="384">
        <v>2</v>
      </c>
      <c r="M17" s="407" t="s">
        <v>593</v>
      </c>
      <c r="N17" s="407" t="s">
        <v>536</v>
      </c>
      <c r="O17" s="386">
        <v>31</v>
      </c>
      <c r="P17" s="387"/>
      <c r="Q17" s="366"/>
      <c r="R17" s="393">
        <v>2</v>
      </c>
      <c r="S17" s="270" t="s">
        <v>478</v>
      </c>
      <c r="T17" s="270" t="s">
        <v>479</v>
      </c>
      <c r="U17" s="391">
        <v>32</v>
      </c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</row>
    <row r="18" spans="2:77" ht="15" customHeight="1">
      <c r="B18" s="270">
        <v>7</v>
      </c>
      <c r="C18" s="270" t="s">
        <v>454</v>
      </c>
      <c r="D18" s="354" t="s">
        <v>455</v>
      </c>
      <c r="E18" s="355">
        <v>44215</v>
      </c>
      <c r="F18" s="354" t="s">
        <v>439</v>
      </c>
      <c r="G18" s="356">
        <v>0.64583333333333337</v>
      </c>
      <c r="H18" s="357">
        <v>1</v>
      </c>
      <c r="I18" s="354">
        <v>13</v>
      </c>
      <c r="J18" s="348"/>
      <c r="K18" s="348"/>
      <c r="L18" s="416"/>
      <c r="M18" s="416"/>
      <c r="N18" s="416"/>
      <c r="O18" s="389"/>
      <c r="P18" s="387"/>
      <c r="Q18" s="366"/>
      <c r="R18" s="393">
        <v>3</v>
      </c>
      <c r="S18" s="270" t="s">
        <v>510</v>
      </c>
      <c r="T18" s="270" t="s">
        <v>511</v>
      </c>
      <c r="U18" s="391">
        <v>32</v>
      </c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</row>
    <row r="19" spans="2:77" ht="14.25">
      <c r="D19" s="348"/>
      <c r="E19" s="359"/>
      <c r="F19" s="348"/>
      <c r="G19" s="360"/>
      <c r="H19" s="360"/>
      <c r="J19" s="348"/>
      <c r="K19" s="348"/>
      <c r="L19" s="363"/>
      <c r="M19" s="363"/>
      <c r="N19" s="363"/>
      <c r="O19" s="364"/>
      <c r="P19" s="387"/>
      <c r="Q19" s="366"/>
      <c r="R19" s="424"/>
      <c r="S19" s="424"/>
      <c r="T19" s="424"/>
      <c r="U19" s="389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</row>
    <row r="20" spans="2:77" ht="15" customHeight="1">
      <c r="D20" s="348"/>
      <c r="E20" s="359"/>
      <c r="F20" s="348"/>
      <c r="G20" s="360"/>
      <c r="H20" s="360"/>
      <c r="J20" s="348"/>
      <c r="K20" s="348"/>
      <c r="M20" s="361"/>
      <c r="N20" s="363"/>
      <c r="O20" s="364"/>
      <c r="P20" s="387"/>
      <c r="Q20" s="366"/>
      <c r="R20" s="424"/>
      <c r="S20" s="424"/>
      <c r="T20" s="424"/>
      <c r="U20" s="389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</row>
    <row r="21" spans="2:77" ht="15.75" customHeight="1">
      <c r="D21" s="348"/>
      <c r="E21" s="359"/>
      <c r="F21" s="348"/>
      <c r="G21" s="360"/>
      <c r="H21" s="360"/>
      <c r="J21" s="348"/>
      <c r="K21" s="348"/>
      <c r="L21" s="367" t="s">
        <v>469</v>
      </c>
      <c r="M21" s="361"/>
      <c r="N21" s="363"/>
      <c r="O21" s="364"/>
      <c r="P21" s="387"/>
      <c r="Q21" s="366"/>
      <c r="R21" s="373" t="s">
        <v>446</v>
      </c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</row>
    <row r="22" spans="2:77" ht="18" customHeight="1">
      <c r="D22" s="348"/>
      <c r="J22" s="348"/>
      <c r="K22" s="348"/>
      <c r="L22" s="367" t="s">
        <v>471</v>
      </c>
      <c r="M22" s="363"/>
      <c r="N22" s="363"/>
      <c r="O22" s="364"/>
      <c r="P22" s="387"/>
      <c r="Q22" s="366"/>
      <c r="R22" s="374" t="s">
        <v>461</v>
      </c>
      <c r="S22" s="375" t="s">
        <v>403</v>
      </c>
      <c r="T22" s="405">
        <v>44207</v>
      </c>
      <c r="U22" s="377" t="s">
        <v>573</v>
      </c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</row>
    <row r="23" spans="2:77" s="350" customFormat="1" ht="13.5" customHeight="1">
      <c r="B23"/>
      <c r="C23"/>
      <c r="D23" s="348"/>
      <c r="E23"/>
      <c r="F23"/>
      <c r="G23"/>
      <c r="H23"/>
      <c r="I23" s="348"/>
      <c r="J23" s="352"/>
      <c r="L23" s="368" t="s">
        <v>436</v>
      </c>
      <c r="M23" s="363"/>
      <c r="N23" s="363"/>
      <c r="O23" s="364"/>
      <c r="P23" s="387"/>
      <c r="Q23" s="366"/>
      <c r="R23" s="379" t="s">
        <v>472</v>
      </c>
      <c r="S23" s="379" t="s">
        <v>473</v>
      </c>
      <c r="T23" s="379" t="s">
        <v>474</v>
      </c>
      <c r="U23" s="380" t="s">
        <v>4</v>
      </c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</row>
    <row r="24" spans="2:77" s="350" customFormat="1" ht="18" customHeight="1">
      <c r="B24"/>
      <c r="C24" s="349" t="s">
        <v>403</v>
      </c>
      <c r="D24"/>
      <c r="E24"/>
      <c r="F24"/>
      <c r="G24"/>
      <c r="H24"/>
      <c r="I24" s="348"/>
      <c r="J24" s="352"/>
      <c r="L24" s="374" t="s">
        <v>462</v>
      </c>
      <c r="M24" s="375" t="s">
        <v>403</v>
      </c>
      <c r="N24" s="405">
        <v>44208</v>
      </c>
      <c r="O24" s="377" t="s">
        <v>503</v>
      </c>
      <c r="P24" s="387"/>
      <c r="Q24" s="366"/>
      <c r="R24" s="393">
        <v>1</v>
      </c>
      <c r="S24" s="270" t="s">
        <v>592</v>
      </c>
      <c r="T24" s="270" t="s">
        <v>536</v>
      </c>
      <c r="U24" s="386">
        <v>34</v>
      </c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</row>
    <row r="25" spans="2:77" ht="24">
      <c r="B25" s="351" t="s">
        <v>0</v>
      </c>
      <c r="C25" s="351" t="s">
        <v>429</v>
      </c>
      <c r="D25" s="351" t="s">
        <v>430</v>
      </c>
      <c r="E25" s="351" t="s">
        <v>431</v>
      </c>
      <c r="F25" s="351" t="s">
        <v>432</v>
      </c>
      <c r="G25" s="351" t="s">
        <v>433</v>
      </c>
      <c r="H25" s="351" t="s">
        <v>434</v>
      </c>
      <c r="I25" s="351" t="s">
        <v>435</v>
      </c>
      <c r="L25" s="379" t="s">
        <v>472</v>
      </c>
      <c r="M25" s="379" t="s">
        <v>473</v>
      </c>
      <c r="N25" s="379" t="s">
        <v>474</v>
      </c>
      <c r="O25" s="380" t="s">
        <v>4</v>
      </c>
      <c r="P25" s="387"/>
      <c r="Q25" s="366"/>
      <c r="R25" s="424"/>
      <c r="S25" s="424"/>
      <c r="T25" s="424"/>
      <c r="U25" s="389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</row>
    <row r="26" spans="2:77" ht="15">
      <c r="B26" s="353"/>
      <c r="C26" s="353" t="s">
        <v>436</v>
      </c>
      <c r="D26" s="353"/>
      <c r="E26" s="353"/>
      <c r="F26" s="353"/>
      <c r="G26" s="353"/>
      <c r="H26" s="353"/>
      <c r="I26" s="353"/>
      <c r="L26" s="384">
        <v>1</v>
      </c>
      <c r="M26" s="407" t="s">
        <v>592</v>
      </c>
      <c r="N26" s="407" t="s">
        <v>536</v>
      </c>
      <c r="O26" s="386">
        <v>31</v>
      </c>
      <c r="P26" s="387"/>
      <c r="Q26" s="366"/>
      <c r="R26" s="2"/>
      <c r="S26" s="2"/>
      <c r="T26" s="2"/>
      <c r="U26" s="40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</row>
    <row r="27" spans="2:77" ht="15">
      <c r="B27" s="270">
        <v>1</v>
      </c>
      <c r="C27" s="270" t="s">
        <v>456</v>
      </c>
      <c r="D27" s="354" t="s">
        <v>457</v>
      </c>
      <c r="E27" s="355">
        <v>44208</v>
      </c>
      <c r="F27" s="354" t="s">
        <v>439</v>
      </c>
      <c r="G27" s="356">
        <v>0.39583333333333331</v>
      </c>
      <c r="H27" s="357">
        <v>16</v>
      </c>
      <c r="I27" s="354" t="s">
        <v>458</v>
      </c>
      <c r="L27" s="384">
        <v>2</v>
      </c>
      <c r="M27" s="407" t="s">
        <v>537</v>
      </c>
      <c r="N27" s="407" t="s">
        <v>488</v>
      </c>
      <c r="O27" s="386">
        <v>31</v>
      </c>
      <c r="P27" s="387"/>
      <c r="Q27" s="366"/>
      <c r="R27" s="2"/>
      <c r="S27" s="2"/>
      <c r="T27" s="2"/>
      <c r="U27" s="40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</row>
    <row r="28" spans="2:77" ht="14.25">
      <c r="B28" s="270">
        <v>2</v>
      </c>
      <c r="C28" s="270" t="s">
        <v>456</v>
      </c>
      <c r="D28" s="354" t="s">
        <v>459</v>
      </c>
      <c r="E28" s="355">
        <v>44208</v>
      </c>
      <c r="F28" s="354" t="s">
        <v>439</v>
      </c>
      <c r="G28" s="356">
        <v>0.47916666666666669</v>
      </c>
      <c r="H28" s="357">
        <v>16</v>
      </c>
      <c r="I28" s="354" t="s">
        <v>458</v>
      </c>
      <c r="L28" s="363"/>
      <c r="M28" s="363"/>
      <c r="N28" s="363"/>
      <c r="O28" s="364"/>
      <c r="P28" s="387"/>
      <c r="Q28" s="366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</row>
    <row r="29" spans="2:77" ht="15.75">
      <c r="B29" s="270">
        <v>3</v>
      </c>
      <c r="C29" s="270" t="s">
        <v>460</v>
      </c>
      <c r="D29" s="354" t="s">
        <v>461</v>
      </c>
      <c r="E29" s="355">
        <v>44208</v>
      </c>
      <c r="F29" s="354" t="s">
        <v>439</v>
      </c>
      <c r="G29" s="356">
        <v>0.39583333333333331</v>
      </c>
      <c r="H29" s="357">
        <v>2</v>
      </c>
      <c r="I29" s="354">
        <v>31</v>
      </c>
      <c r="M29" s="361"/>
      <c r="N29" s="363"/>
      <c r="O29" s="364"/>
      <c r="P29" s="387"/>
      <c r="Q29" s="366"/>
      <c r="R29" s="373" t="s">
        <v>446</v>
      </c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</row>
    <row r="30" spans="2:77" ht="18.75">
      <c r="B30" s="270">
        <v>4</v>
      </c>
      <c r="C30" s="270" t="s">
        <v>460</v>
      </c>
      <c r="D30" s="354" t="s">
        <v>462</v>
      </c>
      <c r="E30" s="355">
        <v>44208</v>
      </c>
      <c r="F30" s="354" t="s">
        <v>439</v>
      </c>
      <c r="G30" s="356">
        <v>0.47916666666666669</v>
      </c>
      <c r="H30" s="357">
        <v>2</v>
      </c>
      <c r="I30" s="354">
        <v>31</v>
      </c>
      <c r="L30" s="367" t="s">
        <v>469</v>
      </c>
      <c r="M30" s="361"/>
      <c r="N30" s="363"/>
      <c r="O30" s="364"/>
      <c r="P30" s="387"/>
      <c r="Q30" s="366"/>
      <c r="R30" s="374" t="s">
        <v>441</v>
      </c>
      <c r="S30" s="375" t="s">
        <v>428</v>
      </c>
      <c r="T30" s="376">
        <v>44207</v>
      </c>
      <c r="U30" s="377" t="s">
        <v>573</v>
      </c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</row>
    <row r="31" spans="2:77" s="350" customFormat="1" ht="17.25" customHeight="1">
      <c r="B31" s="270">
        <v>5</v>
      </c>
      <c r="C31" s="270" t="s">
        <v>463</v>
      </c>
      <c r="D31" s="354" t="s">
        <v>464</v>
      </c>
      <c r="E31" s="355">
        <v>44208</v>
      </c>
      <c r="F31" s="354" t="s">
        <v>439</v>
      </c>
      <c r="G31" s="356">
        <v>0.47916666666666669</v>
      </c>
      <c r="H31" s="357">
        <v>1</v>
      </c>
      <c r="I31" s="354">
        <v>32</v>
      </c>
      <c r="J31" s="352"/>
      <c r="L31" s="367" t="s">
        <v>471</v>
      </c>
      <c r="M31" s="361"/>
      <c r="N31" s="363"/>
      <c r="O31" s="364"/>
      <c r="P31" s="387"/>
      <c r="Q31" s="366"/>
      <c r="R31" s="379" t="s">
        <v>472</v>
      </c>
      <c r="S31" s="379" t="s">
        <v>473</v>
      </c>
      <c r="T31" s="379" t="s">
        <v>474</v>
      </c>
      <c r="U31" s="380" t="s">
        <v>4</v>
      </c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</row>
    <row r="32" spans="2:77" ht="15.75">
      <c r="B32" s="270">
        <v>6</v>
      </c>
      <c r="C32" s="270" t="s">
        <v>465</v>
      </c>
      <c r="D32" s="354" t="s">
        <v>466</v>
      </c>
      <c r="E32" s="355">
        <v>44208</v>
      </c>
      <c r="F32" s="354" t="s">
        <v>439</v>
      </c>
      <c r="G32" s="356">
        <v>0.5625</v>
      </c>
      <c r="H32" s="357">
        <v>4</v>
      </c>
      <c r="I32" s="354">
        <v>34</v>
      </c>
      <c r="L32" s="368" t="s">
        <v>436</v>
      </c>
      <c r="M32" s="361"/>
      <c r="N32" s="361"/>
      <c r="O32" s="361"/>
      <c r="P32" s="387"/>
      <c r="Q32" s="366"/>
      <c r="R32" s="390">
        <v>1</v>
      </c>
      <c r="S32" s="417" t="s">
        <v>507</v>
      </c>
      <c r="T32" s="417" t="s">
        <v>486</v>
      </c>
      <c r="U32" s="391">
        <v>32</v>
      </c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</row>
    <row r="33" spans="2:109" ht="15.75">
      <c r="B33" s="353"/>
      <c r="C33" s="353" t="s">
        <v>446</v>
      </c>
      <c r="D33" s="353"/>
      <c r="E33" s="353"/>
      <c r="F33" s="353"/>
      <c r="G33" s="353"/>
      <c r="H33" s="358"/>
      <c r="I33" s="353"/>
      <c r="L33" s="374" t="s">
        <v>464</v>
      </c>
      <c r="M33" s="375" t="s">
        <v>403</v>
      </c>
      <c r="N33" s="405">
        <v>44208</v>
      </c>
      <c r="O33" s="377" t="s">
        <v>503</v>
      </c>
      <c r="P33" s="387"/>
      <c r="Q33" s="366"/>
      <c r="R33" s="393">
        <v>2</v>
      </c>
      <c r="S33" s="270" t="s">
        <v>577</v>
      </c>
      <c r="T33" s="270" t="s">
        <v>578</v>
      </c>
      <c r="U33" s="391">
        <v>32</v>
      </c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</row>
    <row r="34" spans="2:109" ht="15">
      <c r="B34" s="270">
        <v>1</v>
      </c>
      <c r="C34" s="270" t="s">
        <v>456</v>
      </c>
      <c r="D34" s="354" t="s">
        <v>457</v>
      </c>
      <c r="E34" s="355">
        <v>44212</v>
      </c>
      <c r="F34" s="354" t="s">
        <v>445</v>
      </c>
      <c r="G34" s="356">
        <v>0.35416666666666669</v>
      </c>
      <c r="H34" s="357">
        <v>6</v>
      </c>
      <c r="I34" s="354" t="s">
        <v>458</v>
      </c>
      <c r="L34" s="379" t="s">
        <v>472</v>
      </c>
      <c r="M34" s="379" t="s">
        <v>473</v>
      </c>
      <c r="N34" s="379" t="s">
        <v>474</v>
      </c>
      <c r="O34" s="380" t="s">
        <v>4</v>
      </c>
      <c r="P34" s="365"/>
      <c r="Q34" s="366"/>
      <c r="R34" s="390">
        <v>3</v>
      </c>
      <c r="S34" s="385" t="s">
        <v>579</v>
      </c>
      <c r="T34" s="385" t="s">
        <v>580</v>
      </c>
      <c r="U34" s="391">
        <v>32</v>
      </c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</row>
    <row r="35" spans="2:109" ht="15.75">
      <c r="B35" s="270">
        <v>2</v>
      </c>
      <c r="C35" s="270" t="s">
        <v>456</v>
      </c>
      <c r="D35" s="354" t="s">
        <v>457</v>
      </c>
      <c r="E35" s="355">
        <v>44212</v>
      </c>
      <c r="F35" s="354" t="s">
        <v>445</v>
      </c>
      <c r="G35" s="356">
        <v>0.60416666666666663</v>
      </c>
      <c r="H35" s="357">
        <v>6</v>
      </c>
      <c r="I35" s="354" t="s">
        <v>458</v>
      </c>
      <c r="L35" s="384">
        <v>1</v>
      </c>
      <c r="M35" s="407" t="s">
        <v>538</v>
      </c>
      <c r="N35" s="407" t="s">
        <v>495</v>
      </c>
      <c r="O35" s="386">
        <v>32</v>
      </c>
      <c r="P35" s="365"/>
      <c r="Q35" s="366"/>
      <c r="R35" s="393">
        <v>4</v>
      </c>
      <c r="S35" s="270" t="s">
        <v>508</v>
      </c>
      <c r="T35" s="270" t="s">
        <v>509</v>
      </c>
      <c r="U35" s="391">
        <v>32</v>
      </c>
      <c r="V35" s="382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</row>
    <row r="36" spans="2:109" ht="15">
      <c r="B36" s="270">
        <v>3</v>
      </c>
      <c r="C36" s="270" t="s">
        <v>456</v>
      </c>
      <c r="D36" s="354" t="s">
        <v>457</v>
      </c>
      <c r="E36" s="355">
        <v>44213</v>
      </c>
      <c r="F36" s="354" t="s">
        <v>467</v>
      </c>
      <c r="G36" s="356">
        <v>0.35416666666666669</v>
      </c>
      <c r="H36" s="357">
        <v>6</v>
      </c>
      <c r="I36" s="354" t="s">
        <v>458</v>
      </c>
      <c r="L36" s="363"/>
      <c r="M36" s="363"/>
      <c r="N36" s="363"/>
      <c r="O36" s="364"/>
      <c r="P36" s="365"/>
      <c r="Q36" s="366"/>
      <c r="R36" s="393">
        <v>5</v>
      </c>
      <c r="S36" s="270" t="s">
        <v>581</v>
      </c>
      <c r="T36" s="270" t="s">
        <v>582</v>
      </c>
      <c r="U36" s="391">
        <v>32</v>
      </c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</row>
    <row r="37" spans="2:109" ht="14.25">
      <c r="B37" s="270">
        <v>4</v>
      </c>
      <c r="C37" s="270" t="s">
        <v>456</v>
      </c>
      <c r="D37" s="354" t="s">
        <v>459</v>
      </c>
      <c r="E37" s="355">
        <v>44207</v>
      </c>
      <c r="F37" s="354" t="s">
        <v>448</v>
      </c>
      <c r="G37" s="356">
        <v>0.35416666666666669</v>
      </c>
      <c r="H37" s="357">
        <v>18</v>
      </c>
      <c r="I37" s="354" t="s">
        <v>458</v>
      </c>
      <c r="L37" s="388"/>
      <c r="N37" s="388"/>
      <c r="O37" s="389"/>
      <c r="P37" s="365"/>
      <c r="Q37" s="366"/>
      <c r="R37" s="424"/>
      <c r="S37" s="424"/>
      <c r="T37" s="424"/>
      <c r="U37" s="389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</row>
    <row r="38" spans="2:109" ht="15.75">
      <c r="B38" s="270">
        <v>5</v>
      </c>
      <c r="C38" s="270" t="s">
        <v>460</v>
      </c>
      <c r="D38" s="354" t="s">
        <v>461</v>
      </c>
      <c r="E38" s="355">
        <v>44207</v>
      </c>
      <c r="F38" s="354" t="s">
        <v>448</v>
      </c>
      <c r="G38" s="356">
        <v>0.35416666666666669</v>
      </c>
      <c r="H38" s="357">
        <v>1</v>
      </c>
      <c r="I38" s="354">
        <v>29</v>
      </c>
      <c r="L38" s="368" t="s">
        <v>436</v>
      </c>
      <c r="M38" s="363"/>
      <c r="N38" s="363"/>
      <c r="O38" s="364"/>
      <c r="P38" s="365"/>
      <c r="Q38" s="366"/>
      <c r="R38" s="424"/>
      <c r="S38" s="424"/>
      <c r="T38" s="424"/>
      <c r="U38" s="389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</row>
    <row r="39" spans="2:109" ht="15.75">
      <c r="B39" s="270">
        <v>6</v>
      </c>
      <c r="C39" s="270" t="s">
        <v>460</v>
      </c>
      <c r="D39" s="354" t="s">
        <v>462</v>
      </c>
      <c r="E39" s="355">
        <v>44207</v>
      </c>
      <c r="F39" s="354" t="s">
        <v>448</v>
      </c>
      <c r="G39" s="356">
        <v>0.52083333333333337</v>
      </c>
      <c r="H39" s="357">
        <v>2</v>
      </c>
      <c r="I39" s="354">
        <v>29</v>
      </c>
      <c r="L39" s="374" t="s">
        <v>450</v>
      </c>
      <c r="M39" s="375" t="s">
        <v>428</v>
      </c>
      <c r="N39" s="405">
        <v>44208</v>
      </c>
      <c r="O39" s="377" t="s">
        <v>503</v>
      </c>
      <c r="P39" s="365"/>
      <c r="Q39" s="366"/>
      <c r="R39" s="424"/>
      <c r="S39" s="424"/>
      <c r="T39" s="424"/>
      <c r="U39" s="389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</row>
    <row r="40" spans="2:109" ht="15">
      <c r="B40" s="270">
        <v>7</v>
      </c>
      <c r="C40" s="270" t="s">
        <v>463</v>
      </c>
      <c r="D40" s="354" t="s">
        <v>464</v>
      </c>
      <c r="E40" s="355">
        <v>44207</v>
      </c>
      <c r="F40" s="354" t="s">
        <v>448</v>
      </c>
      <c r="G40" s="356">
        <v>0.52083333333333337</v>
      </c>
      <c r="H40" s="357">
        <v>1</v>
      </c>
      <c r="I40" s="354">
        <v>32</v>
      </c>
      <c r="L40" s="379" t="s">
        <v>472</v>
      </c>
      <c r="M40" s="379" t="s">
        <v>473</v>
      </c>
      <c r="N40" s="379" t="s">
        <v>474</v>
      </c>
      <c r="O40" s="380" t="s">
        <v>4</v>
      </c>
      <c r="P40" s="365"/>
      <c r="Q40" s="366"/>
      <c r="R40" s="424"/>
      <c r="S40" s="424"/>
      <c r="T40" s="424"/>
      <c r="U40" s="389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</row>
    <row r="41" spans="2:109" ht="14.25">
      <c r="B41" s="270">
        <v>8</v>
      </c>
      <c r="C41" s="270" t="s">
        <v>465</v>
      </c>
      <c r="D41" s="354" t="s">
        <v>468</v>
      </c>
      <c r="E41" s="355">
        <v>44213</v>
      </c>
      <c r="F41" s="354" t="s">
        <v>467</v>
      </c>
      <c r="G41" s="356">
        <v>0.35416666666666669</v>
      </c>
      <c r="H41" s="357">
        <v>1</v>
      </c>
      <c r="I41" s="354">
        <v>13</v>
      </c>
      <c r="L41" s="390">
        <v>1</v>
      </c>
      <c r="M41" s="385" t="s">
        <v>476</v>
      </c>
      <c r="N41" s="385" t="s">
        <v>477</v>
      </c>
      <c r="O41" s="391">
        <v>34</v>
      </c>
      <c r="P41" s="365"/>
      <c r="Q41" s="366"/>
      <c r="R41" s="424"/>
      <c r="S41" s="424"/>
      <c r="T41" s="424"/>
      <c r="U41" s="389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</row>
    <row r="42" spans="2:109" ht="15" customHeight="1">
      <c r="B42" s="270">
        <v>9</v>
      </c>
      <c r="C42" s="270" t="s">
        <v>465</v>
      </c>
      <c r="D42" s="354" t="s">
        <v>466</v>
      </c>
      <c r="E42" s="355">
        <v>44215</v>
      </c>
      <c r="F42" s="354" t="s">
        <v>439</v>
      </c>
      <c r="G42" s="356">
        <v>0.60416666666666663</v>
      </c>
      <c r="H42" s="357">
        <v>4</v>
      </c>
      <c r="I42" s="354">
        <v>13</v>
      </c>
      <c r="L42" s="393">
        <v>2</v>
      </c>
      <c r="M42" s="270" t="s">
        <v>510</v>
      </c>
      <c r="N42" s="270" t="s">
        <v>511</v>
      </c>
      <c r="O42" s="391">
        <v>34</v>
      </c>
      <c r="P42" s="365"/>
      <c r="Q42" s="366"/>
      <c r="R42" s="424"/>
      <c r="S42" s="424"/>
      <c r="T42" s="424"/>
      <c r="U42" s="389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</row>
    <row r="43" spans="2:109" ht="19.5" customHeight="1">
      <c r="D43" s="348"/>
      <c r="E43" s="359"/>
      <c r="F43" s="348"/>
      <c r="G43" s="360"/>
      <c r="H43" s="360"/>
      <c r="J43" s="361"/>
      <c r="K43" s="361"/>
      <c r="L43" s="424"/>
      <c r="M43" s="424"/>
      <c r="N43" s="424"/>
      <c r="O43" s="389"/>
      <c r="P43" s="365"/>
      <c r="Q43" s="366"/>
      <c r="R43" s="424"/>
      <c r="S43" s="424"/>
      <c r="T43" s="424"/>
      <c r="U43" s="389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</row>
    <row r="44" spans="2:109" ht="14.25" customHeight="1">
      <c r="J44" s="361"/>
      <c r="K44" s="361"/>
      <c r="L44" s="424"/>
      <c r="M44" s="424"/>
      <c r="N44" s="424"/>
      <c r="O44" s="389"/>
      <c r="P44" s="365"/>
      <c r="Q44" s="366"/>
      <c r="R44" s="424"/>
      <c r="S44" s="424"/>
      <c r="T44" s="424"/>
      <c r="U44" s="389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1"/>
      <c r="CP44" s="361"/>
      <c r="CQ44" s="361"/>
      <c r="CR44" s="361"/>
      <c r="CS44" s="361"/>
      <c r="CT44" s="361"/>
      <c r="CU44" s="361"/>
      <c r="CV44" s="361"/>
      <c r="CW44" s="361"/>
      <c r="CX44" s="361"/>
      <c r="CY44" s="361"/>
      <c r="CZ44" s="361"/>
      <c r="DA44" s="361"/>
      <c r="DB44" s="361"/>
      <c r="DC44" s="361"/>
      <c r="DD44" s="361"/>
      <c r="DE44" s="361"/>
    </row>
    <row r="45" spans="2:109" ht="15">
      <c r="B45" s="361"/>
      <c r="C45" s="361"/>
      <c r="D45" s="361"/>
      <c r="E45" s="361"/>
      <c r="F45" s="361"/>
      <c r="G45" s="361"/>
      <c r="H45" s="361"/>
      <c r="I45" s="362"/>
      <c r="J45" s="361"/>
      <c r="K45" s="361"/>
      <c r="L45" s="402"/>
      <c r="M45" s="2"/>
      <c r="N45" s="2"/>
      <c r="O45" s="401"/>
      <c r="P45" s="365"/>
      <c r="Q45" s="366"/>
      <c r="R45" s="402"/>
      <c r="S45" s="2"/>
      <c r="T45" s="2"/>
      <c r="U45" s="40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61"/>
      <c r="CG45" s="361"/>
      <c r="CH45" s="361"/>
      <c r="CI45" s="361"/>
      <c r="CJ45" s="361"/>
      <c r="CK45" s="361"/>
      <c r="CL45" s="361"/>
      <c r="CM45" s="361"/>
      <c r="CN45" s="361"/>
      <c r="CO45" s="361"/>
      <c r="CP45" s="361"/>
      <c r="CQ45" s="361"/>
      <c r="CR45" s="361"/>
      <c r="CS45" s="361"/>
      <c r="CT45" s="361"/>
      <c r="CU45" s="361"/>
      <c r="CV45" s="361"/>
      <c r="CW45" s="361"/>
      <c r="CX45" s="361"/>
      <c r="CY45" s="361"/>
      <c r="CZ45" s="361"/>
      <c r="DA45" s="361"/>
      <c r="DB45" s="361"/>
      <c r="DC45" s="361"/>
      <c r="DD45" s="361"/>
      <c r="DE45" s="361"/>
    </row>
    <row r="46" spans="2:109" ht="15.75">
      <c r="B46" s="361"/>
      <c r="C46" s="361"/>
      <c r="D46" s="361"/>
      <c r="E46" s="361"/>
      <c r="F46" s="361"/>
      <c r="G46" s="361"/>
      <c r="H46" s="361"/>
      <c r="I46" s="362"/>
      <c r="J46" s="361"/>
      <c r="K46" s="361"/>
      <c r="L46" s="404" t="s">
        <v>436</v>
      </c>
      <c r="M46" s="2"/>
      <c r="N46" s="2"/>
      <c r="O46" s="401"/>
      <c r="P46" s="365"/>
      <c r="Q46" s="366"/>
      <c r="R46" s="373" t="s">
        <v>446</v>
      </c>
      <c r="S46" s="2"/>
      <c r="T46" s="2"/>
      <c r="U46" s="40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61"/>
      <c r="DA46" s="361"/>
      <c r="DB46" s="361"/>
      <c r="DC46" s="361"/>
      <c r="DD46" s="361"/>
      <c r="DE46" s="361"/>
    </row>
    <row r="47" spans="2:109" ht="15.75">
      <c r="B47" s="361"/>
      <c r="C47" s="361"/>
      <c r="D47" s="361"/>
      <c r="E47" s="361"/>
      <c r="F47" s="361"/>
      <c r="G47" s="361"/>
      <c r="H47" s="361"/>
      <c r="I47" s="362"/>
      <c r="J47" s="361"/>
      <c r="K47" s="361"/>
      <c r="L47" s="374" t="s">
        <v>455</v>
      </c>
      <c r="M47" s="375" t="s">
        <v>428</v>
      </c>
      <c r="N47" s="405">
        <v>44208</v>
      </c>
      <c r="O47" s="377" t="s">
        <v>500</v>
      </c>
      <c r="P47" s="365"/>
      <c r="Q47" s="366"/>
      <c r="R47" s="374" t="s">
        <v>443</v>
      </c>
      <c r="S47" s="375" t="s">
        <v>428</v>
      </c>
      <c r="T47" s="405">
        <v>44207</v>
      </c>
      <c r="U47" s="377" t="s">
        <v>573</v>
      </c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1"/>
      <c r="DA47" s="361"/>
      <c r="DB47" s="361"/>
      <c r="DC47" s="361"/>
      <c r="DD47" s="361"/>
      <c r="DE47" s="361"/>
    </row>
    <row r="48" spans="2:109" ht="15">
      <c r="B48" s="361"/>
      <c r="C48" s="361"/>
      <c r="D48" s="361"/>
      <c r="E48" s="361"/>
      <c r="F48" s="361"/>
      <c r="G48" s="361"/>
      <c r="H48" s="361"/>
      <c r="I48" s="362"/>
      <c r="J48" s="361"/>
      <c r="K48" s="361"/>
      <c r="L48" s="379" t="s">
        <v>472</v>
      </c>
      <c r="M48" s="379" t="s">
        <v>473</v>
      </c>
      <c r="N48" s="379" t="s">
        <v>474</v>
      </c>
      <c r="O48" s="380" t="s">
        <v>4</v>
      </c>
      <c r="P48" s="365"/>
      <c r="Q48" s="366"/>
      <c r="R48" s="379" t="s">
        <v>472</v>
      </c>
      <c r="S48" s="379" t="s">
        <v>473</v>
      </c>
      <c r="T48" s="379" t="s">
        <v>474</v>
      </c>
      <c r="U48" s="380" t="s">
        <v>4</v>
      </c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/>
      <c r="DD48" s="361"/>
      <c r="DE48" s="361"/>
    </row>
    <row r="49" spans="2:113" ht="15">
      <c r="B49" s="361"/>
      <c r="C49" s="361"/>
      <c r="D49" s="361"/>
      <c r="E49" s="361"/>
      <c r="F49" s="361"/>
      <c r="G49" s="361"/>
      <c r="H49" s="361"/>
      <c r="I49" s="362"/>
      <c r="J49" s="361"/>
      <c r="K49" s="361"/>
      <c r="L49" s="390">
        <v>1</v>
      </c>
      <c r="M49" s="422" t="s">
        <v>512</v>
      </c>
      <c r="N49" s="422" t="s">
        <v>493</v>
      </c>
      <c r="O49" s="386">
        <v>31</v>
      </c>
      <c r="P49" s="365"/>
      <c r="Q49" s="366"/>
      <c r="R49" s="393">
        <v>1</v>
      </c>
      <c r="S49" s="407" t="s">
        <v>546</v>
      </c>
      <c r="T49" s="407" t="s">
        <v>547</v>
      </c>
      <c r="U49" s="391">
        <v>31</v>
      </c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  <c r="BO49" s="361"/>
      <c r="BP49" s="361"/>
      <c r="BQ49" s="361"/>
      <c r="BR49" s="361"/>
      <c r="BS49" s="361"/>
      <c r="BT49" s="361"/>
      <c r="BU49" s="361"/>
      <c r="BV49" s="361"/>
      <c r="BW49" s="361"/>
      <c r="BX49" s="361"/>
      <c r="BY49" s="361"/>
      <c r="BZ49" s="361"/>
      <c r="CA49" s="361"/>
      <c r="CB49" s="361"/>
      <c r="CC49" s="361"/>
      <c r="CD49" s="361"/>
      <c r="CE49" s="361"/>
      <c r="CF49" s="361"/>
      <c r="CG49" s="361"/>
      <c r="CH49" s="361"/>
      <c r="CI49" s="361"/>
      <c r="CJ49" s="361"/>
      <c r="CK49" s="361"/>
      <c r="CL49" s="361"/>
      <c r="CM49" s="361"/>
      <c r="CN49" s="361"/>
      <c r="CO49" s="361"/>
      <c r="CP49" s="361"/>
      <c r="CQ49" s="361"/>
      <c r="CR49" s="361"/>
      <c r="CS49" s="361"/>
      <c r="CT49" s="361"/>
      <c r="CU49" s="361"/>
      <c r="CV49" s="361"/>
      <c r="CW49" s="361"/>
      <c r="CX49" s="361"/>
      <c r="CY49" s="361"/>
      <c r="CZ49" s="361"/>
      <c r="DA49" s="361"/>
      <c r="DB49" s="361"/>
      <c r="DC49" s="361"/>
      <c r="DD49" s="361"/>
      <c r="DE49" s="361"/>
    </row>
    <row r="50" spans="2:113" ht="15.75">
      <c r="B50" s="361"/>
      <c r="C50" s="361"/>
      <c r="D50" s="361"/>
      <c r="E50" s="361"/>
      <c r="F50" s="361"/>
      <c r="G50" s="361"/>
      <c r="H50" s="361"/>
      <c r="I50" s="362"/>
      <c r="J50" s="382"/>
      <c r="K50" s="382"/>
      <c r="L50" s="424"/>
      <c r="M50" s="424"/>
      <c r="N50" s="424"/>
      <c r="O50" s="389"/>
      <c r="P50" s="361"/>
      <c r="Q50" s="366"/>
      <c r="R50" s="393">
        <v>2</v>
      </c>
      <c r="S50" s="407" t="s">
        <v>548</v>
      </c>
      <c r="T50" s="407" t="s">
        <v>549</v>
      </c>
      <c r="U50" s="391">
        <v>31</v>
      </c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  <c r="BO50" s="361"/>
      <c r="BP50" s="361"/>
      <c r="BQ50" s="361"/>
      <c r="BR50" s="361"/>
      <c r="BS50" s="361"/>
      <c r="BT50" s="361"/>
      <c r="BU50" s="361"/>
      <c r="BV50" s="361"/>
      <c r="BW50" s="361"/>
      <c r="BX50" s="361"/>
      <c r="BY50" s="361"/>
      <c r="BZ50" s="382"/>
      <c r="CA50" s="382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</row>
    <row r="51" spans="2:113" ht="17.25" customHeight="1">
      <c r="B51" s="361"/>
      <c r="C51" s="361"/>
      <c r="D51" s="361"/>
      <c r="E51" s="361"/>
      <c r="F51" s="361"/>
      <c r="G51" s="361"/>
      <c r="H51" s="361"/>
      <c r="I51" s="362"/>
      <c r="J51" s="361"/>
      <c r="K51" s="361"/>
      <c r="L51" s="424"/>
      <c r="M51" s="424"/>
      <c r="N51" s="424"/>
      <c r="O51" s="389"/>
      <c r="P51" s="361"/>
      <c r="Q51" s="366"/>
      <c r="R51" s="393">
        <v>3</v>
      </c>
      <c r="S51" s="407" t="s">
        <v>550</v>
      </c>
      <c r="T51" s="407" t="s">
        <v>491</v>
      </c>
      <c r="U51" s="391">
        <v>31</v>
      </c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1"/>
      <c r="CR51" s="361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</row>
    <row r="52" spans="2:113" ht="15.75">
      <c r="B52" s="382"/>
      <c r="C52" s="382"/>
      <c r="D52" s="382"/>
      <c r="E52" s="382"/>
      <c r="F52" s="382"/>
      <c r="G52" s="382"/>
      <c r="H52" s="382"/>
      <c r="I52" s="383"/>
      <c r="J52" s="361"/>
      <c r="K52" s="361"/>
      <c r="L52" s="424"/>
      <c r="M52" s="424"/>
      <c r="N52" s="424"/>
      <c r="O52" s="389"/>
      <c r="P52" s="361"/>
      <c r="Q52" s="366"/>
      <c r="R52" s="393">
        <v>4</v>
      </c>
      <c r="S52" s="407" t="s">
        <v>551</v>
      </c>
      <c r="T52" s="407" t="s">
        <v>552</v>
      </c>
      <c r="U52" s="391">
        <v>31</v>
      </c>
      <c r="V52" s="395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</row>
    <row r="53" spans="2:113" ht="17.25" customHeight="1">
      <c r="B53" s="382"/>
      <c r="C53" s="382"/>
      <c r="D53" s="361"/>
      <c r="E53" s="361"/>
      <c r="F53" s="361"/>
      <c r="G53" s="361"/>
      <c r="H53" s="361"/>
      <c r="I53" s="362"/>
      <c r="J53" s="361"/>
      <c r="K53" s="361"/>
      <c r="L53" s="388"/>
      <c r="N53" s="388"/>
      <c r="O53" s="389"/>
      <c r="P53" s="361"/>
      <c r="Q53" s="366"/>
      <c r="R53" s="393">
        <v>5</v>
      </c>
      <c r="S53" s="407" t="s">
        <v>553</v>
      </c>
      <c r="T53" s="407" t="s">
        <v>511</v>
      </c>
      <c r="U53" s="391">
        <v>31</v>
      </c>
      <c r="V53" s="395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</row>
    <row r="54" spans="2:113" ht="15.75">
      <c r="B54" s="361"/>
      <c r="C54" s="361"/>
      <c r="D54" s="361"/>
      <c r="E54" s="361"/>
      <c r="F54" s="361"/>
      <c r="G54" s="361"/>
      <c r="H54" s="361"/>
      <c r="I54" s="362"/>
      <c r="J54" s="361"/>
      <c r="K54" s="361"/>
      <c r="L54" s="368" t="s">
        <v>436</v>
      </c>
      <c r="M54" s="369"/>
      <c r="N54" s="370"/>
      <c r="O54" s="371"/>
      <c r="P54" s="361"/>
      <c r="Q54" s="366"/>
      <c r="R54" s="393">
        <v>6</v>
      </c>
      <c r="S54" s="407" t="s">
        <v>554</v>
      </c>
      <c r="T54" s="407" t="s">
        <v>555</v>
      </c>
      <c r="U54" s="391">
        <v>31</v>
      </c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361"/>
      <c r="CH54" s="361"/>
      <c r="CI54" s="361"/>
      <c r="CJ54" s="361"/>
      <c r="CK54" s="361"/>
      <c r="CL54" s="361"/>
      <c r="CM54" s="361"/>
      <c r="CN54" s="361"/>
      <c r="CO54" s="361"/>
      <c r="CP54" s="361"/>
      <c r="CQ54" s="361"/>
      <c r="CR54" s="361"/>
      <c r="CS54" s="361"/>
      <c r="CT54" s="361"/>
      <c r="CU54" s="361"/>
      <c r="CV54" s="361"/>
      <c r="CW54" s="361"/>
      <c r="CX54" s="361"/>
      <c r="CY54" s="361"/>
      <c r="CZ54" s="361"/>
      <c r="DA54" s="361"/>
      <c r="DB54" s="361"/>
      <c r="DC54" s="361"/>
      <c r="DD54" s="361"/>
      <c r="DE54" s="361"/>
    </row>
    <row r="55" spans="2:113" ht="16.5" customHeight="1">
      <c r="B55" s="361"/>
      <c r="C55" s="361"/>
      <c r="D55" s="361"/>
      <c r="E55" s="361"/>
      <c r="F55" s="361"/>
      <c r="G55" s="361"/>
      <c r="H55" s="361"/>
      <c r="I55" s="362"/>
      <c r="J55" s="361"/>
      <c r="K55" s="361"/>
      <c r="L55" s="374" t="s">
        <v>438</v>
      </c>
      <c r="M55" s="375" t="s">
        <v>428</v>
      </c>
      <c r="N55" s="405">
        <v>44208</v>
      </c>
      <c r="O55" s="377" t="s">
        <v>500</v>
      </c>
      <c r="P55" s="365"/>
      <c r="Q55" s="366"/>
      <c r="R55" s="393">
        <v>7</v>
      </c>
      <c r="S55" s="407" t="s">
        <v>556</v>
      </c>
      <c r="T55" s="407" t="s">
        <v>557</v>
      </c>
      <c r="U55" s="391">
        <v>31</v>
      </c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361"/>
      <c r="DD55" s="361"/>
      <c r="DE55" s="361"/>
    </row>
    <row r="56" spans="2:113" ht="17.25" customHeight="1">
      <c r="B56" s="361"/>
      <c r="C56" s="361"/>
      <c r="D56" s="361"/>
      <c r="E56" s="361"/>
      <c r="F56" s="361"/>
      <c r="G56" s="361"/>
      <c r="H56" s="361"/>
      <c r="I56" s="362"/>
      <c r="J56" s="361"/>
      <c r="K56" s="361"/>
      <c r="L56" s="379" t="s">
        <v>472</v>
      </c>
      <c r="M56" s="379" t="s">
        <v>473</v>
      </c>
      <c r="N56" s="379" t="s">
        <v>474</v>
      </c>
      <c r="O56" s="380" t="s">
        <v>4</v>
      </c>
      <c r="P56" s="365"/>
      <c r="Q56" s="366"/>
      <c r="R56" s="393">
        <v>8</v>
      </c>
      <c r="S56" s="407" t="s">
        <v>556</v>
      </c>
      <c r="T56" s="407" t="s">
        <v>484</v>
      </c>
      <c r="U56" s="391">
        <v>31</v>
      </c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361"/>
      <c r="CS56" s="361"/>
      <c r="CT56" s="361"/>
      <c r="CU56" s="361"/>
      <c r="CV56" s="361"/>
      <c r="CW56" s="361"/>
      <c r="CX56" s="361"/>
      <c r="CY56" s="361"/>
      <c r="CZ56" s="361"/>
      <c r="DA56" s="361"/>
      <c r="DB56" s="361"/>
      <c r="DC56" s="361"/>
      <c r="DD56" s="361"/>
      <c r="DE56" s="361"/>
    </row>
    <row r="57" spans="2:113" ht="15">
      <c r="B57" s="361"/>
      <c r="C57" s="361"/>
      <c r="D57" s="361"/>
      <c r="E57" s="361"/>
      <c r="F57" s="361"/>
      <c r="G57" s="361"/>
      <c r="H57" s="361"/>
      <c r="I57" s="362"/>
      <c r="J57" s="361"/>
      <c r="K57" s="361"/>
      <c r="L57" s="384">
        <v>1</v>
      </c>
      <c r="M57" s="422" t="s">
        <v>504</v>
      </c>
      <c r="N57" s="422" t="s">
        <v>505</v>
      </c>
      <c r="O57" s="386">
        <v>31</v>
      </c>
      <c r="P57" s="365"/>
      <c r="Q57" s="366"/>
      <c r="R57" s="393">
        <v>9</v>
      </c>
      <c r="S57" s="407" t="s">
        <v>492</v>
      </c>
      <c r="T57" s="407" t="s">
        <v>558</v>
      </c>
      <c r="U57" s="391">
        <v>31</v>
      </c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</row>
    <row r="58" spans="2:113" ht="15.75">
      <c r="B58" s="361"/>
      <c r="C58" s="361"/>
      <c r="D58" s="361"/>
      <c r="E58" s="361"/>
      <c r="F58" s="361"/>
      <c r="G58" s="361"/>
      <c r="H58" s="361"/>
      <c r="I58" s="362"/>
      <c r="J58" s="361"/>
      <c r="K58" s="361"/>
      <c r="L58" s="384">
        <v>2</v>
      </c>
      <c r="M58" s="422" t="s">
        <v>506</v>
      </c>
      <c r="N58" s="422" t="s">
        <v>483</v>
      </c>
      <c r="O58" s="386">
        <v>31</v>
      </c>
      <c r="P58" s="361"/>
      <c r="Q58" s="366"/>
      <c r="R58" s="393">
        <v>10</v>
      </c>
      <c r="S58" s="407" t="s">
        <v>559</v>
      </c>
      <c r="T58" s="407" t="s">
        <v>560</v>
      </c>
      <c r="U58" s="391">
        <v>31</v>
      </c>
      <c r="V58" s="373"/>
      <c r="W58" s="363"/>
      <c r="X58" s="363"/>
      <c r="Y58" s="364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</row>
    <row r="59" spans="2:113" ht="15.75">
      <c r="B59" s="361"/>
      <c r="C59" s="361"/>
      <c r="D59" s="361"/>
      <c r="E59" s="361"/>
      <c r="F59" s="361"/>
      <c r="G59" s="361"/>
      <c r="H59" s="361"/>
      <c r="I59" s="362"/>
      <c r="J59" s="361"/>
      <c r="K59" s="361"/>
      <c r="L59" s="424"/>
      <c r="M59" s="424"/>
      <c r="N59" s="424"/>
      <c r="O59" s="389"/>
      <c r="P59" s="361"/>
      <c r="Q59" s="366"/>
      <c r="R59" s="393">
        <v>11</v>
      </c>
      <c r="S59" s="407" t="s">
        <v>561</v>
      </c>
      <c r="T59" s="407" t="s">
        <v>562</v>
      </c>
      <c r="U59" s="391">
        <v>31</v>
      </c>
      <c r="V59" s="373"/>
      <c r="W59" s="363"/>
      <c r="X59" s="363"/>
      <c r="Y59" s="364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</row>
    <row r="60" spans="2:113" ht="15.75">
      <c r="B60" s="361"/>
      <c r="C60" s="361"/>
      <c r="D60" s="361"/>
      <c r="E60" s="361"/>
      <c r="F60" s="361"/>
      <c r="G60" s="361"/>
      <c r="H60" s="361"/>
      <c r="I60" s="362"/>
      <c r="J60" s="361"/>
      <c r="K60" s="361"/>
      <c r="L60" s="424"/>
      <c r="M60" s="424"/>
      <c r="N60" s="424"/>
      <c r="O60" s="389"/>
      <c r="P60" s="361"/>
      <c r="Q60" s="366"/>
      <c r="R60" s="393">
        <v>12</v>
      </c>
      <c r="S60" s="407" t="s">
        <v>563</v>
      </c>
      <c r="T60" s="407" t="s">
        <v>564</v>
      </c>
      <c r="U60" s="391">
        <v>31</v>
      </c>
      <c r="V60" s="373"/>
      <c r="W60" s="363"/>
      <c r="X60" s="363"/>
      <c r="Y60" s="364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</row>
    <row r="61" spans="2:113" ht="18.75">
      <c r="B61" s="361"/>
      <c r="C61" s="361"/>
      <c r="D61" s="361"/>
      <c r="E61" s="361"/>
      <c r="F61" s="361"/>
      <c r="G61" s="361"/>
      <c r="H61" s="361"/>
      <c r="I61" s="362"/>
      <c r="J61" s="361"/>
      <c r="K61" s="361"/>
      <c r="L61" s="367"/>
      <c r="M61" s="361"/>
      <c r="N61" s="363"/>
      <c r="O61" s="364"/>
      <c r="P61" s="361"/>
      <c r="Q61" s="366"/>
      <c r="R61" s="393">
        <v>13</v>
      </c>
      <c r="S61" s="407" t="s">
        <v>565</v>
      </c>
      <c r="T61" s="407" t="s">
        <v>493</v>
      </c>
      <c r="U61" s="391">
        <v>31</v>
      </c>
      <c r="V61" s="373"/>
      <c r="W61" s="363"/>
      <c r="X61" s="363"/>
      <c r="Y61" s="364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</row>
    <row r="62" spans="2:113" ht="13.5" customHeight="1">
      <c r="B62" s="361"/>
      <c r="C62" s="361"/>
      <c r="D62" s="361"/>
      <c r="E62" s="361"/>
      <c r="F62" s="361"/>
      <c r="G62" s="361"/>
      <c r="H62" s="361"/>
      <c r="I62" s="362"/>
      <c r="J62" s="361"/>
      <c r="K62" s="361"/>
      <c r="O62" s="364"/>
      <c r="P62" s="361"/>
      <c r="Q62" s="366"/>
      <c r="R62" s="393">
        <v>14</v>
      </c>
      <c r="S62" s="407" t="s">
        <v>566</v>
      </c>
      <c r="T62" s="407" t="s">
        <v>494</v>
      </c>
      <c r="U62" s="391">
        <v>31</v>
      </c>
      <c r="V62" s="373"/>
      <c r="W62" s="363"/>
      <c r="X62" s="363"/>
      <c r="Y62" s="364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</row>
    <row r="63" spans="2:113" ht="18.75">
      <c r="B63" s="361"/>
      <c r="C63" s="361"/>
      <c r="D63" s="361"/>
      <c r="E63" s="361"/>
      <c r="F63" s="361"/>
      <c r="G63" s="361"/>
      <c r="H63" s="361"/>
      <c r="I63" s="362"/>
      <c r="J63" s="361"/>
      <c r="K63" s="361"/>
      <c r="L63" s="367" t="s">
        <v>469</v>
      </c>
      <c r="M63" s="361"/>
      <c r="N63" s="363"/>
      <c r="O63" s="364"/>
      <c r="P63" s="361"/>
      <c r="Q63" s="366"/>
      <c r="R63" s="393">
        <v>15</v>
      </c>
      <c r="S63" s="407" t="s">
        <v>481</v>
      </c>
      <c r="T63" s="407" t="s">
        <v>482</v>
      </c>
      <c r="U63" s="391">
        <v>31</v>
      </c>
      <c r="V63" s="373"/>
      <c r="W63" s="363"/>
      <c r="X63" s="363"/>
      <c r="Y63" s="364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1"/>
      <c r="DI63" s="361"/>
    </row>
    <row r="64" spans="2:113" ht="18.75">
      <c r="B64" s="361"/>
      <c r="C64" s="361"/>
      <c r="D64" s="361"/>
      <c r="E64" s="361"/>
      <c r="F64" s="361"/>
      <c r="G64" s="361"/>
      <c r="H64" s="361"/>
      <c r="I64" s="362"/>
      <c r="J64" s="361"/>
      <c r="K64" s="361"/>
      <c r="L64" s="367" t="s">
        <v>471</v>
      </c>
      <c r="M64" s="361"/>
      <c r="N64" s="363"/>
      <c r="O64" s="364"/>
      <c r="P64" s="361"/>
      <c r="Q64" s="366"/>
      <c r="R64" s="393">
        <v>16</v>
      </c>
      <c r="S64" s="407" t="s">
        <v>567</v>
      </c>
      <c r="T64" s="407" t="s">
        <v>480</v>
      </c>
      <c r="U64" s="391">
        <v>31</v>
      </c>
      <c r="V64" s="373"/>
      <c r="W64" s="363"/>
      <c r="X64" s="363"/>
      <c r="Y64" s="364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361"/>
      <c r="BZ64" s="361"/>
      <c r="CA64" s="361"/>
      <c r="CB64" s="361"/>
      <c r="CC64" s="361"/>
      <c r="CD64" s="361"/>
      <c r="CE64" s="361"/>
      <c r="CF64" s="361"/>
      <c r="CG64" s="361"/>
      <c r="CH64" s="361"/>
      <c r="CI64" s="361"/>
      <c r="CJ64" s="361"/>
      <c r="CK64" s="361"/>
      <c r="CL64" s="361"/>
      <c r="CM64" s="361"/>
      <c r="CN64" s="361"/>
      <c r="CO64" s="361"/>
      <c r="CP64" s="361"/>
      <c r="CQ64" s="361"/>
      <c r="CR64" s="361"/>
      <c r="CS64" s="361"/>
      <c r="CT64" s="361"/>
      <c r="CU64" s="361"/>
      <c r="CV64" s="361"/>
      <c r="CW64" s="361"/>
      <c r="CX64" s="361"/>
      <c r="CY64" s="361"/>
      <c r="CZ64" s="361"/>
      <c r="DA64" s="361"/>
      <c r="DB64" s="361"/>
      <c r="DC64" s="361"/>
      <c r="DD64" s="361"/>
      <c r="DE64" s="361"/>
      <c r="DF64" s="361"/>
      <c r="DG64" s="361"/>
      <c r="DH64" s="361"/>
      <c r="DI64" s="361"/>
    </row>
    <row r="65" spans="2:113" ht="15.75">
      <c r="B65" s="361"/>
      <c r="C65" s="361"/>
      <c r="D65" s="361"/>
      <c r="E65" s="361"/>
      <c r="F65" s="361"/>
      <c r="G65" s="361"/>
      <c r="H65" s="361"/>
      <c r="I65" s="362"/>
      <c r="J65" s="361"/>
      <c r="K65" s="361"/>
      <c r="L65" s="368" t="s">
        <v>436</v>
      </c>
      <c r="M65" s="363"/>
      <c r="N65" s="363"/>
      <c r="O65" s="364"/>
      <c r="P65" s="361"/>
      <c r="Q65" s="366"/>
      <c r="R65" s="393">
        <v>17</v>
      </c>
      <c r="S65" s="407" t="s">
        <v>568</v>
      </c>
      <c r="T65" s="407" t="s">
        <v>487</v>
      </c>
      <c r="U65" s="391">
        <v>31</v>
      </c>
      <c r="V65" s="373"/>
      <c r="W65" s="363"/>
      <c r="X65" s="363"/>
      <c r="Y65" s="364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1"/>
      <c r="CX65" s="361"/>
      <c r="CY65" s="361"/>
      <c r="CZ65" s="361"/>
      <c r="DA65" s="361"/>
      <c r="DB65" s="361"/>
      <c r="DC65" s="361"/>
      <c r="DD65" s="361"/>
      <c r="DE65" s="361"/>
      <c r="DF65" s="361"/>
      <c r="DG65" s="361"/>
      <c r="DH65" s="361"/>
      <c r="DI65" s="361"/>
    </row>
    <row r="66" spans="2:113" ht="15.75">
      <c r="B66" s="361"/>
      <c r="C66" s="361"/>
      <c r="D66" s="361"/>
      <c r="E66" s="361"/>
      <c r="F66" s="361"/>
      <c r="G66" s="361"/>
      <c r="H66" s="361"/>
      <c r="I66" s="362"/>
      <c r="J66" s="361"/>
      <c r="K66" s="361"/>
      <c r="L66" s="374" t="s">
        <v>466</v>
      </c>
      <c r="M66" s="375" t="s">
        <v>403</v>
      </c>
      <c r="N66" s="405">
        <v>44208</v>
      </c>
      <c r="O66" s="377" t="s">
        <v>500</v>
      </c>
      <c r="P66" s="361"/>
      <c r="Q66" s="366"/>
      <c r="R66" s="393">
        <v>18</v>
      </c>
      <c r="S66" s="407" t="s">
        <v>569</v>
      </c>
      <c r="T66" s="407" t="s">
        <v>570</v>
      </c>
      <c r="U66" s="391">
        <v>31</v>
      </c>
      <c r="V66" s="373"/>
      <c r="W66" s="363"/>
      <c r="X66" s="363"/>
      <c r="Y66" s="364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1"/>
      <c r="DA66" s="361"/>
      <c r="DB66" s="361"/>
      <c r="DC66" s="361"/>
      <c r="DD66" s="361"/>
      <c r="DE66" s="361"/>
      <c r="DF66" s="361"/>
      <c r="DG66" s="361"/>
      <c r="DH66" s="361"/>
      <c r="DI66" s="361"/>
    </row>
    <row r="67" spans="2:113" ht="15.75">
      <c r="B67" s="361"/>
      <c r="C67" s="361"/>
      <c r="D67" s="361"/>
      <c r="E67" s="361"/>
      <c r="F67" s="361"/>
      <c r="G67" s="361"/>
      <c r="H67" s="361"/>
      <c r="I67" s="362"/>
      <c r="J67" s="361"/>
      <c r="K67" s="361"/>
      <c r="L67" s="379" t="s">
        <v>472</v>
      </c>
      <c r="M67" s="379" t="s">
        <v>473</v>
      </c>
      <c r="N67" s="379" t="s">
        <v>474</v>
      </c>
      <c r="O67" s="380" t="s">
        <v>4</v>
      </c>
      <c r="P67" s="361"/>
      <c r="Q67" s="366"/>
      <c r="R67" s="393">
        <v>19</v>
      </c>
      <c r="S67" s="407" t="s">
        <v>571</v>
      </c>
      <c r="T67" s="407" t="s">
        <v>572</v>
      </c>
      <c r="U67" s="391">
        <v>31</v>
      </c>
      <c r="V67" s="373"/>
      <c r="W67" s="363"/>
      <c r="X67" s="363"/>
      <c r="Y67" s="364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361"/>
      <c r="CS67" s="361"/>
      <c r="CT67" s="361"/>
      <c r="CU67" s="361"/>
      <c r="CV67" s="361"/>
      <c r="CW67" s="361"/>
      <c r="CX67" s="361"/>
      <c r="CY67" s="361"/>
      <c r="CZ67" s="361"/>
      <c r="DA67" s="361"/>
      <c r="DB67" s="361"/>
      <c r="DC67" s="361"/>
      <c r="DD67" s="361"/>
      <c r="DE67" s="361"/>
      <c r="DF67" s="361"/>
      <c r="DG67" s="361"/>
      <c r="DH67" s="361"/>
      <c r="DI67" s="361"/>
    </row>
    <row r="68" spans="2:113" ht="15.75" customHeight="1">
      <c r="B68" s="361"/>
      <c r="C68" s="361"/>
      <c r="D68" s="361"/>
      <c r="E68" s="361"/>
      <c r="F68" s="361"/>
      <c r="G68" s="361"/>
      <c r="H68" s="361"/>
      <c r="I68" s="362"/>
      <c r="J68" s="361"/>
      <c r="K68" s="361"/>
      <c r="L68" s="384">
        <v>1</v>
      </c>
      <c r="M68" s="407" t="s">
        <v>539</v>
      </c>
      <c r="N68" s="407" t="s">
        <v>540</v>
      </c>
      <c r="O68" s="386">
        <v>31</v>
      </c>
      <c r="P68" s="361"/>
      <c r="Q68" s="366"/>
      <c r="R68" s="393">
        <v>20</v>
      </c>
      <c r="S68" s="407" t="s">
        <v>496</v>
      </c>
      <c r="T68" s="407" t="s">
        <v>494</v>
      </c>
      <c r="U68" s="391">
        <v>31</v>
      </c>
      <c r="V68" s="402"/>
      <c r="W68" s="2"/>
      <c r="X68" s="2"/>
      <c r="Y68" s="40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1"/>
      <c r="DF68" s="361"/>
      <c r="DG68" s="361"/>
      <c r="DH68" s="361"/>
      <c r="DI68" s="361"/>
    </row>
    <row r="69" spans="2:113" ht="15">
      <c r="B69" s="361"/>
      <c r="C69" s="361"/>
      <c r="D69" s="361"/>
      <c r="E69" s="361"/>
      <c r="F69" s="361"/>
      <c r="G69" s="361"/>
      <c r="H69" s="361"/>
      <c r="I69" s="362"/>
      <c r="J69" s="361"/>
      <c r="K69" s="361"/>
      <c r="L69" s="384">
        <v>2</v>
      </c>
      <c r="M69" s="407" t="s">
        <v>541</v>
      </c>
      <c r="N69" s="407" t="s">
        <v>485</v>
      </c>
      <c r="O69" s="386">
        <v>31</v>
      </c>
      <c r="P69" s="361"/>
      <c r="Q69" s="366"/>
      <c r="R69" s="424"/>
      <c r="S69" s="424"/>
      <c r="T69" s="424"/>
      <c r="U69" s="389"/>
      <c r="V69" s="402"/>
      <c r="W69" s="2"/>
      <c r="X69" s="2"/>
      <c r="Y69" s="401"/>
      <c r="Z69" s="361"/>
      <c r="AA69" s="361"/>
      <c r="AB69" s="361"/>
      <c r="AC69" s="361"/>
      <c r="AD69" s="361"/>
      <c r="AE69" s="361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361"/>
      <c r="BZ69" s="361"/>
      <c r="CA69" s="361"/>
      <c r="CB69" s="361"/>
      <c r="CC69" s="361"/>
      <c r="CD69" s="361"/>
      <c r="CE69" s="361"/>
      <c r="CF69" s="361"/>
      <c r="CG69" s="361"/>
      <c r="CH69" s="361"/>
      <c r="CI69" s="361"/>
      <c r="CJ69" s="361"/>
      <c r="CK69" s="361"/>
      <c r="CL69" s="361"/>
      <c r="CM69" s="361"/>
      <c r="CN69" s="361"/>
      <c r="CO69" s="361"/>
      <c r="CP69" s="361"/>
      <c r="CQ69" s="361"/>
      <c r="CR69" s="361"/>
      <c r="CS69" s="361"/>
      <c r="CT69" s="361"/>
      <c r="CU69" s="361"/>
      <c r="CV69" s="361"/>
      <c r="CW69" s="361"/>
      <c r="CX69" s="361"/>
      <c r="CY69" s="361"/>
      <c r="CZ69" s="361"/>
      <c r="DA69" s="361"/>
      <c r="DB69" s="361"/>
      <c r="DC69" s="361"/>
      <c r="DD69" s="361"/>
      <c r="DE69" s="361"/>
      <c r="DF69" s="361"/>
      <c r="DG69" s="361"/>
      <c r="DH69" s="361"/>
      <c r="DI69" s="361"/>
    </row>
    <row r="70" spans="2:113" ht="18.75">
      <c r="B70" s="361"/>
      <c r="C70" s="361"/>
      <c r="D70" s="361"/>
      <c r="E70" s="361"/>
      <c r="F70" s="361"/>
      <c r="G70" s="361"/>
      <c r="H70" s="361"/>
      <c r="I70" s="362"/>
      <c r="J70" s="361"/>
      <c r="K70" s="361"/>
      <c r="L70" s="384">
        <v>3</v>
      </c>
      <c r="M70" s="407" t="s">
        <v>542</v>
      </c>
      <c r="N70" s="407" t="s">
        <v>543</v>
      </c>
      <c r="O70" s="386">
        <v>31</v>
      </c>
      <c r="P70" s="361"/>
      <c r="Q70" s="366"/>
      <c r="R70" s="367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1"/>
      <c r="CH70" s="361"/>
      <c r="CI70" s="361"/>
      <c r="CJ70" s="361"/>
      <c r="CK70" s="361"/>
      <c r="CL70" s="361"/>
      <c r="CM70" s="361"/>
      <c r="CN70" s="361"/>
      <c r="CO70" s="361"/>
      <c r="CP70" s="361"/>
      <c r="CQ70" s="361"/>
      <c r="CR70" s="361"/>
      <c r="CS70" s="361"/>
      <c r="CT70" s="361"/>
      <c r="CU70" s="361"/>
      <c r="CV70" s="361"/>
      <c r="CW70" s="361"/>
      <c r="CX70" s="361"/>
      <c r="CY70" s="361"/>
      <c r="CZ70" s="361"/>
      <c r="DA70" s="361"/>
      <c r="DB70" s="361"/>
      <c r="DC70" s="361"/>
      <c r="DD70" s="361"/>
      <c r="DE70" s="361"/>
    </row>
    <row r="71" spans="2:113" ht="15.75">
      <c r="B71" s="361"/>
      <c r="C71" s="361"/>
      <c r="D71" s="361"/>
      <c r="E71" s="361"/>
      <c r="F71" s="361"/>
      <c r="G71" s="361"/>
      <c r="H71" s="361"/>
      <c r="I71" s="362"/>
      <c r="J71" s="361"/>
      <c r="K71" s="361"/>
      <c r="L71" s="384">
        <v>4</v>
      </c>
      <c r="M71" s="407" t="s">
        <v>544</v>
      </c>
      <c r="N71" s="407" t="s">
        <v>545</v>
      </c>
      <c r="O71" s="386">
        <v>31</v>
      </c>
      <c r="P71" s="361"/>
      <c r="Q71" s="366"/>
      <c r="R71" s="373" t="s">
        <v>446</v>
      </c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  <c r="CE71" s="361"/>
      <c r="CF71" s="361"/>
      <c r="CG71" s="361"/>
      <c r="CH71" s="361"/>
      <c r="CI71" s="361"/>
      <c r="CJ71" s="361"/>
      <c r="CK71" s="361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361"/>
      <c r="CY71" s="361"/>
      <c r="CZ71" s="361"/>
      <c r="DA71" s="361"/>
      <c r="DB71" s="361"/>
      <c r="DC71" s="361"/>
      <c r="DD71" s="361"/>
      <c r="DE71" s="361"/>
    </row>
    <row r="72" spans="2:113" ht="15.75">
      <c r="B72" s="361"/>
      <c r="C72" s="361"/>
      <c r="D72" s="361"/>
      <c r="E72" s="361"/>
      <c r="F72" s="361"/>
      <c r="G72" s="361"/>
      <c r="H72" s="361"/>
      <c r="I72" s="362"/>
      <c r="J72" s="361"/>
      <c r="K72" s="361"/>
      <c r="P72" s="361"/>
      <c r="Q72" s="366"/>
      <c r="R72" s="374" t="s">
        <v>447</v>
      </c>
      <c r="S72" s="375" t="s">
        <v>428</v>
      </c>
      <c r="T72" s="376">
        <v>44207</v>
      </c>
      <c r="U72" s="377" t="s">
        <v>502</v>
      </c>
      <c r="V72" s="361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361"/>
      <c r="BZ72" s="361"/>
      <c r="CA72" s="361"/>
      <c r="CB72" s="361"/>
      <c r="CC72" s="361"/>
      <c r="CD72" s="361"/>
      <c r="CE72" s="361"/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1"/>
      <c r="DA72" s="361"/>
      <c r="DB72" s="361"/>
      <c r="DC72" s="361"/>
      <c r="DD72" s="361"/>
      <c r="DE72" s="361"/>
    </row>
    <row r="73" spans="2:113" ht="15">
      <c r="B73" s="361"/>
      <c r="C73" s="361"/>
      <c r="D73" s="361"/>
      <c r="E73" s="361"/>
      <c r="F73" s="361"/>
      <c r="G73" s="361"/>
      <c r="H73" s="361"/>
      <c r="I73" s="362"/>
      <c r="J73" s="361"/>
      <c r="K73" s="361"/>
      <c r="P73" s="361"/>
      <c r="Q73" s="366"/>
      <c r="R73" s="379" t="s">
        <v>472</v>
      </c>
      <c r="S73" s="379" t="s">
        <v>473</v>
      </c>
      <c r="T73" s="379" t="s">
        <v>474</v>
      </c>
      <c r="U73" s="380" t="s">
        <v>4</v>
      </c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1"/>
      <c r="CE73" s="361"/>
      <c r="CF73" s="361"/>
      <c r="CG73" s="361"/>
      <c r="CH73" s="361"/>
      <c r="CI73" s="361"/>
      <c r="CJ73" s="361"/>
      <c r="CK73" s="361"/>
      <c r="CL73" s="361"/>
      <c r="CM73" s="361"/>
      <c r="CN73" s="361"/>
      <c r="CO73" s="361"/>
      <c r="CP73" s="361"/>
      <c r="CQ73" s="361"/>
      <c r="CR73" s="361"/>
      <c r="CS73" s="361"/>
      <c r="CT73" s="361"/>
      <c r="CU73" s="361"/>
      <c r="CV73" s="361"/>
      <c r="CW73" s="361"/>
      <c r="CX73" s="361"/>
      <c r="CY73" s="361"/>
      <c r="CZ73" s="361"/>
      <c r="DA73" s="361"/>
      <c r="DB73" s="361"/>
      <c r="DC73" s="361"/>
      <c r="DD73" s="361"/>
      <c r="DE73" s="361"/>
    </row>
    <row r="74" spans="2:113" ht="15.75" customHeight="1">
      <c r="B74" s="361"/>
      <c r="C74" s="361"/>
      <c r="D74" s="361"/>
      <c r="E74" s="361"/>
      <c r="F74" s="361"/>
      <c r="G74" s="361"/>
      <c r="H74" s="361"/>
      <c r="I74" s="362"/>
      <c r="J74" s="361"/>
      <c r="K74" s="361"/>
      <c r="P74" s="361"/>
      <c r="Q74" s="395"/>
      <c r="R74" s="384">
        <v>1</v>
      </c>
      <c r="S74" s="385" t="s">
        <v>504</v>
      </c>
      <c r="T74" s="385" t="s">
        <v>505</v>
      </c>
      <c r="U74" s="386">
        <v>31</v>
      </c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361"/>
      <c r="CD74" s="361"/>
      <c r="CE74" s="361"/>
      <c r="CF74" s="361"/>
      <c r="CG74" s="361"/>
      <c r="CH74" s="361"/>
      <c r="CI74" s="361"/>
      <c r="CJ74" s="361"/>
      <c r="CK74" s="361"/>
      <c r="CL74" s="361"/>
      <c r="CM74" s="361"/>
      <c r="CN74" s="361"/>
      <c r="CO74" s="361"/>
      <c r="CP74" s="361"/>
      <c r="CQ74" s="361"/>
      <c r="CR74" s="361"/>
      <c r="CS74" s="361"/>
      <c r="CT74" s="361"/>
      <c r="CU74" s="361"/>
      <c r="CV74" s="361"/>
      <c r="CW74" s="361"/>
      <c r="CX74" s="361"/>
      <c r="CY74" s="361"/>
      <c r="CZ74" s="361"/>
      <c r="DA74" s="361"/>
      <c r="DB74" s="361"/>
      <c r="DC74" s="361"/>
      <c r="DD74" s="361"/>
      <c r="DE74" s="361"/>
    </row>
    <row r="75" spans="2:113" ht="15" customHeight="1">
      <c r="B75" s="361"/>
      <c r="C75" s="361"/>
      <c r="D75" s="361"/>
      <c r="E75" s="361"/>
      <c r="F75" s="361"/>
      <c r="G75" s="361"/>
      <c r="H75" s="361"/>
      <c r="I75" s="362"/>
      <c r="J75" s="361"/>
      <c r="K75" s="361"/>
      <c r="P75" s="365"/>
      <c r="Q75" s="367"/>
      <c r="R75" s="384">
        <v>2</v>
      </c>
      <c r="S75" s="385" t="s">
        <v>506</v>
      </c>
      <c r="T75" s="385" t="s">
        <v>483</v>
      </c>
      <c r="U75" s="386">
        <v>31</v>
      </c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361"/>
      <c r="BY75" s="361"/>
      <c r="BZ75" s="361"/>
      <c r="CA75" s="361"/>
      <c r="CB75" s="361"/>
      <c r="CC75" s="361"/>
      <c r="CD75" s="361"/>
      <c r="CE75" s="361"/>
      <c r="CF75" s="361"/>
      <c r="CG75" s="361"/>
      <c r="CH75" s="361"/>
      <c r="CI75" s="361"/>
      <c r="CJ75" s="361"/>
      <c r="CK75" s="361"/>
      <c r="CL75" s="361"/>
      <c r="CM75" s="361"/>
      <c r="CN75" s="361"/>
      <c r="CO75" s="361"/>
      <c r="CP75" s="361"/>
      <c r="CQ75" s="361"/>
      <c r="CR75" s="361"/>
      <c r="CS75" s="361"/>
      <c r="CT75" s="361"/>
      <c r="CU75" s="361"/>
      <c r="CV75" s="361"/>
      <c r="CW75" s="361"/>
      <c r="CX75" s="361"/>
      <c r="CY75" s="361"/>
      <c r="CZ75" s="361"/>
      <c r="DA75" s="361"/>
      <c r="DB75" s="361"/>
      <c r="DC75" s="361"/>
      <c r="DD75" s="361"/>
      <c r="DE75" s="361"/>
    </row>
    <row r="76" spans="2:113" ht="15.75" customHeight="1">
      <c r="B76" s="361"/>
      <c r="C76" s="361"/>
      <c r="D76" s="361"/>
      <c r="E76" s="361"/>
      <c r="F76" s="361"/>
      <c r="G76" s="361"/>
      <c r="H76" s="361"/>
      <c r="I76" s="362"/>
      <c r="J76" s="361"/>
      <c r="K76" s="361"/>
      <c r="P76" s="365"/>
      <c r="Q76" s="367"/>
      <c r="R76" s="424"/>
      <c r="S76" s="424"/>
      <c r="T76" s="424"/>
      <c r="U76" s="389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  <c r="BS76" s="361"/>
      <c r="BT76" s="361"/>
      <c r="BU76" s="361"/>
      <c r="BV76" s="361"/>
      <c r="BW76" s="361"/>
      <c r="BX76" s="361"/>
      <c r="BY76" s="361"/>
      <c r="BZ76" s="361"/>
      <c r="CA76" s="361"/>
      <c r="CB76" s="361"/>
      <c r="CC76" s="361"/>
      <c r="CD76" s="361"/>
      <c r="CE76" s="361"/>
      <c r="CF76" s="361"/>
      <c r="CG76" s="361"/>
      <c r="CH76" s="361"/>
      <c r="CI76" s="361"/>
      <c r="CJ76" s="361"/>
      <c r="CK76" s="361"/>
      <c r="CL76" s="361"/>
      <c r="CM76" s="361"/>
      <c r="CN76" s="361"/>
      <c r="CO76" s="361"/>
      <c r="CP76" s="361"/>
      <c r="CQ76" s="361"/>
      <c r="CR76" s="361"/>
      <c r="CS76" s="361"/>
      <c r="CT76" s="361"/>
      <c r="CU76" s="361"/>
      <c r="CV76" s="361"/>
      <c r="CW76" s="361"/>
      <c r="CX76" s="361"/>
      <c r="CY76" s="361"/>
      <c r="CZ76" s="361"/>
      <c r="DA76" s="361"/>
      <c r="DB76" s="361"/>
      <c r="DC76" s="361"/>
      <c r="DD76" s="361"/>
      <c r="DE76" s="361"/>
    </row>
    <row r="77" spans="2:113" ht="18.75">
      <c r="B77" s="361"/>
      <c r="C77" s="361"/>
      <c r="D77" s="361"/>
      <c r="E77" s="361"/>
      <c r="F77" s="361"/>
      <c r="G77" s="361"/>
      <c r="H77" s="361"/>
      <c r="I77" s="362"/>
      <c r="J77" s="361"/>
      <c r="K77" s="361"/>
      <c r="P77" s="387"/>
      <c r="Q77" s="367"/>
      <c r="R77" s="424"/>
      <c r="S77" s="424"/>
      <c r="T77" s="424"/>
      <c r="U77" s="389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361"/>
      <c r="BM77" s="361"/>
      <c r="BN77" s="361"/>
      <c r="BO77" s="361"/>
      <c r="BP77" s="361"/>
      <c r="BQ77" s="361"/>
      <c r="BR77" s="361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61"/>
      <c r="CF77" s="361"/>
      <c r="CG77" s="361"/>
      <c r="CH77" s="361"/>
      <c r="CI77" s="361"/>
      <c r="CJ77" s="361"/>
      <c r="CK77" s="361"/>
      <c r="CL77" s="361"/>
      <c r="CM77" s="361"/>
      <c r="CN77" s="361"/>
      <c r="CO77" s="361"/>
      <c r="CP77" s="361"/>
      <c r="CQ77" s="361"/>
      <c r="CR77" s="361"/>
      <c r="CS77" s="361"/>
      <c r="CT77" s="361"/>
      <c r="CU77" s="361"/>
      <c r="CV77" s="361"/>
      <c r="CW77" s="361"/>
      <c r="CX77" s="361"/>
      <c r="CY77" s="361"/>
      <c r="CZ77" s="361"/>
      <c r="DA77" s="361"/>
      <c r="DB77" s="361"/>
      <c r="DC77" s="361"/>
      <c r="DD77" s="361"/>
      <c r="DE77" s="361"/>
    </row>
    <row r="78" spans="2:113" ht="18.75">
      <c r="B78" s="361"/>
      <c r="C78" s="361"/>
      <c r="D78" s="361"/>
      <c r="E78" s="361"/>
      <c r="F78" s="361"/>
      <c r="G78" s="361"/>
      <c r="H78" s="361"/>
      <c r="I78" s="362"/>
      <c r="J78" s="361"/>
      <c r="K78" s="361"/>
      <c r="P78" s="387"/>
      <c r="Q78" s="367"/>
      <c r="R78" s="373" t="s">
        <v>446</v>
      </c>
      <c r="S78" s="363"/>
      <c r="T78" s="363"/>
      <c r="U78" s="364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/>
      <c r="CC78" s="361"/>
      <c r="CD78" s="361"/>
      <c r="CE78" s="361"/>
      <c r="CF78" s="361"/>
      <c r="CG78" s="361"/>
      <c r="CH78" s="361"/>
      <c r="CI78" s="361"/>
      <c r="CJ78" s="361"/>
      <c r="CK78" s="361"/>
      <c r="CL78" s="361"/>
      <c r="CM78" s="361"/>
      <c r="CN78" s="361"/>
      <c r="CO78" s="361"/>
      <c r="CP78" s="361"/>
      <c r="CQ78" s="361"/>
      <c r="CR78" s="361"/>
      <c r="CS78" s="361"/>
      <c r="CT78" s="361"/>
      <c r="CU78" s="361"/>
      <c r="CV78" s="361"/>
      <c r="CW78" s="361"/>
      <c r="CX78" s="361"/>
      <c r="CY78" s="361"/>
      <c r="CZ78" s="361"/>
      <c r="DA78" s="361"/>
      <c r="DB78" s="361"/>
      <c r="DC78" s="361"/>
      <c r="DD78" s="361"/>
      <c r="DE78" s="361"/>
    </row>
    <row r="79" spans="2:113" ht="15.75">
      <c r="B79" s="361"/>
      <c r="C79" s="361"/>
      <c r="D79" s="361"/>
      <c r="E79" s="361"/>
      <c r="F79" s="361"/>
      <c r="G79" s="361"/>
      <c r="H79" s="361"/>
      <c r="I79" s="362"/>
      <c r="J79" s="361"/>
      <c r="K79" s="361"/>
      <c r="P79" s="365"/>
      <c r="Q79" s="366"/>
      <c r="R79" s="374" t="s">
        <v>453</v>
      </c>
      <c r="S79" s="375" t="s">
        <v>428</v>
      </c>
      <c r="T79" s="405">
        <v>44207</v>
      </c>
      <c r="U79" s="411" t="s">
        <v>502</v>
      </c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361"/>
      <c r="BS79" s="361"/>
      <c r="BT79" s="361"/>
      <c r="BU79" s="361"/>
      <c r="BV79" s="361"/>
      <c r="BW79" s="361"/>
      <c r="BX79" s="361"/>
      <c r="BY79" s="361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1"/>
      <c r="DA79" s="361"/>
      <c r="DB79" s="361"/>
      <c r="DC79" s="361"/>
      <c r="DD79" s="361"/>
      <c r="DE79" s="361"/>
    </row>
    <row r="80" spans="2:113" ht="15">
      <c r="B80" s="361"/>
      <c r="C80" s="361"/>
      <c r="D80" s="361"/>
      <c r="E80" s="361"/>
      <c r="F80" s="361"/>
      <c r="G80" s="361"/>
      <c r="H80" s="361"/>
      <c r="I80" s="362"/>
      <c r="J80" s="361"/>
      <c r="K80" s="361"/>
      <c r="P80" s="365"/>
      <c r="Q80" s="366"/>
      <c r="R80" s="379" t="s">
        <v>472</v>
      </c>
      <c r="S80" s="379" t="s">
        <v>473</v>
      </c>
      <c r="T80" s="379" t="s">
        <v>474</v>
      </c>
      <c r="U80" s="380" t="s">
        <v>4</v>
      </c>
      <c r="V80" s="361"/>
      <c r="W80" s="361"/>
      <c r="X80" s="361"/>
      <c r="Y80" s="361"/>
      <c r="Z80" s="361"/>
      <c r="AA80" s="361"/>
      <c r="AB80" s="361"/>
      <c r="AC80" s="361"/>
      <c r="AD80" s="361"/>
      <c r="AE80" s="361"/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61"/>
      <c r="BK80" s="361"/>
      <c r="BL80" s="361"/>
      <c r="BM80" s="361"/>
      <c r="BN80" s="361"/>
      <c r="BO80" s="361"/>
      <c r="BP80" s="361"/>
      <c r="BQ80" s="361"/>
      <c r="BR80" s="361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  <c r="CE80" s="361"/>
      <c r="CF80" s="361"/>
      <c r="CG80" s="361"/>
      <c r="CH80" s="361"/>
      <c r="CI80" s="361"/>
      <c r="CJ80" s="361"/>
      <c r="CK80" s="361"/>
      <c r="CL80" s="361"/>
      <c r="CM80" s="361"/>
      <c r="CN80" s="361"/>
      <c r="CO80" s="361"/>
      <c r="CP80" s="361"/>
      <c r="CQ80" s="361"/>
      <c r="CR80" s="361"/>
      <c r="CS80" s="361"/>
      <c r="CT80" s="361"/>
      <c r="CU80" s="361"/>
      <c r="CV80" s="361"/>
      <c r="CW80" s="361"/>
      <c r="CX80" s="361"/>
      <c r="CY80" s="361"/>
      <c r="CZ80" s="361"/>
      <c r="DA80" s="361"/>
      <c r="DB80" s="361"/>
      <c r="DC80" s="361"/>
      <c r="DD80" s="361"/>
      <c r="DE80" s="361"/>
    </row>
    <row r="81" spans="2:109" ht="14.25">
      <c r="B81" s="361"/>
      <c r="C81" s="361"/>
      <c r="D81" s="361"/>
      <c r="E81" s="361"/>
      <c r="F81" s="361"/>
      <c r="G81" s="361"/>
      <c r="H81" s="361"/>
      <c r="I81" s="362"/>
      <c r="J81" s="361"/>
      <c r="K81" s="361"/>
      <c r="P81" s="365"/>
      <c r="Q81" s="366"/>
      <c r="R81" s="390">
        <v>1</v>
      </c>
      <c r="S81" s="385" t="s">
        <v>583</v>
      </c>
      <c r="T81" s="385" t="s">
        <v>584</v>
      </c>
      <c r="U81" s="391">
        <v>31</v>
      </c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  <c r="BG81" s="361"/>
      <c r="BH81" s="361"/>
      <c r="BI81" s="361"/>
      <c r="BJ81" s="361"/>
      <c r="BK81" s="361"/>
      <c r="BL81" s="361"/>
      <c r="BM81" s="361"/>
      <c r="BN81" s="361"/>
      <c r="BO81" s="361"/>
      <c r="BP81" s="361"/>
      <c r="BQ81" s="361"/>
      <c r="BR81" s="361"/>
      <c r="BS81" s="361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  <c r="CE81" s="361"/>
      <c r="CF81" s="361"/>
      <c r="CG81" s="361"/>
      <c r="CH81" s="361"/>
      <c r="CI81" s="361"/>
      <c r="CJ81" s="361"/>
      <c r="CK81" s="361"/>
      <c r="CL81" s="361"/>
      <c r="CM81" s="361"/>
      <c r="CN81" s="361"/>
      <c r="CO81" s="361"/>
      <c r="CP81" s="361"/>
      <c r="CQ81" s="361"/>
      <c r="CR81" s="361"/>
      <c r="CS81" s="361"/>
      <c r="CT81" s="361"/>
      <c r="CU81" s="361"/>
      <c r="CV81" s="361"/>
      <c r="CW81" s="361"/>
      <c r="CX81" s="361"/>
      <c r="CY81" s="361"/>
      <c r="CZ81" s="361"/>
      <c r="DA81" s="361"/>
      <c r="DB81" s="361"/>
      <c r="DC81" s="361"/>
      <c r="DD81" s="361"/>
      <c r="DE81" s="361"/>
    </row>
    <row r="82" spans="2:109" ht="15">
      <c r="B82" s="361"/>
      <c r="C82" s="361"/>
      <c r="D82" s="361"/>
      <c r="E82" s="361"/>
      <c r="F82" s="361"/>
      <c r="G82" s="361"/>
      <c r="H82" s="361"/>
      <c r="I82" s="362"/>
      <c r="J82" s="361"/>
      <c r="K82" s="361"/>
      <c r="P82" s="365"/>
      <c r="Q82" s="366"/>
      <c r="R82" s="393">
        <v>2</v>
      </c>
      <c r="S82" s="423" t="s">
        <v>585</v>
      </c>
      <c r="T82" s="423" t="s">
        <v>586</v>
      </c>
      <c r="U82" s="386">
        <v>31</v>
      </c>
      <c r="V82" s="361"/>
      <c r="W82" s="361"/>
      <c r="X82" s="361"/>
      <c r="Y82" s="361"/>
      <c r="Z82" s="361"/>
      <c r="AA82" s="361"/>
      <c r="AB82" s="361"/>
      <c r="AC82" s="361"/>
      <c r="AD82" s="361"/>
      <c r="AE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361"/>
      <c r="BS82" s="361"/>
      <c r="BT82" s="361"/>
      <c r="BU82" s="361"/>
      <c r="BV82" s="361"/>
      <c r="BW82" s="361"/>
      <c r="BX82" s="361"/>
      <c r="BY82" s="361"/>
      <c r="BZ82" s="361"/>
      <c r="CA82" s="361"/>
      <c r="CB82" s="361"/>
      <c r="CC82" s="361"/>
      <c r="CD82" s="361"/>
      <c r="CE82" s="361"/>
      <c r="CF82" s="361"/>
      <c r="CG82" s="361"/>
      <c r="CH82" s="361"/>
      <c r="CI82" s="361"/>
      <c r="CJ82" s="361"/>
      <c r="CK82" s="361"/>
      <c r="CL82" s="361"/>
      <c r="CM82" s="361"/>
      <c r="CN82" s="361"/>
      <c r="CO82" s="361"/>
      <c r="CP82" s="361"/>
      <c r="CQ82" s="361"/>
      <c r="CR82" s="361"/>
      <c r="CS82" s="361"/>
      <c r="CT82" s="361"/>
      <c r="CU82" s="361"/>
      <c r="CV82" s="361"/>
      <c r="CW82" s="361"/>
      <c r="CX82" s="361"/>
      <c r="CY82" s="361"/>
      <c r="CZ82" s="361"/>
      <c r="DA82" s="361"/>
      <c r="DB82" s="361"/>
      <c r="DC82" s="361"/>
      <c r="DD82" s="361"/>
      <c r="DE82" s="361"/>
    </row>
    <row r="83" spans="2:109" ht="16.5" customHeight="1">
      <c r="B83" s="361"/>
      <c r="C83" s="361"/>
      <c r="D83" s="361"/>
      <c r="E83" s="361"/>
      <c r="F83" s="361"/>
      <c r="G83" s="361"/>
      <c r="H83" s="361"/>
      <c r="I83" s="362"/>
      <c r="J83" s="361"/>
      <c r="K83" s="361"/>
      <c r="P83" s="365"/>
      <c r="Q83" s="366"/>
      <c r="R83" s="424"/>
      <c r="S83" s="424"/>
      <c r="T83" s="424"/>
      <c r="U83" s="389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  <c r="BO83" s="361"/>
      <c r="BP83" s="361"/>
      <c r="BQ83" s="361"/>
      <c r="BR83" s="361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61"/>
      <c r="CF83" s="361"/>
      <c r="CG83" s="361"/>
      <c r="CH83" s="361"/>
      <c r="CI83" s="361"/>
      <c r="CJ83" s="361"/>
      <c r="CK83" s="361"/>
      <c r="CL83" s="361"/>
      <c r="CM83" s="361"/>
      <c r="CN83" s="361"/>
      <c r="CO83" s="361"/>
      <c r="CP83" s="361"/>
      <c r="CQ83" s="361"/>
      <c r="CR83" s="361"/>
      <c r="CS83" s="361"/>
      <c r="CT83" s="361"/>
      <c r="CU83" s="361"/>
      <c r="CV83" s="361"/>
      <c r="CW83" s="361"/>
      <c r="CX83" s="361"/>
      <c r="CY83" s="361"/>
      <c r="CZ83" s="361"/>
      <c r="DA83" s="361"/>
      <c r="DB83" s="361"/>
      <c r="DC83" s="361"/>
      <c r="DD83" s="361"/>
      <c r="DE83" s="361"/>
    </row>
    <row r="84" spans="2:109" ht="15" customHeight="1">
      <c r="B84" s="361"/>
      <c r="C84" s="361"/>
      <c r="D84" s="361"/>
      <c r="E84" s="361"/>
      <c r="F84" s="361"/>
      <c r="G84" s="361"/>
      <c r="H84" s="361"/>
      <c r="I84" s="362"/>
      <c r="J84" s="361"/>
      <c r="K84" s="361"/>
      <c r="P84" s="361"/>
      <c r="Q84" s="366"/>
      <c r="R84" s="396"/>
      <c r="S84" s="396"/>
      <c r="T84" s="396"/>
      <c r="U84" s="397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  <c r="BG84" s="361"/>
      <c r="BH84" s="361"/>
      <c r="BI84" s="361"/>
      <c r="BJ84" s="361"/>
      <c r="BK84" s="361"/>
      <c r="BL84" s="361"/>
      <c r="BM84" s="361"/>
      <c r="BN84" s="361"/>
      <c r="BO84" s="361"/>
      <c r="BP84" s="361"/>
      <c r="BQ84" s="361"/>
      <c r="BR84" s="361"/>
      <c r="BS84" s="361"/>
      <c r="BT84" s="361"/>
      <c r="BU84" s="361"/>
      <c r="BV84" s="361"/>
      <c r="BW84" s="361"/>
      <c r="BX84" s="361"/>
      <c r="BY84" s="361"/>
      <c r="BZ84" s="361"/>
      <c r="CA84" s="361"/>
      <c r="CB84" s="361"/>
      <c r="CC84" s="361"/>
      <c r="CD84" s="361"/>
      <c r="CE84" s="361"/>
      <c r="CF84" s="361"/>
      <c r="CG84" s="361"/>
      <c r="CH84" s="361"/>
      <c r="CI84" s="361"/>
      <c r="CJ84" s="361"/>
      <c r="CK84" s="361"/>
      <c r="CL84" s="361"/>
      <c r="CM84" s="361"/>
      <c r="CN84" s="361"/>
      <c r="CO84" s="361"/>
      <c r="CP84" s="361"/>
      <c r="CQ84" s="361"/>
      <c r="CR84" s="361"/>
      <c r="CS84" s="361"/>
      <c r="CT84" s="361"/>
      <c r="CU84" s="361"/>
      <c r="CV84" s="361"/>
      <c r="CW84" s="361"/>
      <c r="CX84" s="361"/>
      <c r="CY84" s="361"/>
      <c r="CZ84" s="361"/>
      <c r="DA84" s="361"/>
      <c r="DB84" s="361"/>
      <c r="DC84" s="361"/>
      <c r="DD84" s="361"/>
      <c r="DE84" s="361"/>
    </row>
    <row r="85" spans="2:109" ht="16.149999999999999" customHeight="1">
      <c r="B85" s="361"/>
      <c r="C85" s="361"/>
      <c r="D85" s="361"/>
      <c r="E85" s="361"/>
      <c r="F85" s="361"/>
      <c r="G85" s="361"/>
      <c r="H85" s="361"/>
      <c r="I85" s="362"/>
      <c r="J85" s="361"/>
      <c r="K85" s="361"/>
      <c r="P85" s="361"/>
      <c r="Q85" s="366"/>
      <c r="R85" s="373" t="s">
        <v>446</v>
      </c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1"/>
      <c r="BY85" s="361"/>
      <c r="BZ85" s="361"/>
      <c r="CA85" s="361"/>
      <c r="CB85" s="361"/>
      <c r="CC85" s="361"/>
      <c r="CD85" s="361"/>
      <c r="CE85" s="361"/>
      <c r="CF85" s="361"/>
      <c r="CG85" s="361"/>
      <c r="CH85" s="361"/>
      <c r="CI85" s="361"/>
      <c r="CJ85" s="361"/>
      <c r="CK85" s="361"/>
      <c r="CL85" s="361"/>
      <c r="CM85" s="361"/>
      <c r="CN85" s="361"/>
      <c r="CO85" s="361"/>
      <c r="CP85" s="361"/>
      <c r="CQ85" s="361"/>
      <c r="CR85" s="361"/>
      <c r="CS85" s="361"/>
      <c r="CT85" s="361"/>
      <c r="CU85" s="361"/>
      <c r="CV85" s="361"/>
      <c r="CW85" s="361"/>
      <c r="CX85" s="361"/>
      <c r="CY85" s="361"/>
      <c r="CZ85" s="361"/>
      <c r="DA85" s="361"/>
      <c r="DB85" s="361"/>
      <c r="DC85" s="361"/>
      <c r="DD85" s="361"/>
      <c r="DE85" s="361"/>
    </row>
    <row r="86" spans="2:109" ht="16.5" customHeight="1">
      <c r="B86" s="361"/>
      <c r="C86" s="361"/>
      <c r="D86" s="361"/>
      <c r="E86" s="361"/>
      <c r="F86" s="361"/>
      <c r="G86" s="361"/>
      <c r="H86" s="361"/>
      <c r="I86" s="362"/>
      <c r="J86" s="361"/>
      <c r="K86" s="361"/>
      <c r="P86" s="361"/>
      <c r="Q86" s="366"/>
      <c r="R86" s="374" t="s">
        <v>464</v>
      </c>
      <c r="S86" s="375" t="s">
        <v>403</v>
      </c>
      <c r="T86" s="405">
        <v>44207</v>
      </c>
      <c r="U86" s="411" t="s">
        <v>502</v>
      </c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61"/>
      <c r="CF86" s="361"/>
      <c r="CG86" s="361"/>
      <c r="CH86" s="361"/>
      <c r="CI86" s="361"/>
      <c r="CJ86" s="361"/>
      <c r="CK86" s="361"/>
      <c r="CL86" s="361"/>
      <c r="CM86" s="361"/>
      <c r="CN86" s="361"/>
      <c r="CO86" s="361"/>
      <c r="CP86" s="361"/>
      <c r="CQ86" s="361"/>
      <c r="CR86" s="361"/>
      <c r="CS86" s="361"/>
      <c r="CT86" s="361"/>
      <c r="CU86" s="361"/>
      <c r="CV86" s="361"/>
      <c r="CW86" s="361"/>
      <c r="CX86" s="361"/>
      <c r="CY86" s="361"/>
      <c r="CZ86" s="361"/>
      <c r="DA86" s="361"/>
      <c r="DB86" s="361"/>
      <c r="DC86" s="361"/>
      <c r="DD86" s="361"/>
      <c r="DE86" s="361"/>
    </row>
    <row r="87" spans="2:109" ht="15.75" customHeight="1">
      <c r="B87" s="361"/>
      <c r="C87" s="361"/>
      <c r="D87" s="361"/>
      <c r="E87" s="361"/>
      <c r="F87" s="361"/>
      <c r="G87" s="361"/>
      <c r="H87" s="361"/>
      <c r="I87" s="362"/>
      <c r="J87" s="361"/>
      <c r="K87" s="361"/>
      <c r="P87" s="361"/>
      <c r="Q87" s="366"/>
      <c r="R87" s="379" t="s">
        <v>472</v>
      </c>
      <c r="S87" s="379" t="s">
        <v>473</v>
      </c>
      <c r="T87" s="379" t="s">
        <v>474</v>
      </c>
      <c r="U87" s="380" t="s">
        <v>4</v>
      </c>
      <c r="V87" s="361"/>
      <c r="W87" s="361"/>
      <c r="X87" s="361"/>
      <c r="Y87" s="361"/>
      <c r="Z87" s="361"/>
      <c r="AA87" s="361"/>
      <c r="AB87" s="361"/>
      <c r="AC87" s="361"/>
      <c r="AD87" s="361"/>
      <c r="AE87" s="361"/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  <c r="BG87" s="361"/>
      <c r="BH87" s="361"/>
      <c r="BI87" s="361"/>
      <c r="BJ87" s="361"/>
      <c r="BK87" s="361"/>
      <c r="BL87" s="361"/>
      <c r="BM87" s="361"/>
      <c r="BN87" s="361"/>
      <c r="BO87" s="361"/>
      <c r="BP87" s="361"/>
      <c r="BQ87" s="361"/>
      <c r="BR87" s="361"/>
      <c r="BS87" s="361"/>
      <c r="BT87" s="361"/>
      <c r="BU87" s="361"/>
      <c r="BV87" s="361"/>
      <c r="BW87" s="361"/>
      <c r="BX87" s="361"/>
      <c r="BY87" s="361"/>
      <c r="BZ87" s="361"/>
      <c r="CA87" s="361"/>
      <c r="CB87" s="361"/>
      <c r="CC87" s="361"/>
      <c r="CD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61"/>
      <c r="CQ87" s="361"/>
      <c r="CR87" s="361"/>
      <c r="CS87" s="361"/>
      <c r="CT87" s="361"/>
      <c r="CU87" s="361"/>
      <c r="CV87" s="361"/>
      <c r="CW87" s="361"/>
      <c r="CX87" s="361"/>
      <c r="CY87" s="361"/>
      <c r="CZ87" s="361"/>
      <c r="DA87" s="361"/>
      <c r="DB87" s="361"/>
      <c r="DC87" s="361"/>
      <c r="DD87" s="361"/>
      <c r="DE87" s="361"/>
    </row>
    <row r="88" spans="2:109" ht="15">
      <c r="B88" s="361"/>
      <c r="C88" s="361"/>
      <c r="D88" s="361"/>
      <c r="E88" s="361"/>
      <c r="F88" s="361"/>
      <c r="G88" s="361"/>
      <c r="H88" s="361"/>
      <c r="I88" s="362"/>
      <c r="J88" s="361"/>
      <c r="K88" s="361"/>
      <c r="P88" s="361"/>
      <c r="Q88" s="366"/>
      <c r="R88" s="384">
        <v>1</v>
      </c>
      <c r="S88" s="270" t="s">
        <v>538</v>
      </c>
      <c r="T88" s="270" t="s">
        <v>495</v>
      </c>
      <c r="U88" s="386">
        <v>32</v>
      </c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361"/>
      <c r="BU88" s="361"/>
      <c r="BV88" s="361"/>
      <c r="BW88" s="361"/>
      <c r="BX88" s="361"/>
      <c r="BY88" s="361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1"/>
      <c r="DA88" s="361"/>
      <c r="DB88" s="361"/>
      <c r="DC88" s="361"/>
      <c r="DD88" s="361"/>
      <c r="DE88" s="361"/>
    </row>
    <row r="89" spans="2:109" ht="15.6" customHeight="1">
      <c r="B89" s="361"/>
      <c r="C89" s="361"/>
      <c r="D89" s="361"/>
      <c r="E89" s="361"/>
      <c r="F89" s="361"/>
      <c r="G89" s="361"/>
      <c r="H89" s="361"/>
      <c r="I89" s="362"/>
      <c r="J89" s="361"/>
      <c r="K89" s="361"/>
      <c r="P89" s="361"/>
      <c r="Q89" s="366"/>
      <c r="R89" s="424"/>
      <c r="S89" s="424"/>
      <c r="T89" s="424"/>
      <c r="U89" s="389"/>
      <c r="V89" s="361"/>
      <c r="W89" s="361"/>
      <c r="X89" s="361"/>
      <c r="Y89" s="361"/>
      <c r="Z89" s="361"/>
      <c r="AA89" s="361"/>
      <c r="AB89" s="361"/>
      <c r="AC89" s="361"/>
      <c r="AD89" s="361"/>
      <c r="AE89" s="361"/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361"/>
      <c r="BM89" s="361"/>
      <c r="BN89" s="361"/>
      <c r="BO89" s="361"/>
      <c r="BP89" s="361"/>
      <c r="BQ89" s="361"/>
      <c r="BR89" s="361"/>
      <c r="BS89" s="361"/>
      <c r="BT89" s="361"/>
      <c r="BU89" s="361"/>
      <c r="BV89" s="361"/>
      <c r="BW89" s="361"/>
      <c r="BX89" s="361"/>
      <c r="BY89" s="361"/>
      <c r="BZ89" s="361"/>
      <c r="CA89" s="361"/>
      <c r="CB89" s="361"/>
      <c r="CC89" s="361"/>
      <c r="CD89" s="361"/>
      <c r="CE89" s="361"/>
      <c r="CF89" s="361"/>
      <c r="CG89" s="361"/>
      <c r="CH89" s="361"/>
      <c r="CI89" s="361"/>
      <c r="CJ89" s="361"/>
      <c r="CK89" s="361"/>
      <c r="CL89" s="361"/>
      <c r="CM89" s="361"/>
      <c r="CN89" s="361"/>
      <c r="CO89" s="361"/>
      <c r="CP89" s="361"/>
      <c r="CQ89" s="361"/>
      <c r="CR89" s="361"/>
      <c r="CS89" s="361"/>
      <c r="CT89" s="361"/>
      <c r="CU89" s="361"/>
      <c r="CV89" s="361"/>
      <c r="CW89" s="361"/>
      <c r="CX89" s="361"/>
      <c r="CY89" s="361"/>
      <c r="CZ89" s="361"/>
      <c r="DA89" s="361"/>
      <c r="DB89" s="361"/>
      <c r="DC89" s="361"/>
      <c r="DD89" s="361"/>
      <c r="DE89" s="361"/>
    </row>
    <row r="90" spans="2:109" ht="14.45" customHeight="1">
      <c r="B90" s="361"/>
      <c r="C90" s="361"/>
      <c r="D90" s="361"/>
      <c r="E90" s="361"/>
      <c r="F90" s="361"/>
      <c r="G90" s="361"/>
      <c r="H90" s="361"/>
      <c r="I90" s="362"/>
      <c r="J90" s="361"/>
      <c r="K90" s="361"/>
      <c r="P90" s="361"/>
      <c r="Q90" s="366"/>
      <c r="R90" s="2"/>
      <c r="S90" s="2"/>
      <c r="T90" s="2"/>
      <c r="U90" s="40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361"/>
      <c r="BM90" s="361"/>
      <c r="BN90" s="361"/>
      <c r="BO90" s="361"/>
      <c r="BP90" s="361"/>
      <c r="BQ90" s="361"/>
      <c r="BR90" s="361"/>
      <c r="BS90" s="361"/>
      <c r="BT90" s="361"/>
      <c r="BU90" s="361"/>
      <c r="BV90" s="361"/>
      <c r="BW90" s="361"/>
      <c r="BX90" s="361"/>
      <c r="BY90" s="361"/>
      <c r="BZ90" s="361"/>
      <c r="CA90" s="361"/>
      <c r="CB90" s="361"/>
      <c r="CC90" s="361"/>
      <c r="CD90" s="361"/>
      <c r="CE90" s="361"/>
      <c r="CF90" s="361"/>
      <c r="CG90" s="361"/>
      <c r="CH90" s="361"/>
      <c r="CI90" s="361"/>
      <c r="CJ90" s="361"/>
      <c r="CK90" s="361"/>
      <c r="CL90" s="361"/>
      <c r="CM90" s="361"/>
      <c r="CN90" s="361"/>
      <c r="CO90" s="361"/>
      <c r="CP90" s="361"/>
      <c r="CQ90" s="361"/>
      <c r="CR90" s="361"/>
      <c r="CS90" s="361"/>
      <c r="CT90" s="361"/>
      <c r="CU90" s="361"/>
      <c r="CV90" s="361"/>
      <c r="CW90" s="361"/>
      <c r="CX90" s="361"/>
      <c r="CY90" s="361"/>
      <c r="CZ90" s="361"/>
      <c r="DA90" s="361"/>
      <c r="DB90" s="361"/>
      <c r="DC90" s="361"/>
      <c r="DD90" s="361"/>
      <c r="DE90" s="361"/>
    </row>
    <row r="91" spans="2:109" ht="15">
      <c r="B91" s="361"/>
      <c r="C91" s="361"/>
      <c r="D91" s="361"/>
      <c r="E91" s="361"/>
      <c r="F91" s="361"/>
      <c r="G91" s="361"/>
      <c r="H91" s="361"/>
      <c r="I91" s="362"/>
      <c r="J91" s="361"/>
      <c r="K91" s="361"/>
      <c r="P91" s="361"/>
      <c r="Q91" s="366"/>
      <c r="R91" s="402"/>
      <c r="S91" s="416"/>
      <c r="T91" s="416"/>
      <c r="U91" s="401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361"/>
      <c r="BY91" s="361"/>
      <c r="BZ91" s="361"/>
      <c r="CA91" s="361"/>
      <c r="CB91" s="361"/>
      <c r="CC91" s="361"/>
      <c r="CD91" s="361"/>
      <c r="CE91" s="361"/>
      <c r="CF91" s="361"/>
      <c r="CG91" s="361"/>
      <c r="CH91" s="361"/>
      <c r="CI91" s="361"/>
      <c r="CJ91" s="361"/>
      <c r="CK91" s="361"/>
      <c r="CL91" s="361"/>
      <c r="CM91" s="361"/>
      <c r="CN91" s="361"/>
      <c r="CO91" s="361"/>
      <c r="CP91" s="361"/>
      <c r="CQ91" s="361"/>
      <c r="CR91" s="361"/>
      <c r="CS91" s="361"/>
      <c r="CT91" s="361"/>
      <c r="CU91" s="361"/>
      <c r="CV91" s="361"/>
      <c r="CW91" s="361"/>
      <c r="CX91" s="361"/>
      <c r="CY91" s="361"/>
      <c r="CZ91" s="361"/>
      <c r="DA91" s="361"/>
      <c r="DB91" s="361"/>
      <c r="DC91" s="361"/>
      <c r="DD91" s="361"/>
      <c r="DE91" s="361"/>
    </row>
    <row r="92" spans="2:109" ht="15.75">
      <c r="B92" s="361"/>
      <c r="C92" s="361"/>
      <c r="D92" s="361"/>
      <c r="E92" s="361"/>
      <c r="F92" s="361"/>
      <c r="G92" s="361"/>
      <c r="H92" s="361"/>
      <c r="I92" s="362"/>
      <c r="J92" s="361"/>
      <c r="K92" s="361"/>
      <c r="L92" s="388"/>
      <c r="N92" s="388"/>
      <c r="O92" s="389"/>
      <c r="P92" s="365"/>
      <c r="Q92" s="366"/>
      <c r="R92" s="373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1"/>
      <c r="BM92" s="361"/>
      <c r="BN92" s="361"/>
      <c r="BO92" s="361"/>
      <c r="BP92" s="361"/>
      <c r="BQ92" s="361"/>
      <c r="BR92" s="361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361"/>
      <c r="CD92" s="361"/>
      <c r="CE92" s="361"/>
      <c r="CF92" s="361"/>
      <c r="CG92" s="361"/>
      <c r="CH92" s="361"/>
      <c r="CI92" s="361"/>
      <c r="CJ92" s="361"/>
      <c r="CK92" s="361"/>
      <c r="CL92" s="361"/>
      <c r="CM92" s="361"/>
      <c r="CN92" s="361"/>
      <c r="CO92" s="361"/>
      <c r="CP92" s="361"/>
      <c r="CQ92" s="361"/>
      <c r="CR92" s="361"/>
      <c r="CS92" s="361"/>
      <c r="CT92" s="361"/>
      <c r="CU92" s="361"/>
      <c r="CV92" s="361"/>
      <c r="CW92" s="361"/>
      <c r="CX92" s="361"/>
      <c r="CY92" s="361"/>
      <c r="CZ92" s="361"/>
      <c r="DA92" s="361"/>
      <c r="DB92" s="361"/>
      <c r="DC92" s="361"/>
      <c r="DD92" s="361"/>
      <c r="DE92" s="361"/>
    </row>
    <row r="93" spans="2:109" ht="15.75">
      <c r="B93" s="361"/>
      <c r="C93" s="361"/>
      <c r="D93" s="361"/>
      <c r="E93" s="361"/>
      <c r="F93" s="361"/>
      <c r="G93" s="361"/>
      <c r="H93" s="361"/>
      <c r="I93" s="362"/>
      <c r="J93" s="361"/>
      <c r="K93" s="361"/>
      <c r="L93" s="404" t="s">
        <v>436</v>
      </c>
      <c r="M93" s="363"/>
      <c r="N93" s="363"/>
      <c r="O93" s="364"/>
      <c r="P93" s="365"/>
      <c r="Q93" s="366"/>
      <c r="R93" s="373" t="s">
        <v>446</v>
      </c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  <c r="BG93" s="361"/>
      <c r="BH93" s="361"/>
      <c r="BI93" s="361"/>
      <c r="BJ93" s="361"/>
      <c r="BK93" s="361"/>
      <c r="BL93" s="361"/>
      <c r="BM93" s="361"/>
      <c r="BN93" s="361"/>
      <c r="BO93" s="361"/>
      <c r="BP93" s="361"/>
      <c r="BQ93" s="361"/>
      <c r="BR93" s="361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361"/>
      <c r="CE93" s="361"/>
      <c r="CF93" s="361"/>
      <c r="CG93" s="361"/>
      <c r="CH93" s="361"/>
      <c r="CI93" s="361"/>
      <c r="CJ93" s="361"/>
      <c r="CK93" s="361"/>
      <c r="CL93" s="361"/>
      <c r="CM93" s="361"/>
      <c r="CN93" s="361"/>
      <c r="CO93" s="361"/>
      <c r="CP93" s="361"/>
      <c r="CQ93" s="361"/>
      <c r="CR93" s="361"/>
      <c r="CS93" s="361"/>
      <c r="CT93" s="361"/>
      <c r="CU93" s="361"/>
      <c r="CV93" s="361"/>
      <c r="CW93" s="361"/>
      <c r="CX93" s="361"/>
      <c r="CY93" s="361"/>
      <c r="CZ93" s="361"/>
      <c r="DA93" s="361"/>
      <c r="DB93" s="361"/>
      <c r="DC93" s="361"/>
      <c r="DD93" s="361"/>
      <c r="DE93" s="361"/>
    </row>
    <row r="94" spans="2:109" ht="15.75">
      <c r="B94" s="361"/>
      <c r="C94" s="361"/>
      <c r="D94" s="361"/>
      <c r="E94" s="361"/>
      <c r="F94" s="361"/>
      <c r="G94" s="361"/>
      <c r="H94" s="361"/>
      <c r="I94" s="362"/>
      <c r="J94" s="361"/>
      <c r="K94" s="361"/>
      <c r="L94" s="374" t="s">
        <v>443</v>
      </c>
      <c r="M94" s="375" t="s">
        <v>428</v>
      </c>
      <c r="N94" s="405">
        <v>44212</v>
      </c>
      <c r="O94" s="377" t="s">
        <v>501</v>
      </c>
      <c r="P94" s="365"/>
      <c r="Q94" s="366"/>
      <c r="R94" s="374" t="s">
        <v>462</v>
      </c>
      <c r="S94" s="375" t="s">
        <v>403</v>
      </c>
      <c r="T94" s="405">
        <v>44207</v>
      </c>
      <c r="U94" s="377" t="s">
        <v>502</v>
      </c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/>
      <c r="BO94" s="361"/>
      <c r="BP94" s="361"/>
      <c r="BQ94" s="361"/>
      <c r="BR94" s="361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361"/>
      <c r="CE94" s="361"/>
      <c r="CF94" s="361"/>
      <c r="CG94" s="361"/>
      <c r="CH94" s="361"/>
      <c r="CI94" s="361"/>
      <c r="CJ94" s="361"/>
      <c r="CK94" s="361"/>
      <c r="CL94" s="361"/>
      <c r="CM94" s="361"/>
      <c r="CN94" s="361"/>
      <c r="CO94" s="361"/>
      <c r="CP94" s="361"/>
      <c r="CQ94" s="361"/>
      <c r="CR94" s="361"/>
      <c r="CS94" s="361"/>
      <c r="CT94" s="361"/>
      <c r="CU94" s="361"/>
      <c r="CV94" s="361"/>
      <c r="CW94" s="361"/>
      <c r="CX94" s="361"/>
      <c r="CY94" s="361"/>
      <c r="CZ94" s="361"/>
      <c r="DA94" s="361"/>
      <c r="DB94" s="361"/>
      <c r="DC94" s="361"/>
      <c r="DD94" s="361"/>
      <c r="DE94" s="361"/>
    </row>
    <row r="95" spans="2:109" ht="15">
      <c r="B95" s="361"/>
      <c r="C95" s="361"/>
      <c r="D95" s="361"/>
      <c r="E95" s="361"/>
      <c r="F95" s="361"/>
      <c r="G95" s="361"/>
      <c r="H95" s="361"/>
      <c r="I95" s="362"/>
      <c r="J95" s="361"/>
      <c r="K95" s="361"/>
      <c r="L95" s="379" t="s">
        <v>472</v>
      </c>
      <c r="M95" s="379" t="s">
        <v>473</v>
      </c>
      <c r="N95" s="379" t="s">
        <v>474</v>
      </c>
      <c r="O95" s="380" t="s">
        <v>4</v>
      </c>
      <c r="P95" s="365"/>
      <c r="Q95" s="366"/>
      <c r="R95" s="379" t="s">
        <v>472</v>
      </c>
      <c r="S95" s="379" t="s">
        <v>473</v>
      </c>
      <c r="T95" s="379" t="s">
        <v>474</v>
      </c>
      <c r="U95" s="380" t="s">
        <v>4</v>
      </c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361"/>
      <c r="CE95" s="361"/>
      <c r="CF95" s="361"/>
      <c r="CG95" s="361"/>
      <c r="CH95" s="361"/>
      <c r="CI95" s="361"/>
      <c r="CJ95" s="361"/>
      <c r="CK95" s="361"/>
      <c r="CL95" s="361"/>
      <c r="CM95" s="361"/>
      <c r="CN95" s="361"/>
      <c r="CO95" s="361"/>
      <c r="CP95" s="361"/>
      <c r="CQ95" s="361"/>
      <c r="CR95" s="361"/>
      <c r="CS95" s="361"/>
      <c r="CT95" s="361"/>
      <c r="CU95" s="361"/>
      <c r="CV95" s="361"/>
      <c r="CW95" s="361"/>
      <c r="CX95" s="361"/>
      <c r="CY95" s="361"/>
      <c r="CZ95" s="361"/>
      <c r="DA95" s="361"/>
      <c r="DB95" s="361"/>
      <c r="DC95" s="361"/>
      <c r="DD95" s="361"/>
      <c r="DE95" s="361"/>
    </row>
    <row r="96" spans="2:109" ht="15">
      <c r="B96" s="361"/>
      <c r="C96" s="361"/>
      <c r="D96" s="361"/>
      <c r="E96" s="361"/>
      <c r="F96" s="361"/>
      <c r="G96" s="361"/>
      <c r="H96" s="361"/>
      <c r="I96" s="362"/>
      <c r="J96" s="361"/>
      <c r="K96" s="361"/>
      <c r="L96" s="393">
        <v>1</v>
      </c>
      <c r="M96" s="407" t="s">
        <v>546</v>
      </c>
      <c r="N96" s="407" t="s">
        <v>547</v>
      </c>
      <c r="O96" s="391">
        <v>13</v>
      </c>
      <c r="P96" s="365"/>
      <c r="Q96" s="366"/>
      <c r="R96" s="384">
        <v>1</v>
      </c>
      <c r="S96" s="270" t="s">
        <v>592</v>
      </c>
      <c r="T96" s="270" t="s">
        <v>536</v>
      </c>
      <c r="U96" s="386">
        <v>34</v>
      </c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  <c r="BO96" s="361"/>
      <c r="BP96" s="361"/>
      <c r="BQ96" s="361"/>
      <c r="BR96" s="361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361"/>
      <c r="CE96" s="361"/>
      <c r="CF96" s="361"/>
      <c r="CG96" s="361"/>
      <c r="CH96" s="361"/>
      <c r="CI96" s="361"/>
      <c r="CJ96" s="361"/>
      <c r="CK96" s="361"/>
      <c r="CL96" s="361"/>
      <c r="CM96" s="361"/>
      <c r="CN96" s="361"/>
      <c r="CO96" s="361"/>
      <c r="CP96" s="361"/>
      <c r="CQ96" s="361"/>
      <c r="CR96" s="361"/>
      <c r="CS96" s="361"/>
      <c r="CT96" s="361"/>
      <c r="CU96" s="361"/>
      <c r="CV96" s="361"/>
      <c r="CW96" s="361"/>
      <c r="CX96" s="361"/>
      <c r="CY96" s="361"/>
      <c r="CZ96" s="361"/>
      <c r="DA96" s="361"/>
      <c r="DB96" s="361"/>
      <c r="DC96" s="361"/>
      <c r="DD96" s="361"/>
      <c r="DE96" s="361"/>
    </row>
    <row r="97" spans="2:109" ht="15">
      <c r="B97" s="361"/>
      <c r="C97" s="361"/>
      <c r="D97" s="361"/>
      <c r="E97" s="361"/>
      <c r="F97" s="361"/>
      <c r="G97" s="361"/>
      <c r="H97" s="361"/>
      <c r="I97" s="362"/>
      <c r="J97" s="361"/>
      <c r="K97" s="361"/>
      <c r="L97" s="393">
        <v>2</v>
      </c>
      <c r="M97" s="407" t="s">
        <v>548</v>
      </c>
      <c r="N97" s="407" t="s">
        <v>549</v>
      </c>
      <c r="O97" s="391">
        <v>13</v>
      </c>
      <c r="P97" s="365"/>
      <c r="Q97" s="366"/>
      <c r="R97" s="384">
        <v>2</v>
      </c>
      <c r="S97" s="270" t="s">
        <v>537</v>
      </c>
      <c r="T97" s="270" t="s">
        <v>488</v>
      </c>
      <c r="U97" s="386">
        <v>34</v>
      </c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  <c r="BI97" s="361"/>
      <c r="BJ97" s="361"/>
      <c r="BK97" s="361"/>
      <c r="BL97" s="361"/>
      <c r="BM97" s="361"/>
      <c r="BN97" s="361"/>
      <c r="BO97" s="361"/>
      <c r="BP97" s="361"/>
      <c r="BQ97" s="361"/>
      <c r="BR97" s="361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  <c r="CM97" s="361"/>
      <c r="CN97" s="361"/>
      <c r="CO97" s="361"/>
      <c r="CP97" s="361"/>
      <c r="CQ97" s="361"/>
      <c r="CR97" s="361"/>
      <c r="CS97" s="361"/>
      <c r="CT97" s="361"/>
      <c r="CU97" s="361"/>
      <c r="CV97" s="361"/>
      <c r="CW97" s="361"/>
      <c r="CX97" s="361"/>
      <c r="CY97" s="361"/>
      <c r="CZ97" s="361"/>
      <c r="DA97" s="361"/>
      <c r="DB97" s="361"/>
      <c r="DC97" s="361"/>
      <c r="DD97" s="361"/>
      <c r="DE97" s="361"/>
    </row>
    <row r="98" spans="2:109" ht="15">
      <c r="B98" s="361"/>
      <c r="C98" s="361"/>
      <c r="D98" s="361"/>
      <c r="E98" s="361"/>
      <c r="F98" s="361"/>
      <c r="G98" s="361"/>
      <c r="H98" s="361"/>
      <c r="I98" s="362"/>
      <c r="J98" s="361"/>
      <c r="K98" s="361"/>
      <c r="L98" s="393">
        <v>3</v>
      </c>
      <c r="M98" s="407" t="s">
        <v>550</v>
      </c>
      <c r="N98" s="407" t="s">
        <v>491</v>
      </c>
      <c r="O98" s="391">
        <v>13</v>
      </c>
      <c r="P98" s="365"/>
      <c r="Q98" s="366"/>
      <c r="R98" s="424"/>
      <c r="S98" s="424"/>
      <c r="T98" s="424"/>
      <c r="U98" s="389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  <c r="BO98" s="361"/>
      <c r="BP98" s="361"/>
      <c r="BQ98" s="361"/>
      <c r="BR98" s="361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361"/>
      <c r="CE98" s="361"/>
      <c r="CF98" s="361"/>
      <c r="CG98" s="361"/>
      <c r="CH98" s="361"/>
      <c r="CI98" s="361"/>
      <c r="CJ98" s="361"/>
      <c r="CK98" s="361"/>
      <c r="CL98" s="361"/>
      <c r="CM98" s="361"/>
      <c r="CN98" s="361"/>
      <c r="CO98" s="361"/>
      <c r="CP98" s="361"/>
      <c r="CQ98" s="361"/>
      <c r="CR98" s="361"/>
      <c r="CS98" s="361"/>
      <c r="CT98" s="361"/>
      <c r="CU98" s="361"/>
      <c r="CV98" s="361"/>
      <c r="CW98" s="361"/>
      <c r="CX98" s="361"/>
      <c r="CY98" s="361"/>
      <c r="CZ98" s="361"/>
      <c r="DA98" s="361"/>
      <c r="DB98" s="361"/>
      <c r="DC98" s="361"/>
      <c r="DD98" s="361"/>
      <c r="DE98" s="361"/>
    </row>
    <row r="99" spans="2:109" ht="15">
      <c r="B99" s="361"/>
      <c r="C99" s="361"/>
      <c r="D99" s="361"/>
      <c r="E99" s="361"/>
      <c r="F99" s="361"/>
      <c r="G99" s="361"/>
      <c r="H99" s="361"/>
      <c r="I99" s="362"/>
      <c r="J99" s="361"/>
      <c r="K99" s="361"/>
      <c r="L99" s="393">
        <v>4</v>
      </c>
      <c r="M99" s="407" t="s">
        <v>551</v>
      </c>
      <c r="N99" s="407" t="s">
        <v>552</v>
      </c>
      <c r="O99" s="391">
        <v>13</v>
      </c>
      <c r="P99" s="365"/>
      <c r="Q99" s="366"/>
      <c r="R99" s="396"/>
      <c r="S99" s="396"/>
      <c r="T99" s="396"/>
      <c r="U99" s="397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361"/>
      <c r="CE99" s="361"/>
      <c r="CF99" s="361"/>
      <c r="CG99" s="361"/>
      <c r="CH99" s="361"/>
      <c r="CI99" s="361"/>
      <c r="CJ99" s="361"/>
      <c r="CK99" s="361"/>
      <c r="CL99" s="361"/>
      <c r="CM99" s="361"/>
      <c r="CN99" s="361"/>
      <c r="CO99" s="361"/>
      <c r="CP99" s="361"/>
      <c r="CQ99" s="361"/>
      <c r="CR99" s="361"/>
      <c r="CS99" s="361"/>
      <c r="CT99" s="361"/>
      <c r="CU99" s="361"/>
      <c r="CV99" s="361"/>
      <c r="CW99" s="361"/>
      <c r="CX99" s="361"/>
      <c r="CY99" s="361"/>
      <c r="CZ99" s="361"/>
      <c r="DA99" s="361"/>
      <c r="DB99" s="361"/>
      <c r="DC99" s="361"/>
      <c r="DD99" s="361"/>
      <c r="DE99" s="361"/>
    </row>
    <row r="100" spans="2:109" ht="15.75">
      <c r="B100" s="361"/>
      <c r="C100" s="361"/>
      <c r="D100" s="361"/>
      <c r="E100" s="361"/>
      <c r="F100" s="361"/>
      <c r="G100" s="361"/>
      <c r="H100" s="361"/>
      <c r="I100" s="362"/>
      <c r="J100" s="361"/>
      <c r="K100" s="361"/>
      <c r="L100" s="393">
        <v>5</v>
      </c>
      <c r="M100" s="407" t="s">
        <v>553</v>
      </c>
      <c r="N100" s="407" t="s">
        <v>511</v>
      </c>
      <c r="O100" s="391">
        <v>13</v>
      </c>
      <c r="P100" s="365"/>
      <c r="Q100" s="366"/>
      <c r="R100" s="373" t="s">
        <v>446</v>
      </c>
      <c r="S100" s="361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1"/>
      <c r="BT100" s="361"/>
      <c r="BU100" s="361"/>
      <c r="BV100" s="361"/>
      <c r="BW100" s="361"/>
      <c r="BX100" s="361"/>
      <c r="BY100" s="361"/>
      <c r="BZ100" s="361"/>
      <c r="CA100" s="361"/>
      <c r="CB100" s="361"/>
      <c r="CC100" s="361"/>
      <c r="CD100" s="361"/>
      <c r="CE100" s="361"/>
      <c r="CF100" s="361"/>
      <c r="CG100" s="361"/>
      <c r="CH100" s="361"/>
      <c r="CI100" s="361"/>
      <c r="CJ100" s="361"/>
      <c r="CK100" s="361"/>
      <c r="CL100" s="361"/>
      <c r="CM100" s="361"/>
      <c r="CN100" s="361"/>
      <c r="CO100" s="361"/>
      <c r="CP100" s="361"/>
      <c r="CQ100" s="361"/>
      <c r="CR100" s="361"/>
      <c r="CS100" s="361"/>
      <c r="CT100" s="361"/>
      <c r="CU100" s="361"/>
      <c r="CV100" s="361"/>
      <c r="CW100" s="361"/>
      <c r="CX100" s="361"/>
      <c r="CY100" s="361"/>
      <c r="CZ100" s="361"/>
      <c r="DA100" s="361"/>
      <c r="DB100" s="361"/>
      <c r="DC100" s="361"/>
      <c r="DD100" s="361"/>
      <c r="DE100" s="361"/>
    </row>
    <row r="101" spans="2:109" ht="15.75">
      <c r="B101" s="361"/>
      <c r="C101" s="361"/>
      <c r="D101" s="361"/>
      <c r="E101" s="361"/>
      <c r="F101" s="361"/>
      <c r="G101" s="361"/>
      <c r="H101" s="361"/>
      <c r="I101" s="362"/>
      <c r="J101" s="361"/>
      <c r="K101" s="361"/>
      <c r="L101" s="393">
        <v>6</v>
      </c>
      <c r="M101" s="407" t="s">
        <v>554</v>
      </c>
      <c r="N101" s="407" t="s">
        <v>555</v>
      </c>
      <c r="O101" s="391">
        <v>13</v>
      </c>
      <c r="P101" s="365"/>
      <c r="Q101" s="366"/>
      <c r="R101" s="374" t="s">
        <v>464</v>
      </c>
      <c r="S101" s="375" t="s">
        <v>403</v>
      </c>
      <c r="T101" s="405">
        <v>44207</v>
      </c>
      <c r="U101" s="411" t="s">
        <v>502</v>
      </c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361"/>
      <c r="CM101" s="361"/>
      <c r="CN101" s="361"/>
      <c r="CO101" s="361"/>
      <c r="CP101" s="361"/>
      <c r="CQ101" s="361"/>
      <c r="CR101" s="361"/>
      <c r="CS101" s="361"/>
      <c r="CT101" s="361"/>
      <c r="CU101" s="361"/>
      <c r="CV101" s="361"/>
      <c r="CW101" s="361"/>
      <c r="CX101" s="361"/>
      <c r="CY101" s="361"/>
      <c r="CZ101" s="361"/>
      <c r="DA101" s="361"/>
      <c r="DB101" s="361"/>
      <c r="DC101" s="361"/>
      <c r="DD101" s="361"/>
      <c r="DE101" s="361"/>
    </row>
    <row r="102" spans="2:109" ht="15">
      <c r="B102" s="361"/>
      <c r="C102" s="361"/>
      <c r="D102" s="361"/>
      <c r="E102" s="361"/>
      <c r="F102" s="361"/>
      <c r="G102" s="361"/>
      <c r="H102" s="361"/>
      <c r="I102" s="362"/>
      <c r="J102" s="361"/>
      <c r="K102" s="361"/>
      <c r="L102" s="393">
        <v>7</v>
      </c>
      <c r="M102" s="407" t="s">
        <v>556</v>
      </c>
      <c r="N102" s="407" t="s">
        <v>557</v>
      </c>
      <c r="O102" s="391">
        <v>13</v>
      </c>
      <c r="P102" s="365"/>
      <c r="Q102" s="366"/>
      <c r="R102" s="379" t="s">
        <v>472</v>
      </c>
      <c r="S102" s="379" t="s">
        <v>473</v>
      </c>
      <c r="T102" s="379" t="s">
        <v>474</v>
      </c>
      <c r="U102" s="380" t="s">
        <v>4</v>
      </c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361"/>
      <c r="CE102" s="361"/>
      <c r="CF102" s="361"/>
      <c r="CG102" s="361"/>
      <c r="CH102" s="361"/>
      <c r="CI102" s="361"/>
      <c r="CJ102" s="361"/>
      <c r="CK102" s="361"/>
      <c r="CL102" s="361"/>
      <c r="CM102" s="361"/>
      <c r="CN102" s="361"/>
      <c r="CO102" s="361"/>
      <c r="CP102" s="361"/>
      <c r="CQ102" s="361"/>
      <c r="CR102" s="361"/>
      <c r="CS102" s="361"/>
      <c r="CT102" s="361"/>
      <c r="CU102" s="361"/>
      <c r="CV102" s="361"/>
      <c r="CW102" s="361"/>
      <c r="CX102" s="361"/>
      <c r="CY102" s="361"/>
      <c r="CZ102" s="361"/>
      <c r="DA102" s="361"/>
      <c r="DB102" s="361"/>
      <c r="DC102" s="361"/>
      <c r="DD102" s="361"/>
      <c r="DE102" s="361"/>
    </row>
    <row r="103" spans="2:109" ht="15">
      <c r="B103" s="361"/>
      <c r="C103" s="361"/>
      <c r="D103" s="361"/>
      <c r="E103" s="361"/>
      <c r="F103" s="361"/>
      <c r="G103" s="361"/>
      <c r="H103" s="361"/>
      <c r="I103" s="362"/>
      <c r="J103" s="361"/>
      <c r="K103" s="361"/>
      <c r="L103" s="393">
        <v>8</v>
      </c>
      <c r="M103" s="407" t="s">
        <v>556</v>
      </c>
      <c r="N103" s="407" t="s">
        <v>484</v>
      </c>
      <c r="O103" s="391">
        <v>13</v>
      </c>
      <c r="P103" s="365"/>
      <c r="Q103" s="366"/>
      <c r="R103" s="384">
        <v>1</v>
      </c>
      <c r="S103" s="270" t="s">
        <v>538</v>
      </c>
      <c r="T103" s="270" t="s">
        <v>495</v>
      </c>
      <c r="U103" s="386">
        <v>32</v>
      </c>
      <c r="V103" s="361"/>
      <c r="W103" s="361"/>
      <c r="X103" s="361"/>
      <c r="Y103" s="361"/>
      <c r="Z103" s="361"/>
      <c r="AA103" s="361"/>
      <c r="AB103" s="361"/>
      <c r="AC103" s="361"/>
      <c r="AD103" s="361"/>
      <c r="AE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 s="361"/>
      <c r="BP103" s="361"/>
      <c r="BQ103" s="361"/>
      <c r="BR103" s="361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361"/>
      <c r="CE103" s="361"/>
      <c r="CF103" s="361"/>
      <c r="CG103" s="361"/>
      <c r="CH103" s="361"/>
      <c r="CI103" s="361"/>
      <c r="CJ103" s="361"/>
      <c r="CK103" s="361"/>
      <c r="CL103" s="361"/>
      <c r="CM103" s="361"/>
      <c r="CN103" s="361"/>
      <c r="CO103" s="361"/>
      <c r="CP103" s="361"/>
      <c r="CQ103" s="361"/>
      <c r="CR103" s="361"/>
      <c r="CS103" s="361"/>
      <c r="CT103" s="361"/>
      <c r="CU103" s="361"/>
      <c r="CV103" s="361"/>
      <c r="CW103" s="361"/>
      <c r="CX103" s="361"/>
      <c r="CY103" s="361"/>
      <c r="CZ103" s="361"/>
      <c r="DA103" s="361"/>
      <c r="DB103" s="361"/>
      <c r="DC103" s="361"/>
      <c r="DD103" s="361"/>
      <c r="DE103" s="361"/>
    </row>
    <row r="104" spans="2:109" ht="15">
      <c r="B104" s="361"/>
      <c r="C104" s="361"/>
      <c r="D104" s="361"/>
      <c r="E104" s="361"/>
      <c r="F104" s="361"/>
      <c r="G104" s="361"/>
      <c r="H104" s="361"/>
      <c r="I104" s="362"/>
      <c r="J104" s="361"/>
      <c r="K104" s="361"/>
      <c r="L104" s="393">
        <v>9</v>
      </c>
      <c r="M104" s="407" t="s">
        <v>492</v>
      </c>
      <c r="N104" s="407" t="s">
        <v>558</v>
      </c>
      <c r="O104" s="391">
        <v>13</v>
      </c>
      <c r="P104" s="365"/>
      <c r="Q104" s="366"/>
      <c r="R104" s="2"/>
      <c r="S104" s="2"/>
      <c r="T104" s="2"/>
      <c r="U104" s="389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361"/>
      <c r="CE104" s="361"/>
      <c r="CF104" s="361"/>
      <c r="CG104" s="361"/>
      <c r="CH104" s="361"/>
      <c r="CI104" s="361"/>
      <c r="CJ104" s="361"/>
      <c r="CK104" s="361"/>
      <c r="CL104" s="361"/>
      <c r="CM104" s="361"/>
      <c r="CN104" s="361"/>
      <c r="CO104" s="361"/>
      <c r="CP104" s="361"/>
      <c r="CQ104" s="361"/>
      <c r="CR104" s="361"/>
      <c r="CS104" s="361"/>
      <c r="CT104" s="361"/>
      <c r="CU104" s="361"/>
      <c r="CV104" s="361"/>
      <c r="CW104" s="361"/>
      <c r="CX104" s="361"/>
      <c r="CY104" s="361"/>
      <c r="CZ104" s="361"/>
      <c r="DA104" s="361"/>
      <c r="DB104" s="361"/>
      <c r="DC104" s="361"/>
      <c r="DD104" s="361"/>
      <c r="DE104" s="361"/>
    </row>
    <row r="105" spans="2:109" ht="15">
      <c r="B105" s="361"/>
      <c r="C105" s="361"/>
      <c r="D105" s="361"/>
      <c r="E105" s="361"/>
      <c r="F105" s="361"/>
      <c r="G105" s="361"/>
      <c r="H105" s="361"/>
      <c r="I105" s="362"/>
      <c r="J105" s="361"/>
      <c r="K105" s="361"/>
      <c r="L105" s="393">
        <v>10</v>
      </c>
      <c r="M105" s="407" t="s">
        <v>559</v>
      </c>
      <c r="N105" s="407" t="s">
        <v>560</v>
      </c>
      <c r="O105" s="391">
        <v>13</v>
      </c>
      <c r="P105" s="365"/>
      <c r="Q105" s="366"/>
      <c r="R105" s="2"/>
      <c r="S105" s="2"/>
      <c r="T105" s="2"/>
      <c r="U105" s="389"/>
      <c r="V105" s="361"/>
      <c r="W105" s="361"/>
      <c r="X105" s="361"/>
      <c r="Y105" s="361"/>
      <c r="Z105" s="361"/>
      <c r="AA105" s="361"/>
      <c r="AB105" s="361"/>
      <c r="AC105" s="361"/>
      <c r="AD105" s="361"/>
      <c r="AE105" s="361"/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 s="361"/>
      <c r="BP105" s="361"/>
      <c r="BQ105" s="361"/>
      <c r="BR105" s="361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361"/>
      <c r="CE105" s="361"/>
      <c r="CF105" s="361"/>
      <c r="CG105" s="361"/>
      <c r="CH105" s="361"/>
      <c r="CI105" s="361"/>
      <c r="CJ105" s="361"/>
      <c r="CK105" s="361"/>
      <c r="CL105" s="361"/>
      <c r="CM105" s="361"/>
      <c r="CN105" s="361"/>
      <c r="CO105" s="361"/>
      <c r="CP105" s="361"/>
      <c r="CQ105" s="361"/>
      <c r="CR105" s="361"/>
      <c r="CS105" s="361"/>
      <c r="CT105" s="361"/>
      <c r="CU105" s="361"/>
      <c r="CV105" s="361"/>
      <c r="CW105" s="361"/>
      <c r="CX105" s="361"/>
      <c r="CY105" s="361"/>
      <c r="CZ105" s="361"/>
      <c r="DA105" s="361"/>
      <c r="DB105" s="361"/>
      <c r="DC105" s="361"/>
      <c r="DD105" s="361"/>
      <c r="DE105" s="361"/>
    </row>
    <row r="106" spans="2:109" ht="14.25">
      <c r="B106" s="361"/>
      <c r="C106" s="361"/>
      <c r="D106" s="361"/>
      <c r="E106" s="361"/>
      <c r="F106" s="361"/>
      <c r="G106" s="361"/>
      <c r="H106" s="361"/>
      <c r="I106" s="362"/>
      <c r="J106" s="361"/>
      <c r="K106" s="361"/>
      <c r="L106" s="424"/>
      <c r="M106" s="424"/>
      <c r="N106" s="424"/>
      <c r="O106" s="389"/>
      <c r="P106" s="365"/>
      <c r="Q106" s="366"/>
      <c r="R106" s="2"/>
      <c r="S106" s="2"/>
      <c r="T106" s="2"/>
      <c r="U106" s="389"/>
      <c r="V106" s="361"/>
      <c r="W106" s="361"/>
      <c r="X106" s="361"/>
      <c r="Y106" s="361"/>
      <c r="Z106" s="361"/>
      <c r="AA106" s="361"/>
      <c r="AB106" s="361"/>
      <c r="AC106" s="361"/>
      <c r="AD106" s="361"/>
      <c r="AE106" s="361"/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361"/>
      <c r="CS106" s="361"/>
      <c r="CT106" s="361"/>
      <c r="CU106" s="361"/>
      <c r="CV106" s="361"/>
      <c r="CW106" s="361"/>
      <c r="CX106" s="361"/>
      <c r="CY106" s="361"/>
      <c r="CZ106" s="361"/>
      <c r="DA106" s="361"/>
      <c r="DB106" s="361"/>
      <c r="DC106" s="361"/>
      <c r="DD106" s="361"/>
      <c r="DE106" s="361"/>
    </row>
    <row r="107" spans="2:109" ht="14.25">
      <c r="B107" s="361"/>
      <c r="C107" s="361"/>
      <c r="D107" s="361"/>
      <c r="E107" s="361"/>
      <c r="F107" s="361"/>
      <c r="G107" s="361"/>
      <c r="H107" s="361"/>
      <c r="I107" s="362"/>
      <c r="J107" s="361"/>
      <c r="K107" s="361"/>
      <c r="L107" s="424"/>
      <c r="M107" s="424"/>
      <c r="N107" s="424"/>
      <c r="O107" s="389"/>
      <c r="P107" s="365"/>
      <c r="Q107" s="366"/>
      <c r="R107" s="2"/>
      <c r="S107" s="2"/>
      <c r="T107" s="2"/>
      <c r="U107" s="389"/>
      <c r="V107" s="361"/>
      <c r="W107" s="361"/>
      <c r="X107" s="361"/>
      <c r="Y107" s="361"/>
      <c r="Z107" s="361"/>
      <c r="AA107" s="361"/>
      <c r="AB107" s="361"/>
      <c r="AC107" s="361"/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1"/>
      <c r="BQ107" s="361"/>
      <c r="BR107" s="361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1"/>
      <c r="CL107" s="361"/>
      <c r="CM107" s="361"/>
      <c r="CN107" s="361"/>
      <c r="CO107" s="361"/>
      <c r="CP107" s="361"/>
      <c r="CQ107" s="361"/>
      <c r="CR107" s="361"/>
      <c r="CS107" s="361"/>
      <c r="CT107" s="361"/>
      <c r="CU107" s="361"/>
      <c r="CV107" s="361"/>
      <c r="CW107" s="361"/>
      <c r="CX107" s="361"/>
      <c r="CY107" s="361"/>
      <c r="CZ107" s="361"/>
      <c r="DA107" s="361"/>
      <c r="DB107" s="361"/>
      <c r="DC107" s="361"/>
      <c r="DD107" s="361"/>
      <c r="DE107" s="361"/>
    </row>
    <row r="108" spans="2:109" ht="14.25">
      <c r="B108" s="361"/>
      <c r="C108" s="361"/>
      <c r="D108" s="361"/>
      <c r="E108" s="361"/>
      <c r="F108" s="361"/>
      <c r="G108" s="361"/>
      <c r="H108" s="361"/>
      <c r="I108" s="362"/>
      <c r="J108" s="361"/>
      <c r="K108" s="361"/>
      <c r="L108" s="388"/>
      <c r="N108" s="388"/>
      <c r="O108" s="389"/>
      <c r="P108" s="365"/>
      <c r="Q108" s="366"/>
      <c r="R108" s="424"/>
      <c r="S108" s="424"/>
      <c r="T108" s="424"/>
      <c r="U108" s="389"/>
      <c r="V108" s="361"/>
      <c r="W108" s="361"/>
      <c r="X108" s="361"/>
      <c r="Y108" s="361"/>
      <c r="Z108" s="361"/>
      <c r="AA108" s="361"/>
      <c r="AB108" s="361"/>
      <c r="AC108" s="361"/>
      <c r="AD108" s="361"/>
      <c r="AE108" s="361"/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1"/>
      <c r="BQ108" s="361"/>
      <c r="BR108" s="361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361"/>
      <c r="CE108" s="361"/>
      <c r="CF108" s="361"/>
      <c r="CG108" s="361"/>
      <c r="CH108" s="361"/>
      <c r="CI108" s="361"/>
      <c r="CJ108" s="361"/>
      <c r="CK108" s="361"/>
      <c r="CL108" s="361"/>
      <c r="CM108" s="361"/>
      <c r="CN108" s="361"/>
      <c r="CO108" s="361"/>
      <c r="CP108" s="361"/>
      <c r="CQ108" s="361"/>
      <c r="CR108" s="361"/>
      <c r="CS108" s="361"/>
      <c r="CT108" s="361"/>
      <c r="CU108" s="361"/>
      <c r="CV108" s="361"/>
      <c r="CW108" s="361"/>
      <c r="CX108" s="361"/>
      <c r="CY108" s="361"/>
      <c r="CZ108" s="361"/>
      <c r="DA108" s="361"/>
      <c r="DB108" s="361"/>
      <c r="DC108" s="361"/>
      <c r="DD108" s="361"/>
      <c r="DE108" s="361"/>
    </row>
    <row r="109" spans="2:109" ht="15.75">
      <c r="B109" s="361"/>
      <c r="C109" s="361"/>
      <c r="D109" s="361"/>
      <c r="E109" s="361"/>
      <c r="F109" s="361"/>
      <c r="G109" s="361"/>
      <c r="H109" s="361"/>
      <c r="I109" s="362"/>
      <c r="J109" s="361"/>
      <c r="K109" s="361"/>
      <c r="L109" s="404" t="s">
        <v>436</v>
      </c>
      <c r="M109" s="363"/>
      <c r="N109" s="363"/>
      <c r="O109" s="364"/>
      <c r="P109" s="365"/>
      <c r="Q109" s="366"/>
      <c r="R109" s="373" t="s">
        <v>446</v>
      </c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  <c r="BX109" s="361"/>
      <c r="BY109" s="361"/>
      <c r="BZ109" s="361"/>
      <c r="CA109" s="361"/>
      <c r="CB109" s="361"/>
      <c r="CC109" s="361"/>
      <c r="CD109" s="361"/>
      <c r="CE109" s="361"/>
      <c r="CF109" s="361"/>
      <c r="CG109" s="361"/>
      <c r="CH109" s="361"/>
      <c r="CI109" s="361"/>
      <c r="CJ109" s="361"/>
      <c r="CK109" s="361"/>
      <c r="CL109" s="361"/>
      <c r="CM109" s="361"/>
      <c r="CN109" s="361"/>
      <c r="CO109" s="361"/>
      <c r="CP109" s="361"/>
      <c r="CQ109" s="361"/>
      <c r="CR109" s="361"/>
      <c r="CS109" s="361"/>
      <c r="CT109" s="361"/>
      <c r="CU109" s="361"/>
      <c r="CV109" s="361"/>
      <c r="CW109" s="361"/>
      <c r="CX109" s="361"/>
      <c r="CY109" s="361"/>
      <c r="CZ109" s="361"/>
      <c r="DA109" s="361"/>
      <c r="DB109" s="361"/>
      <c r="DC109" s="361"/>
      <c r="DD109" s="361"/>
      <c r="DE109" s="361"/>
    </row>
    <row r="110" spans="2:109" ht="15.75">
      <c r="B110" s="361"/>
      <c r="C110" s="361"/>
      <c r="D110" s="361"/>
      <c r="E110" s="361"/>
      <c r="F110" s="361"/>
      <c r="G110" s="361"/>
      <c r="H110" s="361"/>
      <c r="I110" s="362"/>
      <c r="J110" s="361"/>
      <c r="K110" s="361"/>
      <c r="L110" s="374" t="s">
        <v>443</v>
      </c>
      <c r="M110" s="375" t="s">
        <v>428</v>
      </c>
      <c r="N110" s="405">
        <v>44212</v>
      </c>
      <c r="O110" s="377" t="s">
        <v>502</v>
      </c>
      <c r="P110" s="365"/>
      <c r="Q110" s="366"/>
      <c r="R110" s="374" t="s">
        <v>468</v>
      </c>
      <c r="S110" s="375" t="s">
        <v>403</v>
      </c>
      <c r="T110" s="405">
        <v>44213</v>
      </c>
      <c r="U110" s="411" t="s">
        <v>573</v>
      </c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</row>
    <row r="111" spans="2:109" ht="15">
      <c r="B111" s="361"/>
      <c r="C111" s="361"/>
      <c r="D111" s="361"/>
      <c r="E111" s="361"/>
      <c r="F111" s="361"/>
      <c r="G111" s="361"/>
      <c r="H111" s="361"/>
      <c r="I111" s="362"/>
      <c r="J111" s="361"/>
      <c r="K111" s="361"/>
      <c r="L111" s="379" t="s">
        <v>472</v>
      </c>
      <c r="M111" s="379" t="s">
        <v>473</v>
      </c>
      <c r="N111" s="379" t="s">
        <v>474</v>
      </c>
      <c r="O111" s="380" t="s">
        <v>4</v>
      </c>
      <c r="P111" s="365"/>
      <c r="Q111" s="366"/>
      <c r="R111" s="379" t="s">
        <v>472</v>
      </c>
      <c r="S111" s="379" t="s">
        <v>473</v>
      </c>
      <c r="T111" s="379" t="s">
        <v>474</v>
      </c>
      <c r="U111" s="380" t="s">
        <v>4</v>
      </c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</row>
    <row r="112" spans="2:109" ht="15">
      <c r="B112" s="361"/>
      <c r="C112" s="361"/>
      <c r="D112" s="361"/>
      <c r="E112" s="361"/>
      <c r="F112" s="361"/>
      <c r="G112" s="361"/>
      <c r="H112" s="361"/>
      <c r="I112" s="362"/>
      <c r="J112" s="361"/>
      <c r="K112" s="361"/>
      <c r="L112" s="393">
        <v>1</v>
      </c>
      <c r="M112" s="407" t="s">
        <v>561</v>
      </c>
      <c r="N112" s="407" t="s">
        <v>562</v>
      </c>
      <c r="O112" s="391">
        <v>13</v>
      </c>
      <c r="P112" s="365"/>
      <c r="Q112" s="366"/>
      <c r="R112" s="412">
        <v>1</v>
      </c>
      <c r="S112" s="407" t="s">
        <v>588</v>
      </c>
      <c r="T112" s="407" t="s">
        <v>479</v>
      </c>
      <c r="U112" s="413">
        <v>13</v>
      </c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  <c r="CM112" s="361"/>
      <c r="CN112" s="361"/>
      <c r="CO112" s="361"/>
      <c r="CP112" s="361"/>
      <c r="CQ112" s="361"/>
      <c r="CR112" s="361"/>
      <c r="CS112" s="361"/>
      <c r="CT112" s="361"/>
      <c r="CU112" s="361"/>
      <c r="CV112" s="361"/>
      <c r="CW112" s="361"/>
      <c r="CX112" s="361"/>
      <c r="CY112" s="361"/>
      <c r="CZ112" s="361"/>
      <c r="DA112" s="361"/>
      <c r="DB112" s="361"/>
      <c r="DC112" s="361"/>
      <c r="DD112" s="361"/>
      <c r="DE112" s="361"/>
    </row>
    <row r="113" spans="2:109" ht="15">
      <c r="B113" s="361"/>
      <c r="C113" s="361"/>
      <c r="D113" s="361"/>
      <c r="E113" s="361"/>
      <c r="F113" s="361"/>
      <c r="G113" s="361"/>
      <c r="H113" s="361"/>
      <c r="I113" s="362"/>
      <c r="J113" s="361"/>
      <c r="K113" s="361"/>
      <c r="L113" s="393">
        <v>2</v>
      </c>
      <c r="M113" s="407" t="s">
        <v>563</v>
      </c>
      <c r="N113" s="407" t="s">
        <v>564</v>
      </c>
      <c r="O113" s="391">
        <v>13</v>
      </c>
      <c r="P113" s="365"/>
      <c r="Q113" s="400"/>
      <c r="R113" s="424"/>
      <c r="S113" s="424"/>
      <c r="T113" s="424"/>
      <c r="U113" s="389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1"/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1"/>
      <c r="BV113" s="361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1"/>
      <c r="CL113" s="361"/>
      <c r="CM113" s="361"/>
      <c r="CN113" s="361"/>
      <c r="CO113" s="361"/>
      <c r="CP113" s="361"/>
      <c r="CQ113" s="361"/>
      <c r="CR113" s="361"/>
      <c r="CS113" s="361"/>
      <c r="CT113" s="361"/>
      <c r="CU113" s="361"/>
      <c r="CV113" s="361"/>
      <c r="CW113" s="361"/>
      <c r="CX113" s="361"/>
      <c r="CY113" s="361"/>
      <c r="CZ113" s="361"/>
      <c r="DA113" s="361"/>
      <c r="DB113" s="361"/>
      <c r="DC113" s="361"/>
      <c r="DD113" s="361"/>
      <c r="DE113" s="361"/>
    </row>
    <row r="114" spans="2:109" ht="15">
      <c r="B114" s="361"/>
      <c r="C114" s="361"/>
      <c r="D114" s="361"/>
      <c r="E114" s="361"/>
      <c r="F114" s="361"/>
      <c r="G114" s="361"/>
      <c r="H114" s="361"/>
      <c r="I114" s="362"/>
      <c r="J114" s="361"/>
      <c r="K114" s="361"/>
      <c r="L114" s="393">
        <v>3</v>
      </c>
      <c r="M114" s="407" t="s">
        <v>565</v>
      </c>
      <c r="N114" s="407" t="s">
        <v>493</v>
      </c>
      <c r="O114" s="391">
        <v>13</v>
      </c>
      <c r="P114" s="365"/>
      <c r="Q114" s="400"/>
      <c r="R114" s="424"/>
      <c r="S114" s="424"/>
      <c r="T114" s="424"/>
      <c r="U114" s="389"/>
      <c r="V114" s="361"/>
      <c r="W114" s="361"/>
      <c r="X114" s="361"/>
      <c r="Y114" s="361"/>
      <c r="Z114" s="361"/>
      <c r="AA114" s="361"/>
      <c r="AB114" s="361"/>
      <c r="AC114" s="361"/>
      <c r="AD114" s="361"/>
      <c r="AE114" s="361"/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 s="361"/>
      <c r="BP114" s="361"/>
      <c r="BQ114" s="361"/>
      <c r="BR114" s="361"/>
      <c r="BS114" s="361"/>
      <c r="BT114" s="361"/>
      <c r="BU114" s="361"/>
      <c r="BV114" s="361"/>
      <c r="BW114" s="361"/>
      <c r="BX114" s="361"/>
      <c r="BY114" s="361"/>
      <c r="BZ114" s="361"/>
      <c r="CA114" s="361"/>
      <c r="CB114" s="361"/>
      <c r="CC114" s="361"/>
      <c r="CD114" s="361"/>
      <c r="CE114" s="361"/>
      <c r="CF114" s="361"/>
      <c r="CG114" s="361"/>
      <c r="CH114" s="361"/>
      <c r="CI114" s="361"/>
      <c r="CJ114" s="361"/>
      <c r="CK114" s="361"/>
      <c r="CL114" s="361"/>
      <c r="CM114" s="361"/>
      <c r="CN114" s="361"/>
      <c r="CO114" s="361"/>
      <c r="CP114" s="361"/>
      <c r="CQ114" s="361"/>
      <c r="CR114" s="361"/>
      <c r="CS114" s="361"/>
      <c r="CT114" s="361"/>
      <c r="CU114" s="361"/>
      <c r="CV114" s="361"/>
      <c r="CW114" s="361"/>
      <c r="CX114" s="361"/>
      <c r="CY114" s="361"/>
      <c r="CZ114" s="361"/>
      <c r="DA114" s="361"/>
      <c r="DB114" s="361"/>
      <c r="DC114" s="361"/>
      <c r="DD114" s="361"/>
      <c r="DE114" s="361"/>
    </row>
    <row r="115" spans="2:109" ht="17.25" customHeight="1">
      <c r="B115" s="361"/>
      <c r="C115" s="361"/>
      <c r="D115" s="361"/>
      <c r="E115" s="361"/>
      <c r="F115" s="361"/>
      <c r="G115" s="361"/>
      <c r="H115" s="361"/>
      <c r="I115" s="362"/>
      <c r="J115" s="361"/>
      <c r="K115" s="361"/>
      <c r="L115" s="393">
        <v>4</v>
      </c>
      <c r="M115" s="407" t="s">
        <v>566</v>
      </c>
      <c r="N115" s="407" t="s">
        <v>494</v>
      </c>
      <c r="O115" s="391">
        <v>13</v>
      </c>
      <c r="P115" s="365"/>
      <c r="Q115" s="400"/>
      <c r="R115" s="424"/>
      <c r="S115" s="424"/>
      <c r="T115" s="424"/>
      <c r="U115" s="389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1"/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1"/>
      <c r="BM115" s="361"/>
      <c r="BN115" s="361"/>
      <c r="BO115" s="361"/>
      <c r="BP115" s="361"/>
      <c r="BQ115" s="361"/>
      <c r="BR115" s="361"/>
      <c r="BS115" s="361"/>
      <c r="BT115" s="361"/>
      <c r="BU115" s="361"/>
      <c r="BV115" s="361"/>
      <c r="BW115" s="361"/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1"/>
      <c r="CJ115" s="361"/>
      <c r="CK115" s="361"/>
      <c r="CL115" s="361"/>
      <c r="CM115" s="361"/>
      <c r="CN115" s="361"/>
      <c r="CO115" s="361"/>
      <c r="CP115" s="361"/>
      <c r="CQ115" s="361"/>
      <c r="CR115" s="361"/>
      <c r="CS115" s="361"/>
      <c r="CT115" s="361"/>
      <c r="CU115" s="361"/>
      <c r="CV115" s="361"/>
      <c r="CW115" s="361"/>
      <c r="CX115" s="361"/>
      <c r="CY115" s="361"/>
      <c r="CZ115" s="361"/>
      <c r="DA115" s="361"/>
      <c r="DB115" s="361"/>
      <c r="DC115" s="361"/>
      <c r="DD115" s="361"/>
      <c r="DE115" s="361"/>
    </row>
    <row r="116" spans="2:109" ht="15">
      <c r="B116" s="361"/>
      <c r="C116" s="361"/>
      <c r="D116" s="361"/>
      <c r="E116" s="361"/>
      <c r="F116" s="361"/>
      <c r="G116" s="361"/>
      <c r="H116" s="361"/>
      <c r="I116" s="362"/>
      <c r="J116" s="361"/>
      <c r="K116" s="361"/>
      <c r="L116" s="393">
        <v>5</v>
      </c>
      <c r="M116" s="407" t="s">
        <v>567</v>
      </c>
      <c r="N116" s="407" t="s">
        <v>480</v>
      </c>
      <c r="O116" s="391">
        <v>13</v>
      </c>
      <c r="P116" s="365"/>
      <c r="Q116" s="400"/>
      <c r="R116" s="2"/>
      <c r="S116" s="2"/>
      <c r="T116" s="2"/>
      <c r="U116" s="401"/>
      <c r="V116" s="361"/>
      <c r="W116" s="361"/>
      <c r="X116" s="361"/>
      <c r="Y116" s="361"/>
      <c r="Z116" s="361"/>
      <c r="AA116" s="361"/>
      <c r="AB116" s="361"/>
      <c r="AC116" s="361"/>
      <c r="AD116" s="361"/>
      <c r="AE116" s="361"/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 s="361"/>
      <c r="BP116" s="361"/>
      <c r="BQ116" s="361"/>
      <c r="BR116" s="361"/>
      <c r="BS116" s="361"/>
      <c r="BT116" s="361"/>
      <c r="BU116" s="361"/>
      <c r="BV116" s="361"/>
      <c r="BW116" s="361"/>
      <c r="BX116" s="361"/>
      <c r="BY116" s="361"/>
      <c r="BZ116" s="361"/>
      <c r="CA116" s="361"/>
      <c r="CB116" s="361"/>
      <c r="CC116" s="361"/>
      <c r="CD116" s="361"/>
      <c r="CE116" s="361"/>
      <c r="CF116" s="361"/>
      <c r="CG116" s="361"/>
      <c r="CH116" s="361"/>
      <c r="CI116" s="361"/>
      <c r="CJ116" s="361"/>
      <c r="CK116" s="361"/>
      <c r="CL116" s="361"/>
      <c r="CM116" s="361"/>
      <c r="CN116" s="361"/>
      <c r="CO116" s="361"/>
      <c r="CP116" s="361"/>
      <c r="CQ116" s="361"/>
      <c r="CR116" s="361"/>
      <c r="CS116" s="361"/>
      <c r="CT116" s="361"/>
      <c r="CU116" s="361"/>
      <c r="CV116" s="361"/>
      <c r="CW116" s="361"/>
      <c r="CX116" s="361"/>
      <c r="CY116" s="361"/>
      <c r="CZ116" s="361"/>
      <c r="DA116" s="361"/>
      <c r="DB116" s="361"/>
      <c r="DC116" s="361"/>
      <c r="DD116" s="361"/>
      <c r="DE116" s="361"/>
    </row>
    <row r="117" spans="2:109" ht="15.75">
      <c r="B117" s="361"/>
      <c r="C117" s="361"/>
      <c r="D117" s="361"/>
      <c r="E117" s="361"/>
      <c r="F117" s="361"/>
      <c r="G117" s="361"/>
      <c r="H117" s="361"/>
      <c r="I117" s="362"/>
      <c r="J117" s="361"/>
      <c r="K117" s="361"/>
      <c r="L117" s="393">
        <v>6</v>
      </c>
      <c r="M117" s="407" t="s">
        <v>568</v>
      </c>
      <c r="N117" s="407" t="s">
        <v>487</v>
      </c>
      <c r="O117" s="391">
        <v>13</v>
      </c>
      <c r="P117" s="399"/>
      <c r="Q117" s="400"/>
      <c r="R117" s="373" t="s">
        <v>446</v>
      </c>
      <c r="S117" s="361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1"/>
      <c r="AE117" s="361"/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1"/>
      <c r="DB117" s="361"/>
      <c r="DC117" s="361"/>
      <c r="DD117" s="361"/>
      <c r="DE117" s="361"/>
    </row>
    <row r="118" spans="2:109" ht="13.5" customHeight="1">
      <c r="B118" s="361"/>
      <c r="C118" s="361"/>
      <c r="D118" s="361"/>
      <c r="E118" s="361"/>
      <c r="F118" s="361"/>
      <c r="G118" s="361"/>
      <c r="H118" s="361"/>
      <c r="I118" s="362"/>
      <c r="J118" s="361"/>
      <c r="K118" s="361"/>
      <c r="L118" s="393">
        <v>7</v>
      </c>
      <c r="M118" s="407" t="s">
        <v>569</v>
      </c>
      <c r="N118" s="407" t="s">
        <v>570</v>
      </c>
      <c r="O118" s="391">
        <v>13</v>
      </c>
      <c r="P118" s="399"/>
      <c r="Q118" s="400"/>
      <c r="R118" s="374" t="s">
        <v>466</v>
      </c>
      <c r="S118" s="375" t="s">
        <v>403</v>
      </c>
      <c r="T118" s="405">
        <v>44215</v>
      </c>
      <c r="U118" s="411" t="s">
        <v>475</v>
      </c>
      <c r="V118" s="361"/>
      <c r="W118" s="361"/>
      <c r="X118" s="361"/>
      <c r="Y118" s="361"/>
      <c r="Z118" s="361"/>
      <c r="AA118" s="361"/>
      <c r="AB118" s="361"/>
      <c r="AC118" s="361"/>
      <c r="AD118" s="361"/>
      <c r="AE118" s="361"/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1"/>
      <c r="CL118" s="361"/>
      <c r="CM118" s="361"/>
      <c r="CN118" s="361"/>
      <c r="CO118" s="361"/>
      <c r="CP118" s="361"/>
      <c r="CQ118" s="361"/>
      <c r="CR118" s="361"/>
      <c r="CS118" s="361"/>
      <c r="CT118" s="361"/>
      <c r="CU118" s="361"/>
      <c r="CV118" s="361"/>
      <c r="CW118" s="361"/>
      <c r="CX118" s="361"/>
      <c r="CY118" s="361"/>
      <c r="CZ118" s="361"/>
      <c r="DA118" s="361"/>
      <c r="DB118" s="361"/>
      <c r="DC118" s="361"/>
      <c r="DD118" s="361"/>
      <c r="DE118" s="361"/>
    </row>
    <row r="119" spans="2:109" ht="16.5" customHeight="1">
      <c r="B119" s="361"/>
      <c r="C119" s="361"/>
      <c r="D119" s="361"/>
      <c r="E119" s="361"/>
      <c r="F119" s="361"/>
      <c r="G119" s="361"/>
      <c r="H119" s="361"/>
      <c r="I119" s="362"/>
      <c r="J119" s="361"/>
      <c r="K119" s="361"/>
      <c r="L119" s="393">
        <v>8</v>
      </c>
      <c r="M119" s="407" t="s">
        <v>571</v>
      </c>
      <c r="N119" s="407" t="s">
        <v>572</v>
      </c>
      <c r="O119" s="391">
        <v>13</v>
      </c>
      <c r="P119" s="399"/>
      <c r="Q119" s="400"/>
      <c r="R119" s="379" t="s">
        <v>472</v>
      </c>
      <c r="S119" s="379" t="s">
        <v>473</v>
      </c>
      <c r="T119" s="379" t="s">
        <v>474</v>
      </c>
      <c r="U119" s="380" t="s">
        <v>4</v>
      </c>
      <c r="V119" s="361"/>
      <c r="W119" s="361"/>
      <c r="X119" s="361"/>
      <c r="Y119" s="361"/>
      <c r="Z119" s="361"/>
      <c r="AA119" s="361"/>
      <c r="AB119" s="361"/>
      <c r="AC119" s="361"/>
      <c r="AD119" s="361"/>
      <c r="AE119" s="361"/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 s="361"/>
      <c r="BP119" s="361"/>
      <c r="BQ119" s="361"/>
      <c r="BR119" s="361"/>
      <c r="BS119" s="361"/>
      <c r="BT119" s="361"/>
      <c r="BU119" s="361"/>
      <c r="BV119" s="361"/>
      <c r="BW119" s="361"/>
      <c r="BX119" s="361"/>
      <c r="BY119" s="361"/>
      <c r="BZ119" s="361"/>
      <c r="CA119" s="361"/>
      <c r="CB119" s="361"/>
      <c r="CC119" s="361"/>
      <c r="CD119" s="361"/>
      <c r="CE119" s="361"/>
      <c r="CF119" s="361"/>
      <c r="CG119" s="361"/>
      <c r="CH119" s="361"/>
      <c r="CI119" s="361"/>
      <c r="CJ119" s="361"/>
      <c r="CK119" s="361"/>
      <c r="CL119" s="361"/>
      <c r="CM119" s="361"/>
      <c r="CN119" s="361"/>
      <c r="CO119" s="361"/>
      <c r="CP119" s="361"/>
      <c r="CQ119" s="361"/>
      <c r="CR119" s="361"/>
      <c r="CS119" s="361"/>
      <c r="CT119" s="361"/>
      <c r="CU119" s="361"/>
      <c r="CV119" s="361"/>
      <c r="CW119" s="361"/>
      <c r="CX119" s="361"/>
      <c r="CY119" s="361"/>
      <c r="CZ119" s="361"/>
      <c r="DA119" s="361"/>
      <c r="DB119" s="361"/>
      <c r="DC119" s="361"/>
      <c r="DD119" s="361"/>
      <c r="DE119" s="361"/>
    </row>
    <row r="120" spans="2:109" ht="15">
      <c r="B120" s="361"/>
      <c r="C120" s="361"/>
      <c r="D120" s="361"/>
      <c r="E120" s="361"/>
      <c r="F120" s="361"/>
      <c r="G120" s="361"/>
      <c r="H120" s="361"/>
      <c r="I120" s="362"/>
      <c r="J120" s="361"/>
      <c r="K120" s="361"/>
      <c r="L120" s="393">
        <v>9</v>
      </c>
      <c r="M120" s="407" t="s">
        <v>496</v>
      </c>
      <c r="N120" s="407" t="s">
        <v>494</v>
      </c>
      <c r="O120" s="391">
        <v>13</v>
      </c>
      <c r="P120" s="399"/>
      <c r="Q120" s="400"/>
      <c r="R120" s="412">
        <v>1</v>
      </c>
      <c r="S120" s="270" t="s">
        <v>589</v>
      </c>
      <c r="T120" s="270" t="s">
        <v>590</v>
      </c>
      <c r="U120" s="386">
        <v>13</v>
      </c>
      <c r="V120" s="361"/>
      <c r="W120" s="361"/>
      <c r="X120" s="361"/>
      <c r="Y120" s="361"/>
      <c r="Z120" s="361"/>
      <c r="AA120" s="361"/>
      <c r="AB120" s="361"/>
      <c r="AC120" s="361"/>
      <c r="AD120" s="361"/>
      <c r="AE120" s="361"/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 s="361"/>
      <c r="BP120" s="361"/>
      <c r="BQ120" s="361"/>
      <c r="BR120" s="361"/>
      <c r="BS120" s="361"/>
      <c r="BT120" s="361"/>
      <c r="BU120" s="361"/>
      <c r="BV120" s="361"/>
      <c r="BW120" s="361"/>
      <c r="BX120" s="361"/>
      <c r="BY120" s="361"/>
      <c r="BZ120" s="361"/>
      <c r="CA120" s="361"/>
      <c r="CB120" s="361"/>
      <c r="CC120" s="361"/>
      <c r="CD120" s="361"/>
      <c r="CE120" s="361"/>
      <c r="CF120" s="361"/>
      <c r="CG120" s="361"/>
      <c r="CH120" s="361"/>
      <c r="CI120" s="361"/>
      <c r="CJ120" s="361"/>
      <c r="CK120" s="361"/>
      <c r="CL120" s="361"/>
      <c r="CM120" s="361"/>
      <c r="CN120" s="361"/>
      <c r="CO120" s="361"/>
      <c r="CP120" s="361"/>
      <c r="CQ120" s="361"/>
      <c r="CR120" s="361"/>
      <c r="CS120" s="361"/>
      <c r="CT120" s="361"/>
      <c r="CU120" s="361"/>
      <c r="CV120" s="361"/>
      <c r="CW120" s="361"/>
      <c r="CX120" s="361"/>
      <c r="CY120" s="361"/>
      <c r="CZ120" s="361"/>
      <c r="DA120" s="361"/>
      <c r="DB120" s="361"/>
      <c r="DC120" s="361"/>
      <c r="DD120" s="361"/>
      <c r="DE120" s="361"/>
    </row>
    <row r="121" spans="2:109" ht="15">
      <c r="B121" s="361"/>
      <c r="C121" s="361"/>
      <c r="D121" s="361"/>
      <c r="E121" s="361"/>
      <c r="F121" s="361"/>
      <c r="G121" s="361"/>
      <c r="H121" s="361"/>
      <c r="I121" s="362"/>
      <c r="J121" s="361"/>
      <c r="K121" s="361"/>
      <c r="L121" s="393">
        <v>10</v>
      </c>
      <c r="M121" s="407" t="s">
        <v>481</v>
      </c>
      <c r="N121" s="407" t="s">
        <v>482</v>
      </c>
      <c r="O121" s="391">
        <v>13</v>
      </c>
      <c r="P121" s="399"/>
      <c r="Q121" s="400"/>
      <c r="R121" s="384">
        <v>2</v>
      </c>
      <c r="S121" s="421" t="s">
        <v>541</v>
      </c>
      <c r="T121" s="421" t="s">
        <v>485</v>
      </c>
      <c r="U121" s="420">
        <v>13</v>
      </c>
      <c r="V121" s="361"/>
      <c r="W121" s="361"/>
      <c r="X121" s="361"/>
      <c r="Y121" s="361"/>
      <c r="Z121" s="361"/>
      <c r="AA121" s="361"/>
      <c r="AB121" s="361"/>
      <c r="AC121" s="361"/>
      <c r="AD121" s="361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 s="361"/>
      <c r="BP121" s="361"/>
      <c r="BQ121" s="361"/>
      <c r="BR121" s="361"/>
      <c r="BS121" s="361"/>
      <c r="BT121" s="361"/>
      <c r="BU121" s="361"/>
      <c r="BV121" s="361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1"/>
      <c r="CH121" s="361"/>
      <c r="CI121" s="361"/>
      <c r="CJ121" s="361"/>
      <c r="CK121" s="361"/>
      <c r="CL121" s="361"/>
      <c r="CM121" s="361"/>
      <c r="CN121" s="361"/>
      <c r="CO121" s="361"/>
      <c r="CP121" s="361"/>
      <c r="CQ121" s="361"/>
      <c r="CR121" s="361"/>
      <c r="CS121" s="361"/>
      <c r="CT121" s="361"/>
      <c r="CU121" s="361"/>
      <c r="CV121" s="361"/>
      <c r="CW121" s="361"/>
      <c r="CX121" s="361"/>
      <c r="CY121" s="361"/>
      <c r="CZ121" s="361"/>
      <c r="DA121" s="361"/>
      <c r="DB121" s="361"/>
      <c r="DC121" s="361"/>
      <c r="DD121" s="361"/>
      <c r="DE121" s="361"/>
    </row>
    <row r="122" spans="2:109" ht="15">
      <c r="B122" s="361"/>
      <c r="C122" s="361"/>
      <c r="D122" s="361"/>
      <c r="E122" s="361"/>
      <c r="F122" s="361"/>
      <c r="G122" s="361"/>
      <c r="H122" s="361"/>
      <c r="I122" s="362"/>
      <c r="J122" s="361"/>
      <c r="K122" s="361"/>
      <c r="L122" s="424"/>
      <c r="M122" s="424"/>
      <c r="N122" s="424"/>
      <c r="O122" s="389"/>
      <c r="P122" s="399"/>
      <c r="Q122" s="400"/>
      <c r="R122" s="412">
        <v>3</v>
      </c>
      <c r="S122" s="421" t="s">
        <v>542</v>
      </c>
      <c r="T122" s="421" t="s">
        <v>543</v>
      </c>
      <c r="U122" s="420">
        <v>13</v>
      </c>
      <c r="V122" s="361"/>
      <c r="W122" s="361"/>
      <c r="X122" s="361"/>
      <c r="Y122" s="361"/>
      <c r="Z122" s="361"/>
      <c r="AA122" s="361"/>
      <c r="AB122" s="361"/>
      <c r="AC122" s="361"/>
      <c r="AD122" s="361"/>
      <c r="AE122" s="361"/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 s="361"/>
      <c r="BP122" s="361"/>
      <c r="BQ122" s="361"/>
      <c r="BR122" s="361"/>
      <c r="BS122" s="361"/>
      <c r="BT122" s="361"/>
      <c r="BU122" s="361"/>
      <c r="BV122" s="361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1"/>
      <c r="CH122" s="361"/>
      <c r="CI122" s="361"/>
      <c r="CJ122" s="361"/>
      <c r="CK122" s="361"/>
      <c r="CL122" s="361"/>
      <c r="CM122" s="361"/>
      <c r="CN122" s="361"/>
      <c r="CO122" s="361"/>
      <c r="CP122" s="361"/>
      <c r="CQ122" s="361"/>
      <c r="CR122" s="361"/>
      <c r="CS122" s="361"/>
      <c r="CT122" s="361"/>
      <c r="CU122" s="361"/>
      <c r="CV122" s="361"/>
      <c r="CW122" s="361"/>
      <c r="CX122" s="361"/>
      <c r="CY122" s="361"/>
      <c r="CZ122" s="361"/>
      <c r="DA122" s="361"/>
      <c r="DB122" s="361"/>
      <c r="DC122" s="361"/>
      <c r="DD122" s="361"/>
      <c r="DE122" s="361"/>
    </row>
    <row r="123" spans="2:109" ht="15">
      <c r="B123" s="361"/>
      <c r="C123" s="361"/>
      <c r="D123" s="361"/>
      <c r="E123" s="361"/>
      <c r="F123" s="361"/>
      <c r="G123" s="361"/>
      <c r="H123" s="361"/>
      <c r="I123" s="362"/>
      <c r="J123" s="361"/>
      <c r="K123" s="361"/>
      <c r="L123" s="424"/>
      <c r="M123" s="424"/>
      <c r="N123" s="424"/>
      <c r="O123" s="389"/>
      <c r="P123" s="399"/>
      <c r="Q123" s="400"/>
      <c r="R123" s="384">
        <v>4</v>
      </c>
      <c r="S123" s="270"/>
      <c r="T123" s="270"/>
      <c r="U123" s="386"/>
      <c r="V123" s="361"/>
      <c r="W123" s="361"/>
      <c r="X123" s="361"/>
      <c r="Y123" s="361"/>
      <c r="Z123" s="361"/>
      <c r="AA123" s="361"/>
      <c r="AB123" s="361"/>
      <c r="AC123" s="361"/>
      <c r="AD123" s="361"/>
      <c r="AE123" s="361"/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 s="361"/>
      <c r="BP123" s="361"/>
      <c r="BQ123" s="361"/>
      <c r="BR123" s="361"/>
      <c r="BS123" s="361"/>
      <c r="BT123" s="361"/>
      <c r="BU123" s="361"/>
      <c r="BV123" s="361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1"/>
      <c r="CH123" s="361"/>
      <c r="CI123" s="361"/>
      <c r="CJ123" s="361"/>
      <c r="CK123" s="361"/>
      <c r="CL123" s="361"/>
      <c r="CM123" s="361"/>
      <c r="CN123" s="361"/>
      <c r="CO123" s="361"/>
      <c r="CP123" s="361"/>
      <c r="CQ123" s="361"/>
      <c r="CR123" s="361"/>
      <c r="CS123" s="361"/>
      <c r="CT123" s="361"/>
      <c r="CU123" s="361"/>
      <c r="CV123" s="361"/>
      <c r="CW123" s="361"/>
      <c r="CX123" s="361"/>
      <c r="CY123" s="361"/>
      <c r="CZ123" s="361"/>
      <c r="DA123" s="361"/>
      <c r="DB123" s="361"/>
      <c r="DC123" s="361"/>
      <c r="DD123" s="361"/>
      <c r="DE123" s="361"/>
    </row>
    <row r="124" spans="2:109" ht="15">
      <c r="B124" s="361"/>
      <c r="C124" s="361"/>
      <c r="D124" s="361"/>
      <c r="E124" s="361"/>
      <c r="F124" s="361"/>
      <c r="G124" s="361"/>
      <c r="H124" s="361"/>
      <c r="I124" s="362"/>
      <c r="J124" s="361"/>
      <c r="K124" s="361"/>
      <c r="L124" s="424"/>
      <c r="M124" s="424"/>
      <c r="N124" s="424"/>
      <c r="O124" s="389"/>
      <c r="P124" s="399"/>
      <c r="Q124" s="400"/>
      <c r="R124" s="412">
        <v>5</v>
      </c>
      <c r="S124" s="421" t="s">
        <v>544</v>
      </c>
      <c r="T124" s="421" t="s">
        <v>545</v>
      </c>
      <c r="U124" s="420">
        <v>13</v>
      </c>
      <c r="V124" s="361"/>
      <c r="W124" s="361"/>
      <c r="X124" s="361"/>
      <c r="Y124" s="361"/>
      <c r="Z124" s="361"/>
      <c r="AA124" s="361"/>
      <c r="AB124" s="361"/>
      <c r="AC124" s="361"/>
      <c r="AD124" s="361"/>
      <c r="AE124" s="361"/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1"/>
      <c r="BP124" s="361"/>
      <c r="BQ124" s="361"/>
      <c r="BR124" s="361"/>
      <c r="BS124" s="361"/>
      <c r="BT124" s="361"/>
      <c r="BU124" s="361"/>
      <c r="BV124" s="361"/>
      <c r="BW124" s="361"/>
      <c r="BX124" s="361"/>
      <c r="BY124" s="361"/>
      <c r="BZ124" s="361"/>
      <c r="CA124" s="361"/>
      <c r="CB124" s="361"/>
      <c r="CC124" s="361"/>
      <c r="CD124" s="361"/>
      <c r="CE124" s="361"/>
      <c r="CF124" s="361"/>
      <c r="CG124" s="361"/>
      <c r="CH124" s="361"/>
      <c r="CI124" s="361"/>
      <c r="CJ124" s="361"/>
      <c r="CK124" s="361"/>
      <c r="CL124" s="361"/>
      <c r="CM124" s="361"/>
      <c r="CN124" s="361"/>
      <c r="CO124" s="361"/>
      <c r="CP124" s="361"/>
      <c r="CQ124" s="361"/>
      <c r="CR124" s="361"/>
      <c r="CS124" s="361"/>
      <c r="CT124" s="361"/>
      <c r="CU124" s="361"/>
      <c r="CV124" s="361"/>
      <c r="CW124" s="361"/>
      <c r="CX124" s="361"/>
      <c r="CY124" s="361"/>
      <c r="CZ124" s="361"/>
      <c r="DA124" s="361"/>
      <c r="DB124" s="361"/>
      <c r="DC124" s="361"/>
      <c r="DD124" s="361"/>
      <c r="DE124" s="361"/>
    </row>
    <row r="125" spans="2:109" ht="15">
      <c r="B125" s="361"/>
      <c r="C125" s="361"/>
      <c r="D125" s="361"/>
      <c r="E125" s="361"/>
      <c r="F125" s="361"/>
      <c r="G125" s="361"/>
      <c r="H125" s="361"/>
      <c r="I125" s="362"/>
      <c r="J125" s="361"/>
      <c r="K125" s="361"/>
      <c r="L125" s="424"/>
      <c r="M125" s="424"/>
      <c r="N125" s="424"/>
      <c r="O125" s="389"/>
      <c r="P125" s="399"/>
      <c r="Q125" s="400"/>
      <c r="R125" s="398"/>
      <c r="S125" s="363"/>
      <c r="T125" s="363"/>
      <c r="U125" s="363"/>
      <c r="V125" s="361"/>
      <c r="W125" s="361"/>
      <c r="X125" s="361"/>
      <c r="Y125" s="361"/>
      <c r="Z125" s="361"/>
      <c r="AA125" s="361"/>
      <c r="AB125" s="361"/>
      <c r="AC125" s="361"/>
      <c r="AD125" s="361"/>
      <c r="AE125" s="361"/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1"/>
      <c r="BU125" s="361"/>
      <c r="BV125" s="361"/>
      <c r="BW125" s="361"/>
      <c r="BX125" s="361"/>
      <c r="BY125" s="361"/>
      <c r="BZ125" s="361"/>
      <c r="CA125" s="361"/>
      <c r="CB125" s="361"/>
      <c r="CC125" s="361"/>
      <c r="CD125" s="361"/>
      <c r="CE125" s="361"/>
      <c r="CF125" s="361"/>
      <c r="CG125" s="361"/>
      <c r="CH125" s="361"/>
      <c r="CI125" s="361"/>
      <c r="CJ125" s="361"/>
      <c r="CK125" s="361"/>
      <c r="CL125" s="361"/>
      <c r="CM125" s="361"/>
      <c r="CN125" s="361"/>
      <c r="CO125" s="361"/>
      <c r="CP125" s="361"/>
      <c r="CQ125" s="361"/>
      <c r="CR125" s="361"/>
      <c r="CS125" s="361"/>
      <c r="CT125" s="361"/>
      <c r="CU125" s="361"/>
      <c r="CV125" s="361"/>
      <c r="CW125" s="361"/>
      <c r="CX125" s="361"/>
      <c r="CY125" s="361"/>
      <c r="CZ125" s="361"/>
      <c r="DA125" s="361"/>
      <c r="DB125" s="361"/>
      <c r="DC125" s="361"/>
      <c r="DD125" s="361"/>
      <c r="DE125" s="361"/>
    </row>
    <row r="126" spans="2:109" ht="14.25">
      <c r="B126" s="361"/>
      <c r="C126" s="361"/>
      <c r="D126" s="361"/>
      <c r="E126" s="361"/>
      <c r="F126" s="361"/>
      <c r="G126" s="361"/>
      <c r="H126" s="361"/>
      <c r="I126" s="362"/>
      <c r="J126" s="361"/>
      <c r="K126" s="361"/>
      <c r="L126" s="424"/>
      <c r="M126" s="424"/>
      <c r="N126" s="424"/>
      <c r="O126" s="389"/>
      <c r="P126" s="399"/>
      <c r="Q126" s="400"/>
      <c r="V126" s="361"/>
      <c r="W126" s="361"/>
      <c r="X126" s="361"/>
      <c r="Y126" s="361"/>
      <c r="Z126" s="361"/>
      <c r="AA126" s="361"/>
      <c r="AB126" s="361"/>
      <c r="AC126" s="361"/>
      <c r="AD126" s="361"/>
      <c r="AE126" s="361"/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 s="361"/>
      <c r="BP126" s="361"/>
      <c r="BQ126" s="361"/>
      <c r="BR126" s="361"/>
      <c r="BS126" s="361"/>
      <c r="BT126" s="361"/>
      <c r="BU126" s="361"/>
      <c r="BV126" s="361"/>
      <c r="BW126" s="361"/>
      <c r="BX126" s="361"/>
      <c r="BY126" s="361"/>
      <c r="BZ126" s="361"/>
      <c r="CA126" s="361"/>
      <c r="CB126" s="361"/>
      <c r="CC126" s="361"/>
      <c r="CD126" s="361"/>
      <c r="CE126" s="361"/>
      <c r="CF126" s="361"/>
      <c r="CG126" s="361"/>
      <c r="CH126" s="361"/>
      <c r="CI126" s="361"/>
      <c r="CJ126" s="361"/>
      <c r="CK126" s="361"/>
      <c r="CL126" s="361"/>
      <c r="CM126" s="361"/>
      <c r="CN126" s="361"/>
      <c r="CO126" s="361"/>
      <c r="CP126" s="361"/>
      <c r="CQ126" s="361"/>
      <c r="CR126" s="361"/>
      <c r="CS126" s="361"/>
      <c r="CT126" s="361"/>
      <c r="CU126" s="361"/>
      <c r="CV126" s="361"/>
      <c r="CW126" s="361"/>
      <c r="CX126" s="361"/>
      <c r="CY126" s="361"/>
      <c r="CZ126" s="361"/>
      <c r="DA126" s="361"/>
      <c r="DB126" s="361"/>
      <c r="DC126" s="361"/>
      <c r="DD126" s="361"/>
      <c r="DE126" s="361"/>
    </row>
    <row r="127" spans="2:109" ht="14.25">
      <c r="B127" s="361"/>
      <c r="C127" s="361"/>
      <c r="D127" s="361"/>
      <c r="E127" s="361"/>
      <c r="F127" s="361"/>
      <c r="G127" s="361"/>
      <c r="H127" s="361"/>
      <c r="I127" s="362"/>
      <c r="J127" s="361"/>
      <c r="K127" s="361"/>
      <c r="L127" s="424"/>
      <c r="M127" s="424"/>
      <c r="N127" s="424"/>
      <c r="O127" s="389"/>
      <c r="P127" s="399"/>
      <c r="Q127" s="400"/>
      <c r="R127" s="2"/>
      <c r="S127" s="2"/>
      <c r="T127" s="2"/>
      <c r="U127" s="401"/>
      <c r="V127" s="361"/>
      <c r="W127" s="361"/>
      <c r="X127" s="361"/>
      <c r="Y127" s="361"/>
      <c r="Z127" s="361"/>
      <c r="AA127" s="361"/>
      <c r="AB127" s="361"/>
      <c r="AC127" s="361"/>
      <c r="AD127" s="361"/>
      <c r="AE127" s="361"/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361"/>
      <c r="BI127" s="361"/>
      <c r="BJ127" s="361"/>
      <c r="BK127" s="361"/>
      <c r="BL127" s="361"/>
      <c r="BM127" s="361"/>
      <c r="BN127" s="361"/>
      <c r="BO127" s="361"/>
      <c r="BP127" s="361"/>
      <c r="BQ127" s="361"/>
      <c r="BR127" s="361"/>
      <c r="BS127" s="361"/>
      <c r="BT127" s="361"/>
      <c r="BU127" s="361"/>
      <c r="BV127" s="361"/>
      <c r="BW127" s="361"/>
      <c r="BX127" s="361"/>
      <c r="BY127" s="361"/>
      <c r="BZ127" s="361"/>
      <c r="CA127" s="361"/>
      <c r="CB127" s="361"/>
      <c r="CC127" s="361"/>
      <c r="CD127" s="361"/>
      <c r="CE127" s="361"/>
      <c r="CF127" s="361"/>
      <c r="CG127" s="361"/>
      <c r="CH127" s="361"/>
      <c r="CI127" s="361"/>
      <c r="CJ127" s="361"/>
      <c r="CK127" s="361"/>
      <c r="CL127" s="361"/>
      <c r="CM127" s="361"/>
      <c r="CN127" s="361"/>
      <c r="CO127" s="361"/>
      <c r="CP127" s="361"/>
      <c r="CQ127" s="361"/>
      <c r="CR127" s="361"/>
      <c r="CS127" s="361"/>
      <c r="CT127" s="361"/>
      <c r="CU127" s="361"/>
      <c r="CV127" s="361"/>
      <c r="CW127" s="361"/>
      <c r="CX127" s="361"/>
      <c r="CY127" s="361"/>
      <c r="CZ127" s="361"/>
      <c r="DA127" s="361"/>
      <c r="DB127" s="361"/>
      <c r="DC127" s="361"/>
      <c r="DD127" s="361"/>
      <c r="DE127" s="361"/>
    </row>
    <row r="128" spans="2:109" ht="15.75">
      <c r="B128" s="361"/>
      <c r="C128" s="361"/>
      <c r="D128" s="361"/>
      <c r="E128" s="361"/>
      <c r="F128" s="361"/>
      <c r="G128" s="361"/>
      <c r="H128" s="361"/>
      <c r="I128" s="362"/>
      <c r="J128" s="361"/>
      <c r="K128" s="361"/>
      <c r="L128" s="424"/>
      <c r="M128" s="424"/>
      <c r="N128" s="424"/>
      <c r="O128" s="389"/>
      <c r="P128" s="399"/>
      <c r="Q128" s="400"/>
      <c r="R128" s="373"/>
      <c r="S128" s="363"/>
      <c r="T128" s="363"/>
      <c r="U128" s="364"/>
      <c r="V128" s="361"/>
      <c r="W128" s="361"/>
      <c r="X128" s="361"/>
      <c r="Y128" s="361"/>
      <c r="Z128" s="361"/>
      <c r="AA128" s="361"/>
      <c r="AB128" s="361"/>
      <c r="AC128" s="361"/>
      <c r="AD128" s="361"/>
      <c r="AE128" s="361"/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1"/>
      <c r="BM128" s="361"/>
      <c r="BN128" s="361"/>
      <c r="BO128" s="361"/>
      <c r="BP128" s="361"/>
      <c r="BQ128" s="361"/>
      <c r="BR128" s="361"/>
      <c r="BS128" s="361"/>
      <c r="BT128" s="361"/>
      <c r="BU128" s="361"/>
      <c r="BV128" s="361"/>
      <c r="BW128" s="361"/>
      <c r="BX128" s="361"/>
      <c r="BY128" s="361"/>
      <c r="BZ128" s="361"/>
      <c r="CA128" s="361"/>
      <c r="CB128" s="361"/>
      <c r="CC128" s="361"/>
      <c r="CD128" s="361"/>
      <c r="CE128" s="361"/>
      <c r="CF128" s="361"/>
      <c r="CG128" s="361"/>
      <c r="CH128" s="361"/>
      <c r="CI128" s="361"/>
      <c r="CJ128" s="361"/>
      <c r="CK128" s="361"/>
      <c r="CL128" s="361"/>
      <c r="CM128" s="361"/>
      <c r="CN128" s="361"/>
      <c r="CO128" s="361"/>
      <c r="CP128" s="361"/>
      <c r="CQ128" s="361"/>
      <c r="CR128" s="361"/>
      <c r="CS128" s="361"/>
      <c r="CT128" s="361"/>
      <c r="CU128" s="361"/>
      <c r="CV128" s="361"/>
      <c r="CW128" s="361"/>
      <c r="CX128" s="361"/>
      <c r="CY128" s="361"/>
      <c r="CZ128" s="361"/>
      <c r="DA128" s="361"/>
      <c r="DB128" s="361"/>
      <c r="DC128" s="361"/>
      <c r="DD128" s="361"/>
      <c r="DE128" s="361"/>
    </row>
    <row r="129" spans="2:109" ht="15.75">
      <c r="B129" s="361"/>
      <c r="C129" s="361"/>
      <c r="D129" s="361"/>
      <c r="E129" s="361"/>
      <c r="F129" s="361"/>
      <c r="G129" s="361"/>
      <c r="H129" s="361"/>
      <c r="I129" s="362"/>
      <c r="J129" s="361"/>
      <c r="K129" s="361"/>
      <c r="L129" s="424"/>
      <c r="M129" s="424"/>
      <c r="N129" s="424"/>
      <c r="O129" s="389"/>
      <c r="P129" s="399"/>
      <c r="Q129" s="400"/>
      <c r="R129" s="373" t="s">
        <v>446</v>
      </c>
      <c r="S129" s="363"/>
      <c r="T129" s="363"/>
      <c r="U129" s="364"/>
      <c r="V129" s="361"/>
      <c r="W129" s="361"/>
      <c r="X129" s="361"/>
      <c r="Y129" s="361"/>
      <c r="Z129" s="361"/>
      <c r="AA129" s="361"/>
      <c r="AB129" s="361"/>
      <c r="AC129" s="361"/>
      <c r="AD129" s="361"/>
      <c r="AE129" s="361"/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1"/>
      <c r="BM129" s="361"/>
      <c r="BN129" s="361"/>
      <c r="BO129" s="361"/>
      <c r="BP129" s="361"/>
      <c r="BQ129" s="361"/>
      <c r="BR129" s="361"/>
      <c r="BS129" s="361"/>
      <c r="BT129" s="361"/>
      <c r="BU129" s="361"/>
      <c r="BV129" s="361"/>
      <c r="BW129" s="361"/>
      <c r="BX129" s="361"/>
      <c r="BY129" s="361"/>
      <c r="BZ129" s="361"/>
      <c r="CA129" s="361"/>
      <c r="CB129" s="361"/>
      <c r="CC129" s="361"/>
      <c r="CD129" s="361"/>
      <c r="CE129" s="361"/>
      <c r="CF129" s="361"/>
      <c r="CG129" s="361"/>
      <c r="CH129" s="361"/>
      <c r="CI129" s="361"/>
      <c r="CJ129" s="361"/>
      <c r="CK129" s="361"/>
      <c r="CL129" s="361"/>
      <c r="CM129" s="361"/>
      <c r="CN129" s="361"/>
      <c r="CO129" s="361"/>
      <c r="CP129" s="361"/>
      <c r="CQ129" s="361"/>
      <c r="CR129" s="361"/>
      <c r="CS129" s="361"/>
      <c r="CT129" s="361"/>
      <c r="CU129" s="361"/>
      <c r="CV129" s="361"/>
      <c r="CW129" s="361"/>
      <c r="CX129" s="361"/>
      <c r="CY129" s="361"/>
      <c r="CZ129" s="361"/>
      <c r="DA129" s="361"/>
      <c r="DB129" s="361"/>
      <c r="DC129" s="361"/>
      <c r="DD129" s="361"/>
      <c r="DE129" s="361"/>
    </row>
    <row r="130" spans="2:109" ht="13.5" customHeight="1">
      <c r="B130" s="361"/>
      <c r="C130" s="361"/>
      <c r="D130" s="361"/>
      <c r="E130" s="361"/>
      <c r="F130" s="361"/>
      <c r="G130" s="361"/>
      <c r="H130" s="361"/>
      <c r="I130" s="362"/>
      <c r="J130" s="361"/>
      <c r="K130" s="361"/>
      <c r="L130" s="424"/>
      <c r="M130" s="424"/>
      <c r="N130" s="424"/>
      <c r="O130" s="389"/>
      <c r="P130" s="399"/>
      <c r="Q130" s="400"/>
      <c r="R130" s="374" t="s">
        <v>455</v>
      </c>
      <c r="S130" s="375" t="s">
        <v>428</v>
      </c>
      <c r="T130" s="405">
        <v>44215</v>
      </c>
      <c r="U130" s="377" t="s">
        <v>574</v>
      </c>
      <c r="V130" s="361"/>
      <c r="W130" s="361"/>
      <c r="X130" s="361"/>
      <c r="Y130" s="361"/>
      <c r="Z130" s="361"/>
      <c r="AA130" s="361"/>
      <c r="AB130" s="361"/>
      <c r="AC130" s="361"/>
      <c r="AD130" s="361"/>
      <c r="AE130" s="361"/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 s="361"/>
      <c r="BP130" s="361"/>
      <c r="BQ130" s="361"/>
      <c r="BR130" s="361"/>
      <c r="BS130" s="361"/>
      <c r="BT130" s="361"/>
      <c r="BU130" s="361"/>
      <c r="BV130" s="361"/>
      <c r="BW130" s="361"/>
      <c r="BX130" s="361"/>
      <c r="BY130" s="361"/>
      <c r="BZ130" s="361"/>
      <c r="CA130" s="361"/>
      <c r="CB130" s="361"/>
      <c r="CC130" s="361"/>
      <c r="CD130" s="361"/>
      <c r="CE130" s="361"/>
      <c r="CF130" s="361"/>
      <c r="CG130" s="361"/>
      <c r="CH130" s="361"/>
      <c r="CI130" s="361"/>
      <c r="CJ130" s="361"/>
      <c r="CK130" s="361"/>
      <c r="CL130" s="361"/>
      <c r="CM130" s="361"/>
      <c r="CN130" s="361"/>
      <c r="CO130" s="361"/>
      <c r="CP130" s="361"/>
      <c r="CQ130" s="361"/>
      <c r="CR130" s="361"/>
      <c r="CS130" s="361"/>
      <c r="CT130" s="361"/>
      <c r="CU130" s="361"/>
      <c r="CV130" s="361"/>
      <c r="CW130" s="361"/>
      <c r="CX130" s="361"/>
      <c r="CY130" s="361"/>
      <c r="CZ130" s="361"/>
      <c r="DA130" s="361"/>
      <c r="DB130" s="361"/>
      <c r="DC130" s="361"/>
      <c r="DD130" s="361"/>
      <c r="DE130" s="361"/>
    </row>
    <row r="131" spans="2:109" ht="15">
      <c r="B131" s="361"/>
      <c r="C131" s="361"/>
      <c r="D131" s="361"/>
      <c r="E131" s="361"/>
      <c r="F131" s="361"/>
      <c r="G131" s="361"/>
      <c r="H131" s="361"/>
      <c r="I131" s="362"/>
      <c r="J131" s="361"/>
      <c r="K131" s="361"/>
      <c r="L131" s="424"/>
      <c r="M131" s="424"/>
      <c r="N131" s="424"/>
      <c r="O131" s="389"/>
      <c r="P131" s="399"/>
      <c r="Q131" s="400"/>
      <c r="R131" s="379" t="s">
        <v>472</v>
      </c>
      <c r="S131" s="379" t="s">
        <v>473</v>
      </c>
      <c r="T131" s="379" t="s">
        <v>474</v>
      </c>
      <c r="U131" s="380" t="s">
        <v>4</v>
      </c>
      <c r="V131" s="361"/>
      <c r="W131" s="361"/>
      <c r="X131" s="361"/>
      <c r="Y131" s="361"/>
      <c r="Z131" s="361"/>
      <c r="AA131" s="361"/>
      <c r="AB131" s="361"/>
      <c r="AC131" s="361"/>
      <c r="AD131" s="361"/>
      <c r="AE131" s="361"/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61"/>
      <c r="BE131" s="361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 s="361"/>
      <c r="BP131" s="361"/>
      <c r="BQ131" s="361"/>
      <c r="BR131" s="361"/>
      <c r="BS131" s="361"/>
      <c r="BT131" s="361"/>
      <c r="BU131" s="361"/>
      <c r="BV131" s="361"/>
      <c r="BW131" s="361"/>
      <c r="BX131" s="361"/>
      <c r="BY131" s="361"/>
      <c r="BZ131" s="361"/>
      <c r="CA131" s="361"/>
      <c r="CB131" s="361"/>
      <c r="CC131" s="361"/>
      <c r="CD131" s="361"/>
      <c r="CE131" s="361"/>
      <c r="CF131" s="361"/>
      <c r="CG131" s="361"/>
      <c r="CH131" s="361"/>
      <c r="CI131" s="361"/>
      <c r="CJ131" s="361"/>
      <c r="CK131" s="361"/>
      <c r="CL131" s="361"/>
      <c r="CM131" s="361"/>
      <c r="CN131" s="361"/>
      <c r="CO131" s="361"/>
      <c r="CP131" s="361"/>
      <c r="CQ131" s="361"/>
      <c r="CR131" s="361"/>
      <c r="CS131" s="361"/>
      <c r="CT131" s="361"/>
      <c r="CU131" s="361"/>
      <c r="CV131" s="361"/>
      <c r="CW131" s="361"/>
      <c r="CX131" s="361"/>
      <c r="CY131" s="361"/>
      <c r="CZ131" s="361"/>
      <c r="DA131" s="361"/>
      <c r="DB131" s="361"/>
      <c r="DC131" s="361"/>
      <c r="DD131" s="361"/>
      <c r="DE131" s="361"/>
    </row>
    <row r="132" spans="2:109" ht="14.25">
      <c r="B132" s="361"/>
      <c r="C132" s="361"/>
      <c r="D132" s="361"/>
      <c r="E132" s="361"/>
      <c r="F132" s="361"/>
      <c r="G132" s="361"/>
      <c r="H132" s="361"/>
      <c r="I132" s="362"/>
      <c r="J132" s="361"/>
      <c r="K132" s="361"/>
      <c r="L132" s="424"/>
      <c r="M132" s="424"/>
      <c r="N132" s="424"/>
      <c r="O132" s="389"/>
      <c r="P132" s="399"/>
      <c r="Q132" s="400"/>
      <c r="R132" s="390">
        <v>1</v>
      </c>
      <c r="S132" s="422" t="s">
        <v>512</v>
      </c>
      <c r="T132" s="422" t="s">
        <v>493</v>
      </c>
      <c r="U132" s="386">
        <v>13</v>
      </c>
      <c r="V132" s="361"/>
      <c r="W132" s="361"/>
      <c r="X132" s="361"/>
      <c r="Y132" s="361"/>
      <c r="Z132" s="361"/>
      <c r="AA132" s="361"/>
      <c r="AB132" s="361"/>
      <c r="AC132" s="361"/>
      <c r="AD132" s="361"/>
      <c r="AE132" s="361"/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  <c r="CM132" s="361"/>
      <c r="CN132" s="361"/>
      <c r="CO132" s="361"/>
      <c r="CP132" s="361"/>
      <c r="CQ132" s="361"/>
      <c r="CR132" s="361"/>
      <c r="CS132" s="361"/>
      <c r="CT132" s="361"/>
      <c r="CU132" s="361"/>
      <c r="CV132" s="361"/>
      <c r="CW132" s="361"/>
      <c r="CX132" s="361"/>
      <c r="CY132" s="361"/>
      <c r="CZ132" s="361"/>
      <c r="DA132" s="361"/>
      <c r="DB132" s="361"/>
      <c r="DC132" s="361"/>
      <c r="DD132" s="361"/>
      <c r="DE132" s="361"/>
    </row>
    <row r="133" spans="2:109" ht="14.25">
      <c r="B133" s="361"/>
      <c r="C133" s="361"/>
      <c r="D133" s="361"/>
      <c r="E133" s="361"/>
      <c r="F133" s="361"/>
      <c r="G133" s="361"/>
      <c r="H133" s="361"/>
      <c r="I133" s="362"/>
      <c r="J133" s="361"/>
      <c r="K133" s="361"/>
      <c r="L133" s="424"/>
      <c r="M133" s="424"/>
      <c r="N133" s="424"/>
      <c r="O133" s="389"/>
      <c r="P133" s="399"/>
      <c r="Q133" s="400"/>
      <c r="R133" s="424"/>
      <c r="S133" s="424"/>
      <c r="T133" s="424"/>
      <c r="U133" s="389"/>
      <c r="V133" s="361"/>
      <c r="W133" s="361"/>
      <c r="X133" s="361"/>
      <c r="Y133" s="361"/>
      <c r="Z133" s="361"/>
      <c r="AA133" s="361"/>
      <c r="AB133" s="361"/>
      <c r="AC133" s="361"/>
      <c r="AD133" s="361"/>
      <c r="AE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 s="361"/>
      <c r="BP133" s="361"/>
      <c r="BQ133" s="361"/>
      <c r="BR133" s="361"/>
      <c r="BS133" s="361"/>
      <c r="BT133" s="361"/>
      <c r="BU133" s="361"/>
      <c r="BV133" s="361"/>
      <c r="BW133" s="361"/>
      <c r="BX133" s="361"/>
      <c r="BY133" s="361"/>
      <c r="BZ133" s="361"/>
      <c r="CA133" s="361"/>
      <c r="CB133" s="361"/>
      <c r="CC133" s="361"/>
      <c r="CD133" s="361"/>
      <c r="CE133" s="361"/>
      <c r="CF133" s="361"/>
      <c r="CG133" s="361"/>
      <c r="CH133" s="361"/>
      <c r="CI133" s="361"/>
      <c r="CJ133" s="361"/>
      <c r="CK133" s="361"/>
      <c r="CL133" s="361"/>
      <c r="CM133" s="361"/>
      <c r="CN133" s="361"/>
      <c r="CO133" s="361"/>
      <c r="CP133" s="361"/>
      <c r="CQ133" s="361"/>
      <c r="CR133" s="361"/>
      <c r="CS133" s="361"/>
      <c r="CT133" s="361"/>
      <c r="CU133" s="361"/>
      <c r="CV133" s="361"/>
      <c r="CW133" s="361"/>
      <c r="CX133" s="361"/>
      <c r="CY133" s="361"/>
      <c r="CZ133" s="361"/>
      <c r="DA133" s="361"/>
      <c r="DB133" s="361"/>
      <c r="DC133" s="361"/>
      <c r="DD133" s="361"/>
      <c r="DE133" s="361"/>
    </row>
    <row r="134" spans="2:109" ht="14.25">
      <c r="B134" s="361"/>
      <c r="C134" s="361"/>
      <c r="D134" s="361"/>
      <c r="E134" s="361"/>
      <c r="F134" s="361"/>
      <c r="G134" s="361"/>
      <c r="H134" s="361"/>
      <c r="I134" s="362"/>
      <c r="J134" s="361"/>
      <c r="K134" s="361"/>
      <c r="L134" s="424"/>
      <c r="M134" s="424"/>
      <c r="N134" s="424"/>
      <c r="O134" s="389"/>
      <c r="P134" s="399"/>
      <c r="Q134" s="400"/>
      <c r="R134" s="424"/>
      <c r="S134" s="424"/>
      <c r="T134" s="424"/>
      <c r="U134" s="389"/>
      <c r="V134" s="361"/>
      <c r="W134" s="361"/>
      <c r="X134" s="361"/>
      <c r="Y134" s="361"/>
      <c r="Z134" s="361"/>
      <c r="AA134" s="361"/>
      <c r="AB134" s="361"/>
      <c r="AC134" s="361"/>
      <c r="AD134" s="361"/>
      <c r="AE134" s="361"/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1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 s="361"/>
      <c r="BP134" s="361"/>
      <c r="BQ134" s="361"/>
      <c r="BR134" s="361"/>
      <c r="BS134" s="361"/>
      <c r="BT134" s="361"/>
      <c r="BU134" s="361"/>
      <c r="BV134" s="361"/>
      <c r="BW134" s="361"/>
      <c r="BX134" s="361"/>
      <c r="BY134" s="361"/>
      <c r="BZ134" s="361"/>
      <c r="CA134" s="361"/>
      <c r="CB134" s="361"/>
      <c r="CC134" s="361"/>
      <c r="CD134" s="361"/>
      <c r="CE134" s="361"/>
      <c r="CF134" s="361"/>
      <c r="CG134" s="361"/>
      <c r="CH134" s="361"/>
      <c r="CI134" s="361"/>
      <c r="CJ134" s="361"/>
      <c r="CK134" s="361"/>
      <c r="CL134" s="361"/>
      <c r="CM134" s="361"/>
      <c r="CN134" s="361"/>
      <c r="CO134" s="361"/>
      <c r="CP134" s="361"/>
      <c r="CQ134" s="361"/>
      <c r="CR134" s="361"/>
      <c r="CS134" s="361"/>
      <c r="CT134" s="361"/>
      <c r="CU134" s="361"/>
      <c r="CV134" s="361"/>
      <c r="CW134" s="361"/>
      <c r="CX134" s="361"/>
      <c r="CY134" s="361"/>
      <c r="CZ134" s="361"/>
      <c r="DA134" s="361"/>
      <c r="DB134" s="361"/>
      <c r="DC134" s="361"/>
      <c r="DD134" s="361"/>
      <c r="DE134" s="361"/>
    </row>
    <row r="135" spans="2:109" ht="14.25">
      <c r="B135" s="361"/>
      <c r="C135" s="361"/>
      <c r="D135" s="361"/>
      <c r="E135" s="361"/>
      <c r="F135" s="361"/>
      <c r="G135" s="361"/>
      <c r="H135" s="361"/>
      <c r="I135" s="362"/>
      <c r="J135" s="361"/>
      <c r="K135" s="361"/>
      <c r="L135" s="424"/>
      <c r="M135" s="424"/>
      <c r="N135" s="424"/>
      <c r="O135" s="389"/>
      <c r="P135" s="399"/>
      <c r="Q135" s="400"/>
      <c r="R135" s="424"/>
      <c r="S135" s="424"/>
      <c r="T135" s="424"/>
      <c r="U135" s="389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1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1"/>
      <c r="BV135" s="361"/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1"/>
      <c r="CL135" s="361"/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1"/>
      <c r="DA135" s="361"/>
      <c r="DB135" s="361"/>
      <c r="DC135" s="361"/>
      <c r="DD135" s="361"/>
      <c r="DE135" s="361"/>
    </row>
    <row r="136" spans="2:109" ht="14.25">
      <c r="B136" s="361"/>
      <c r="C136" s="361"/>
      <c r="D136" s="361"/>
      <c r="E136" s="361"/>
      <c r="F136" s="361"/>
      <c r="G136" s="361"/>
      <c r="H136" s="361"/>
      <c r="I136" s="362"/>
      <c r="J136" s="361"/>
      <c r="K136" s="361"/>
      <c r="L136" s="424"/>
      <c r="M136" s="424"/>
      <c r="N136" s="424"/>
      <c r="O136" s="389"/>
      <c r="P136" s="399"/>
      <c r="R136" s="424"/>
      <c r="S136" s="424"/>
      <c r="T136" s="424"/>
      <c r="U136" s="389"/>
      <c r="V136" s="361"/>
      <c r="W136" s="361"/>
      <c r="X136" s="361"/>
      <c r="Y136" s="361"/>
      <c r="Z136" s="361"/>
      <c r="AA136" s="361"/>
      <c r="AB136" s="361"/>
      <c r="AC136" s="361"/>
      <c r="AD136" s="361"/>
      <c r="AE136" s="361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361"/>
      <c r="BL136" s="361"/>
      <c r="BM136" s="361"/>
      <c r="BN136" s="361"/>
      <c r="BO136" s="361"/>
      <c r="BP136" s="361"/>
      <c r="BQ136" s="361"/>
      <c r="BR136" s="361"/>
      <c r="BS136" s="361"/>
      <c r="BT136" s="361"/>
      <c r="BU136" s="361"/>
      <c r="BV136" s="361"/>
      <c r="BW136" s="361"/>
      <c r="BX136" s="361"/>
      <c r="BY136" s="361"/>
      <c r="BZ136" s="361"/>
      <c r="CA136" s="361"/>
      <c r="CB136" s="361"/>
      <c r="CC136" s="361"/>
      <c r="CD136" s="361"/>
      <c r="CE136" s="361"/>
      <c r="CF136" s="361"/>
      <c r="CG136" s="361"/>
      <c r="CH136" s="361"/>
      <c r="CI136" s="361"/>
      <c r="CJ136" s="361"/>
      <c r="CK136" s="361"/>
      <c r="CL136" s="361"/>
      <c r="CM136" s="361"/>
      <c r="CN136" s="361"/>
      <c r="CO136" s="361"/>
      <c r="CP136" s="361"/>
      <c r="CQ136" s="361"/>
      <c r="CR136" s="361"/>
      <c r="CS136" s="361"/>
      <c r="CT136" s="361"/>
      <c r="CU136" s="361"/>
      <c r="CV136" s="361"/>
      <c r="CW136" s="361"/>
      <c r="CX136" s="361"/>
      <c r="CY136" s="361"/>
      <c r="CZ136" s="361"/>
      <c r="DA136" s="361"/>
      <c r="DB136" s="361"/>
      <c r="DC136" s="361"/>
      <c r="DD136" s="361"/>
      <c r="DE136" s="361"/>
    </row>
    <row r="137" spans="2:109" ht="14.25">
      <c r="B137" s="361"/>
      <c r="C137" s="361"/>
      <c r="D137" s="361"/>
      <c r="E137" s="361"/>
      <c r="F137" s="361"/>
      <c r="G137" s="361"/>
      <c r="H137" s="361"/>
      <c r="I137" s="362"/>
      <c r="J137" s="361"/>
      <c r="K137" s="361"/>
      <c r="L137" s="424"/>
      <c r="M137" s="424"/>
      <c r="N137" s="424"/>
      <c r="O137" s="389"/>
      <c r="P137" s="399"/>
      <c r="R137" s="424"/>
      <c r="S137" s="424"/>
      <c r="T137" s="424"/>
      <c r="U137" s="389"/>
      <c r="V137" s="361"/>
      <c r="W137" s="361"/>
      <c r="X137" s="361"/>
      <c r="Y137" s="361"/>
      <c r="Z137" s="361"/>
      <c r="AA137" s="361"/>
      <c r="AB137" s="361"/>
      <c r="AC137" s="361"/>
      <c r="AD137" s="361"/>
      <c r="AE137" s="361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 s="361"/>
      <c r="BP137" s="361"/>
      <c r="BQ137" s="361"/>
      <c r="BR137" s="361"/>
      <c r="BS137" s="361"/>
      <c r="BT137" s="361"/>
      <c r="BU137" s="361"/>
      <c r="BV137" s="361"/>
      <c r="BW137" s="361"/>
      <c r="BX137" s="361"/>
      <c r="BY137" s="361"/>
      <c r="BZ137" s="361"/>
      <c r="CA137" s="361"/>
      <c r="CB137" s="361"/>
      <c r="CC137" s="361"/>
      <c r="CD137" s="361"/>
      <c r="CE137" s="361"/>
      <c r="CF137" s="361"/>
      <c r="CG137" s="361"/>
      <c r="CH137" s="361"/>
      <c r="CI137" s="361"/>
      <c r="CJ137" s="361"/>
      <c r="CK137" s="361"/>
      <c r="CL137" s="361"/>
      <c r="CM137" s="361"/>
      <c r="CN137" s="361"/>
      <c r="CO137" s="361"/>
      <c r="CP137" s="361"/>
      <c r="CQ137" s="361"/>
      <c r="CR137" s="361"/>
      <c r="CS137" s="361"/>
      <c r="CT137" s="361"/>
      <c r="CU137" s="361"/>
      <c r="CV137" s="361"/>
      <c r="CW137" s="361"/>
      <c r="CX137" s="361"/>
      <c r="CY137" s="361"/>
      <c r="CZ137" s="361"/>
      <c r="DA137" s="361"/>
      <c r="DB137" s="361"/>
      <c r="DC137" s="361"/>
      <c r="DD137" s="361"/>
      <c r="DE137" s="361"/>
    </row>
    <row r="138" spans="2:109" ht="14.25">
      <c r="B138" s="361"/>
      <c r="C138" s="361"/>
      <c r="D138" s="361"/>
      <c r="E138" s="361"/>
      <c r="F138" s="361"/>
      <c r="G138" s="361"/>
      <c r="H138" s="361"/>
      <c r="I138" s="362"/>
      <c r="J138" s="361"/>
      <c r="K138" s="361"/>
      <c r="L138" s="424"/>
      <c r="M138" s="424"/>
      <c r="N138" s="424"/>
      <c r="O138" s="389"/>
      <c r="P138" s="399"/>
      <c r="R138" s="424"/>
      <c r="S138" s="424"/>
      <c r="T138" s="424"/>
      <c r="U138" s="389"/>
      <c r="V138" s="361"/>
      <c r="W138" s="361"/>
      <c r="X138" s="361"/>
      <c r="Y138" s="361"/>
      <c r="Z138" s="361"/>
      <c r="AA138" s="361"/>
      <c r="AB138" s="361"/>
      <c r="AC138" s="361"/>
      <c r="AD138" s="361"/>
      <c r="AE138" s="361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  <c r="CC138" s="361"/>
      <c r="CD138" s="361"/>
      <c r="CE138" s="361"/>
      <c r="CF138" s="361"/>
      <c r="CG138" s="361"/>
      <c r="CH138" s="361"/>
      <c r="CI138" s="361"/>
      <c r="CJ138" s="361"/>
      <c r="CK138" s="361"/>
      <c r="CL138" s="361"/>
      <c r="CM138" s="361"/>
      <c r="CN138" s="361"/>
      <c r="CO138" s="361"/>
      <c r="CP138" s="361"/>
      <c r="CQ138" s="361"/>
      <c r="CR138" s="361"/>
      <c r="CS138" s="361"/>
      <c r="CT138" s="361"/>
      <c r="CU138" s="361"/>
      <c r="CV138" s="361"/>
      <c r="CW138" s="361"/>
      <c r="CX138" s="361"/>
      <c r="CY138" s="361"/>
      <c r="CZ138" s="361"/>
      <c r="DA138" s="361"/>
      <c r="DB138" s="361"/>
      <c r="DC138" s="361"/>
      <c r="DD138" s="361"/>
      <c r="DE138" s="361"/>
    </row>
    <row r="139" spans="2:109" ht="14.25">
      <c r="B139" s="361"/>
      <c r="C139" s="361"/>
      <c r="D139" s="361"/>
      <c r="E139" s="361"/>
      <c r="F139" s="361"/>
      <c r="G139" s="361"/>
      <c r="H139" s="361"/>
      <c r="I139" s="362"/>
      <c r="J139" s="361"/>
      <c r="K139" s="361"/>
      <c r="L139" s="424"/>
      <c r="M139" s="424"/>
      <c r="N139" s="424"/>
      <c r="O139" s="389"/>
      <c r="P139" s="399"/>
      <c r="R139" s="424"/>
      <c r="S139" s="424"/>
      <c r="T139" s="424"/>
      <c r="U139" s="389"/>
      <c r="V139" s="361"/>
      <c r="W139" s="361"/>
      <c r="X139" s="361"/>
      <c r="Y139" s="361"/>
      <c r="Z139" s="361"/>
      <c r="AA139" s="361"/>
      <c r="AB139" s="361"/>
      <c r="AC139" s="361"/>
      <c r="AD139" s="361"/>
      <c r="AE139" s="361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1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  <c r="CC139" s="361"/>
      <c r="CD139" s="361"/>
      <c r="CE139" s="361"/>
      <c r="CF139" s="361"/>
      <c r="CG139" s="361"/>
      <c r="CH139" s="361"/>
      <c r="CI139" s="361"/>
      <c r="CJ139" s="361"/>
      <c r="CK139" s="361"/>
      <c r="CL139" s="361"/>
      <c r="CM139" s="361"/>
      <c r="CN139" s="361"/>
      <c r="CO139" s="361"/>
      <c r="CP139" s="361"/>
      <c r="CQ139" s="361"/>
      <c r="CR139" s="361"/>
      <c r="CS139" s="361"/>
      <c r="CT139" s="361"/>
      <c r="CU139" s="361"/>
      <c r="CV139" s="361"/>
      <c r="CW139" s="361"/>
      <c r="CX139" s="361"/>
      <c r="CY139" s="361"/>
      <c r="CZ139" s="361"/>
      <c r="DA139" s="361"/>
      <c r="DB139" s="361"/>
      <c r="DC139" s="361"/>
      <c r="DD139" s="361"/>
      <c r="DE139" s="361"/>
    </row>
    <row r="140" spans="2:109" ht="14.25">
      <c r="B140" s="361"/>
      <c r="C140" s="361"/>
      <c r="D140" s="361"/>
      <c r="E140" s="361"/>
      <c r="F140" s="361"/>
      <c r="G140" s="361"/>
      <c r="H140" s="361"/>
      <c r="I140" s="362"/>
      <c r="J140" s="361"/>
      <c r="K140" s="361"/>
      <c r="L140" s="424"/>
      <c r="M140" s="424"/>
      <c r="N140" s="424"/>
      <c r="O140" s="389"/>
      <c r="R140" s="424"/>
      <c r="S140" s="424"/>
      <c r="T140" s="424"/>
      <c r="U140" s="389"/>
      <c r="V140" s="361"/>
      <c r="W140" s="361"/>
      <c r="X140" s="361"/>
      <c r="Y140" s="361"/>
      <c r="Z140" s="361"/>
      <c r="AA140" s="361"/>
      <c r="AB140" s="361"/>
      <c r="AC140" s="361"/>
      <c r="AD140" s="361"/>
      <c r="AE140" s="361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1"/>
      <c r="BS140" s="361"/>
      <c r="BT140" s="361"/>
      <c r="BU140" s="361"/>
      <c r="BV140" s="361"/>
      <c r="BW140" s="361"/>
      <c r="BX140" s="361"/>
      <c r="BY140" s="361"/>
      <c r="BZ140" s="361"/>
      <c r="CA140" s="361"/>
      <c r="CB140" s="361"/>
      <c r="CC140" s="361"/>
      <c r="CD140" s="361"/>
      <c r="CE140" s="361"/>
      <c r="CF140" s="361"/>
      <c r="CG140" s="361"/>
      <c r="CH140" s="361"/>
      <c r="CI140" s="361"/>
      <c r="CJ140" s="361"/>
      <c r="CK140" s="361"/>
      <c r="CL140" s="361"/>
      <c r="CM140" s="361"/>
      <c r="CN140" s="361"/>
      <c r="CO140" s="361"/>
      <c r="CP140" s="361"/>
      <c r="CQ140" s="361"/>
      <c r="CR140" s="361"/>
      <c r="CS140" s="361"/>
      <c r="CT140" s="361"/>
      <c r="CU140" s="361"/>
      <c r="CV140" s="361"/>
      <c r="CW140" s="361"/>
      <c r="CX140" s="361"/>
      <c r="CY140" s="361"/>
      <c r="CZ140" s="361"/>
      <c r="DA140" s="361"/>
      <c r="DB140" s="361"/>
      <c r="DC140" s="361"/>
      <c r="DD140" s="361"/>
      <c r="DE140" s="361"/>
    </row>
    <row r="141" spans="2:109" ht="14.25">
      <c r="B141" s="361"/>
      <c r="C141" s="361"/>
      <c r="D141" s="361"/>
      <c r="E141" s="361"/>
      <c r="F141" s="361"/>
      <c r="G141" s="361"/>
      <c r="H141" s="361"/>
      <c r="I141" s="362"/>
      <c r="J141" s="361"/>
      <c r="K141" s="361"/>
      <c r="L141" s="424"/>
      <c r="M141" s="424"/>
      <c r="N141" s="424"/>
      <c r="O141" s="389"/>
      <c r="R141" s="2"/>
      <c r="S141" s="2"/>
      <c r="T141" s="2"/>
      <c r="U141" s="401"/>
      <c r="V141" s="361"/>
      <c r="W141" s="361"/>
      <c r="X141" s="361"/>
      <c r="Y141" s="361"/>
      <c r="Z141" s="361"/>
      <c r="AA141" s="361"/>
      <c r="AB141" s="361"/>
      <c r="AC141" s="361"/>
      <c r="AD141" s="361"/>
      <c r="AE141" s="36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 s="361"/>
      <c r="BP141" s="361"/>
      <c r="BQ141" s="361"/>
      <c r="BR141" s="361"/>
      <c r="BS141" s="361"/>
      <c r="BT141" s="361"/>
      <c r="BU141" s="361"/>
      <c r="BV141" s="361"/>
      <c r="BW141" s="361"/>
      <c r="BX141" s="361"/>
      <c r="BY141" s="361"/>
      <c r="BZ141" s="361"/>
      <c r="CA141" s="361"/>
      <c r="CB141" s="361"/>
      <c r="CC141" s="361"/>
      <c r="CD141" s="361"/>
      <c r="CE141" s="361"/>
      <c r="CF141" s="361"/>
      <c r="CG141" s="361"/>
      <c r="CH141" s="361"/>
      <c r="CI141" s="361"/>
      <c r="CJ141" s="361"/>
      <c r="CK141" s="361"/>
      <c r="CL141" s="361"/>
      <c r="CM141" s="361"/>
      <c r="CN141" s="361"/>
      <c r="CO141" s="361"/>
      <c r="CP141" s="361"/>
      <c r="CQ141" s="361"/>
      <c r="CR141" s="361"/>
      <c r="CS141" s="361"/>
      <c r="CT141" s="361"/>
      <c r="CU141" s="361"/>
      <c r="CV141" s="361"/>
      <c r="CW141" s="361"/>
      <c r="CX141" s="361"/>
      <c r="CY141" s="361"/>
      <c r="CZ141" s="361"/>
      <c r="DA141" s="361"/>
      <c r="DB141" s="361"/>
      <c r="DC141" s="361"/>
      <c r="DD141" s="361"/>
      <c r="DE141" s="361"/>
    </row>
    <row r="142" spans="2:109" ht="15">
      <c r="B142" s="361"/>
      <c r="C142" s="361"/>
      <c r="D142" s="361"/>
      <c r="E142" s="361"/>
      <c r="F142" s="361"/>
      <c r="G142" s="361"/>
      <c r="H142" s="361"/>
      <c r="I142" s="362"/>
      <c r="J142" s="361"/>
      <c r="K142" s="361"/>
      <c r="L142" s="402"/>
      <c r="M142" s="403"/>
      <c r="N142" s="2"/>
      <c r="O142" s="401"/>
      <c r="R142" s="402"/>
      <c r="S142" s="416"/>
      <c r="T142" s="416"/>
      <c r="U142" s="401"/>
      <c r="V142" s="361"/>
      <c r="W142" s="361"/>
      <c r="X142" s="361"/>
      <c r="Y142" s="361"/>
      <c r="Z142" s="361"/>
      <c r="AA142" s="361"/>
      <c r="AB142" s="361"/>
      <c r="AC142" s="361"/>
      <c r="AD142" s="361"/>
      <c r="AE142" s="361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1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 s="361"/>
      <c r="BP142" s="361"/>
      <c r="BQ142" s="361"/>
      <c r="BR142" s="361"/>
      <c r="BS142" s="361"/>
      <c r="BT142" s="361"/>
      <c r="BU142" s="361"/>
      <c r="BV142" s="361"/>
      <c r="BW142" s="361"/>
      <c r="BX142" s="361"/>
      <c r="BY142" s="361"/>
      <c r="BZ142" s="361"/>
      <c r="CA142" s="361"/>
      <c r="CB142" s="361"/>
      <c r="CC142" s="361"/>
      <c r="CD142" s="361"/>
      <c r="CE142" s="361"/>
      <c r="CF142" s="361"/>
      <c r="CG142" s="361"/>
      <c r="CH142" s="361"/>
      <c r="CI142" s="361"/>
      <c r="CJ142" s="361"/>
      <c r="CK142" s="361"/>
      <c r="CL142" s="361"/>
      <c r="CM142" s="361"/>
      <c r="CN142" s="361"/>
      <c r="CO142" s="361"/>
      <c r="CP142" s="361"/>
      <c r="CQ142" s="361"/>
      <c r="CR142" s="361"/>
      <c r="CS142" s="361"/>
      <c r="CT142" s="361"/>
      <c r="CU142" s="361"/>
      <c r="CV142" s="361"/>
      <c r="CW142" s="361"/>
      <c r="CX142" s="361"/>
      <c r="CY142" s="361"/>
      <c r="CZ142" s="361"/>
      <c r="DA142" s="361"/>
      <c r="DB142" s="361"/>
      <c r="DC142" s="361"/>
      <c r="DD142" s="361"/>
      <c r="DE142" s="361"/>
    </row>
    <row r="143" spans="2:109" ht="18.75">
      <c r="B143" s="361"/>
      <c r="C143" s="361"/>
      <c r="D143" s="361"/>
      <c r="E143" s="361"/>
      <c r="F143" s="361"/>
      <c r="G143" s="361"/>
      <c r="H143" s="361"/>
      <c r="I143" s="362"/>
      <c r="J143" s="361"/>
      <c r="K143" s="361"/>
      <c r="L143" s="367" t="s">
        <v>575</v>
      </c>
      <c r="M143" s="361"/>
      <c r="N143" s="363"/>
      <c r="O143" s="364"/>
      <c r="R143" s="367" t="s">
        <v>470</v>
      </c>
      <c r="S143" s="361"/>
      <c r="T143" s="361"/>
      <c r="U143" s="361"/>
      <c r="V143" s="361"/>
      <c r="W143" s="361"/>
      <c r="X143" s="361"/>
      <c r="Y143" s="361"/>
      <c r="Z143" s="361"/>
      <c r="AA143" s="361"/>
      <c r="AB143" s="361"/>
      <c r="AC143" s="361"/>
      <c r="AD143" s="361"/>
      <c r="AE143" s="361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</row>
    <row r="144" spans="2:109" ht="18.75">
      <c r="B144" s="361"/>
      <c r="C144" s="361"/>
      <c r="D144" s="361"/>
      <c r="E144" s="361"/>
      <c r="F144" s="361"/>
      <c r="G144" s="361"/>
      <c r="H144" s="361"/>
      <c r="I144" s="362"/>
      <c r="J144" s="361"/>
      <c r="K144" s="361"/>
      <c r="L144" s="367" t="s">
        <v>576</v>
      </c>
      <c r="M144" s="361"/>
      <c r="N144" s="363"/>
      <c r="O144" s="364"/>
      <c r="R144" s="367" t="s">
        <v>587</v>
      </c>
      <c r="S144" s="361"/>
      <c r="T144" s="361"/>
      <c r="U144" s="361"/>
      <c r="V144" s="361"/>
      <c r="W144" s="361"/>
      <c r="X144" s="361"/>
      <c r="Y144" s="361"/>
      <c r="Z144" s="361"/>
      <c r="AA144" s="361"/>
      <c r="AB144" s="361"/>
      <c r="AC144" s="361"/>
      <c r="AD144" s="361"/>
      <c r="AE144" s="361"/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1"/>
      <c r="BF144" s="361"/>
      <c r="BG144" s="361"/>
      <c r="BH144" s="361"/>
      <c r="BI144" s="361"/>
      <c r="BJ144" s="361"/>
      <c r="BK144" s="361"/>
      <c r="BL144" s="361"/>
      <c r="BM144" s="361"/>
      <c r="BN144" s="361"/>
      <c r="BO144" s="361"/>
      <c r="BP144" s="361"/>
      <c r="BQ144" s="361"/>
      <c r="BR144" s="361"/>
      <c r="BS144" s="361"/>
      <c r="BT144" s="361"/>
      <c r="BU144" s="361"/>
      <c r="BV144" s="361"/>
      <c r="BW144" s="361"/>
      <c r="BX144" s="361"/>
      <c r="BY144" s="361"/>
      <c r="BZ144" s="361"/>
      <c r="CA144" s="361"/>
      <c r="CB144" s="361"/>
      <c r="CC144" s="361"/>
      <c r="CD144" s="361"/>
      <c r="CE144" s="361"/>
      <c r="CF144" s="361"/>
      <c r="CG144" s="361"/>
      <c r="CH144" s="361"/>
      <c r="CI144" s="361"/>
      <c r="CJ144" s="361"/>
      <c r="CK144" s="361"/>
      <c r="CL144" s="361"/>
      <c r="CM144" s="361"/>
      <c r="CN144" s="361"/>
      <c r="CO144" s="361"/>
      <c r="CP144" s="361"/>
      <c r="CQ144" s="361"/>
      <c r="CR144" s="361"/>
      <c r="CS144" s="361"/>
      <c r="CT144" s="361"/>
      <c r="CU144" s="361"/>
      <c r="CV144" s="361"/>
      <c r="CW144" s="361"/>
      <c r="CX144" s="361"/>
      <c r="CY144" s="361"/>
      <c r="CZ144" s="361"/>
      <c r="DA144" s="361"/>
      <c r="DB144" s="361"/>
      <c r="DC144" s="361"/>
      <c r="DD144" s="361"/>
      <c r="DE144" s="361"/>
    </row>
    <row r="145" spans="2:109" ht="15.75">
      <c r="B145" s="361"/>
      <c r="C145" s="361"/>
      <c r="D145" s="361"/>
      <c r="E145" s="361"/>
      <c r="F145" s="361"/>
      <c r="G145" s="361"/>
      <c r="H145" s="361"/>
      <c r="I145" s="362"/>
      <c r="J145" s="361"/>
      <c r="K145" s="361"/>
      <c r="L145" s="404" t="s">
        <v>436</v>
      </c>
      <c r="M145" s="363"/>
      <c r="N145" s="363"/>
      <c r="O145" s="364"/>
      <c r="R145" s="373" t="s">
        <v>446</v>
      </c>
      <c r="S145" s="363"/>
      <c r="T145" s="363"/>
      <c r="U145" s="364"/>
      <c r="V145" s="361"/>
      <c r="W145" s="361"/>
      <c r="X145" s="361"/>
      <c r="Y145" s="361"/>
      <c r="Z145" s="361"/>
      <c r="AA145" s="361"/>
      <c r="AB145" s="361"/>
      <c r="AC145" s="361"/>
      <c r="AD145" s="361"/>
      <c r="AE145" s="361"/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61"/>
      <c r="BE145" s="361"/>
      <c r="BF145" s="361"/>
      <c r="BG145" s="361"/>
      <c r="BH145" s="361"/>
      <c r="BI145" s="361"/>
      <c r="BJ145" s="361"/>
      <c r="BK145" s="361"/>
      <c r="BL145" s="361"/>
      <c r="BM145" s="361"/>
      <c r="BN145" s="361"/>
      <c r="BO145" s="361"/>
      <c r="BP145" s="361"/>
      <c r="BQ145" s="361"/>
      <c r="BR145" s="361"/>
      <c r="BS145" s="361"/>
      <c r="BT145" s="361"/>
      <c r="BU145" s="361"/>
      <c r="BV145" s="361"/>
      <c r="BW145" s="361"/>
      <c r="BX145" s="361"/>
      <c r="BY145" s="361"/>
      <c r="BZ145" s="361"/>
      <c r="CA145" s="361"/>
      <c r="CB145" s="361"/>
      <c r="CC145" s="361"/>
      <c r="CD145" s="361"/>
      <c r="CE145" s="361"/>
      <c r="CF145" s="361"/>
      <c r="CG145" s="361"/>
      <c r="CH145" s="361"/>
      <c r="CI145" s="361"/>
      <c r="CJ145" s="361"/>
      <c r="CK145" s="361"/>
      <c r="CL145" s="361"/>
      <c r="CM145" s="361"/>
      <c r="CN145" s="361"/>
      <c r="CO145" s="361"/>
      <c r="CP145" s="361"/>
      <c r="CQ145" s="361"/>
      <c r="CR145" s="361"/>
      <c r="CS145" s="361"/>
      <c r="CT145" s="361"/>
      <c r="CU145" s="361"/>
      <c r="CV145" s="361"/>
      <c r="CW145" s="361"/>
      <c r="CX145" s="361"/>
      <c r="CY145" s="361"/>
      <c r="CZ145" s="361"/>
      <c r="DA145" s="361"/>
      <c r="DB145" s="361"/>
      <c r="DC145" s="361"/>
      <c r="DD145" s="361"/>
      <c r="DE145" s="361"/>
    </row>
    <row r="146" spans="2:109" ht="15.75">
      <c r="B146" s="361"/>
      <c r="C146" s="361"/>
      <c r="D146" s="361"/>
      <c r="E146" s="361"/>
      <c r="F146" s="361"/>
      <c r="G146" s="361"/>
      <c r="H146" s="361"/>
      <c r="I146" s="362"/>
      <c r="J146" s="361"/>
      <c r="K146" s="361"/>
      <c r="L146" s="374" t="s">
        <v>457</v>
      </c>
      <c r="M146" s="375" t="s">
        <v>403</v>
      </c>
      <c r="N146" s="405">
        <v>44208</v>
      </c>
      <c r="O146" s="377" t="s">
        <v>501</v>
      </c>
      <c r="R146" s="374" t="s">
        <v>457</v>
      </c>
      <c r="S146" s="375" t="s">
        <v>403</v>
      </c>
      <c r="T146" s="405">
        <v>44212</v>
      </c>
      <c r="U146" s="377" t="s">
        <v>573</v>
      </c>
      <c r="V146" s="361"/>
      <c r="W146" s="361"/>
      <c r="X146" s="361"/>
      <c r="Y146" s="361"/>
      <c r="Z146" s="361"/>
      <c r="AA146" s="361"/>
      <c r="AB146" s="361"/>
      <c r="AC146" s="361"/>
      <c r="AD146" s="361"/>
      <c r="AE146" s="361"/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 s="361"/>
      <c r="BP146" s="361"/>
      <c r="BQ146" s="361"/>
      <c r="BR146" s="361"/>
      <c r="BS146" s="361"/>
      <c r="BT146" s="361"/>
      <c r="BU146" s="361"/>
      <c r="BV146" s="361"/>
      <c r="BW146" s="361"/>
      <c r="BX146" s="361"/>
      <c r="BY146" s="361"/>
      <c r="BZ146" s="361"/>
      <c r="CA146" s="361"/>
      <c r="CB146" s="361"/>
      <c r="CC146" s="361"/>
      <c r="CD146" s="361"/>
      <c r="CE146" s="361"/>
      <c r="CF146" s="361"/>
      <c r="CG146" s="361"/>
      <c r="CH146" s="361"/>
      <c r="CI146" s="361"/>
      <c r="CJ146" s="361"/>
      <c r="CK146" s="361"/>
      <c r="CL146" s="361"/>
      <c r="CM146" s="361"/>
      <c r="CN146" s="361"/>
      <c r="CO146" s="361"/>
      <c r="CP146" s="361"/>
      <c r="CQ146" s="361"/>
      <c r="CR146" s="361"/>
      <c r="CS146" s="361"/>
      <c r="CT146" s="361"/>
      <c r="CU146" s="361"/>
      <c r="CV146" s="361"/>
      <c r="CW146" s="361"/>
      <c r="CX146" s="361"/>
      <c r="CY146" s="361"/>
      <c r="CZ146" s="361"/>
      <c r="DA146" s="361"/>
      <c r="DB146" s="361"/>
      <c r="DC146" s="361"/>
      <c r="DD146" s="361"/>
      <c r="DE146" s="361"/>
    </row>
    <row r="147" spans="2:109" ht="15">
      <c r="B147" s="361"/>
      <c r="C147" s="361"/>
      <c r="D147" s="361"/>
      <c r="E147" s="361"/>
      <c r="F147" s="361"/>
      <c r="G147" s="361"/>
      <c r="H147" s="361"/>
      <c r="I147" s="362"/>
      <c r="J147" s="361"/>
      <c r="K147" s="361"/>
      <c r="L147" s="379" t="s">
        <v>472</v>
      </c>
      <c r="M147" s="379" t="s">
        <v>473</v>
      </c>
      <c r="N147" s="379" t="s">
        <v>474</v>
      </c>
      <c r="O147" s="380" t="s">
        <v>4</v>
      </c>
      <c r="R147" s="379" t="s">
        <v>472</v>
      </c>
      <c r="S147" s="379" t="s">
        <v>473</v>
      </c>
      <c r="T147" s="379" t="s">
        <v>474</v>
      </c>
      <c r="U147" s="380" t="s">
        <v>4</v>
      </c>
      <c r="V147" s="361"/>
      <c r="W147" s="361"/>
      <c r="X147" s="361"/>
      <c r="Y147" s="361"/>
      <c r="Z147" s="361"/>
      <c r="AA147" s="361"/>
      <c r="AB147" s="361"/>
      <c r="AC147" s="361"/>
      <c r="AD147" s="361"/>
      <c r="AE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61"/>
      <c r="BJ147" s="361"/>
      <c r="BK147" s="361"/>
      <c r="BL147" s="361"/>
      <c r="BM147" s="361"/>
      <c r="BN147" s="361"/>
      <c r="BO147" s="361"/>
      <c r="BP147" s="361"/>
      <c r="BQ147" s="361"/>
      <c r="BR147" s="361"/>
      <c r="BS147" s="361"/>
      <c r="BT147" s="361"/>
      <c r="BU147" s="361"/>
      <c r="BV147" s="361"/>
      <c r="BW147" s="361"/>
      <c r="BX147" s="361"/>
      <c r="BY147" s="361"/>
      <c r="BZ147" s="361"/>
      <c r="CA147" s="361"/>
      <c r="CB147" s="361"/>
      <c r="CC147" s="361"/>
      <c r="CD147" s="361"/>
      <c r="CE147" s="361"/>
      <c r="CF147" s="361"/>
      <c r="CG147" s="361"/>
      <c r="CH147" s="361"/>
      <c r="CI147" s="361"/>
      <c r="CJ147" s="361"/>
      <c r="CK147" s="361"/>
      <c r="CL147" s="361"/>
      <c r="CM147" s="361"/>
      <c r="CN147" s="361"/>
      <c r="CO147" s="361"/>
      <c r="CP147" s="361"/>
      <c r="CQ147" s="361"/>
      <c r="CR147" s="361"/>
      <c r="CS147" s="361"/>
      <c r="CT147" s="361"/>
      <c r="CU147" s="361"/>
      <c r="CV147" s="361"/>
      <c r="CW147" s="361"/>
      <c r="CX147" s="361"/>
      <c r="CY147" s="361"/>
      <c r="CZ147" s="361"/>
      <c r="DA147" s="361"/>
      <c r="DB147" s="361"/>
      <c r="DC147" s="361"/>
      <c r="DD147" s="361"/>
      <c r="DE147" s="361"/>
    </row>
    <row r="148" spans="2:109" ht="15">
      <c r="B148" s="361"/>
      <c r="C148" s="361"/>
      <c r="D148" s="361"/>
      <c r="E148" s="361"/>
      <c r="F148" s="361"/>
      <c r="G148" s="361"/>
      <c r="H148" s="361"/>
      <c r="I148" s="362"/>
      <c r="J148" s="361"/>
      <c r="K148" s="361"/>
      <c r="L148" s="393">
        <v>1</v>
      </c>
      <c r="M148" s="407" t="s">
        <v>513</v>
      </c>
      <c r="N148" s="407" t="s">
        <v>514</v>
      </c>
      <c r="O148" s="391" t="s">
        <v>458</v>
      </c>
      <c r="R148" s="393">
        <v>1</v>
      </c>
      <c r="S148" s="407" t="s">
        <v>489</v>
      </c>
      <c r="T148" s="407" t="s">
        <v>490</v>
      </c>
      <c r="U148" s="391" t="s">
        <v>458</v>
      </c>
      <c r="V148" s="361"/>
      <c r="W148" s="361"/>
      <c r="X148" s="361"/>
      <c r="Y148" s="361"/>
      <c r="Z148" s="361"/>
      <c r="AA148" s="361"/>
      <c r="AB148" s="361"/>
      <c r="AC148" s="361"/>
      <c r="AD148" s="361"/>
      <c r="AE148" s="361"/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61"/>
      <c r="BJ148" s="361"/>
      <c r="BK148" s="361"/>
      <c r="BL148" s="361"/>
      <c r="BM148" s="361"/>
      <c r="BN148" s="361"/>
      <c r="BO148" s="361"/>
      <c r="BP148" s="361"/>
      <c r="BQ148" s="361"/>
      <c r="BR148" s="361"/>
      <c r="BS148" s="361"/>
      <c r="BT148" s="361"/>
      <c r="BU148" s="361"/>
      <c r="BV148" s="361"/>
      <c r="BW148" s="361"/>
      <c r="BX148" s="361"/>
      <c r="BY148" s="361"/>
      <c r="BZ148" s="361"/>
      <c r="CA148" s="361"/>
      <c r="CB148" s="361"/>
      <c r="CC148" s="361"/>
      <c r="CD148" s="361"/>
      <c r="CE148" s="361"/>
      <c r="CF148" s="361"/>
      <c r="CG148" s="361"/>
      <c r="CH148" s="361"/>
      <c r="CI148" s="361"/>
      <c r="CJ148" s="361"/>
      <c r="CK148" s="361"/>
      <c r="CL148" s="361"/>
      <c r="CM148" s="361"/>
      <c r="CN148" s="361"/>
      <c r="CO148" s="361"/>
      <c r="CP148" s="361"/>
      <c r="CQ148" s="361"/>
      <c r="CR148" s="361"/>
      <c r="CS148" s="361"/>
      <c r="CT148" s="361"/>
      <c r="CU148" s="361"/>
      <c r="CV148" s="361"/>
      <c r="CW148" s="361"/>
      <c r="CX148" s="361"/>
      <c r="CY148" s="361"/>
      <c r="CZ148" s="361"/>
      <c r="DA148" s="361"/>
      <c r="DB148" s="361"/>
      <c r="DC148" s="361"/>
      <c r="DD148" s="361"/>
      <c r="DE148" s="361"/>
    </row>
    <row r="149" spans="2:109" ht="15">
      <c r="B149" s="361"/>
      <c r="C149" s="361"/>
      <c r="D149" s="361"/>
      <c r="E149" s="361"/>
      <c r="F149" s="361"/>
      <c r="G149" s="361"/>
      <c r="H149" s="361"/>
      <c r="I149" s="362"/>
      <c r="J149" s="361"/>
      <c r="K149" s="361"/>
      <c r="L149" s="393">
        <v>2</v>
      </c>
      <c r="M149" s="407" t="s">
        <v>515</v>
      </c>
      <c r="N149" s="407" t="s">
        <v>516</v>
      </c>
      <c r="O149" s="391" t="s">
        <v>458</v>
      </c>
      <c r="R149" s="393">
        <v>2</v>
      </c>
      <c r="S149" s="407" t="s">
        <v>525</v>
      </c>
      <c r="T149" s="407" t="s">
        <v>479</v>
      </c>
      <c r="U149" s="391" t="s">
        <v>458</v>
      </c>
      <c r="V149" s="361"/>
      <c r="W149" s="361"/>
      <c r="X149" s="361"/>
      <c r="Y149" s="361"/>
      <c r="Z149" s="361"/>
      <c r="AA149" s="361"/>
      <c r="AB149" s="361"/>
      <c r="AC149" s="361"/>
      <c r="AD149" s="361"/>
      <c r="AE149" s="361"/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1"/>
      <c r="BF149" s="361"/>
      <c r="BG149" s="361"/>
      <c r="BH149" s="361"/>
      <c r="BI149" s="361"/>
      <c r="BJ149" s="361"/>
      <c r="BK149" s="361"/>
      <c r="BL149" s="361"/>
      <c r="BM149" s="361"/>
      <c r="BN149" s="361"/>
      <c r="BO149" s="361"/>
      <c r="BP149" s="361"/>
      <c r="BQ149" s="361"/>
      <c r="BR149" s="361"/>
      <c r="BS149" s="361"/>
      <c r="BT149" s="361"/>
      <c r="BU149" s="361"/>
      <c r="BV149" s="361"/>
      <c r="BW149" s="361"/>
      <c r="BX149" s="361"/>
      <c r="BY149" s="361"/>
      <c r="BZ149" s="361"/>
      <c r="CA149" s="361"/>
      <c r="CB149" s="361"/>
      <c r="CC149" s="361"/>
      <c r="CD149" s="361"/>
      <c r="CE149" s="361"/>
      <c r="CF149" s="361"/>
      <c r="CG149" s="361"/>
      <c r="CH149" s="361"/>
      <c r="CI149" s="361"/>
      <c r="CJ149" s="361"/>
      <c r="CK149" s="361"/>
      <c r="CL149" s="361"/>
      <c r="CM149" s="361"/>
      <c r="CN149" s="361"/>
      <c r="CO149" s="361"/>
      <c r="CP149" s="361"/>
      <c r="CQ149" s="361"/>
      <c r="CR149" s="361"/>
      <c r="CS149" s="361"/>
      <c r="CT149" s="361"/>
      <c r="CU149" s="361"/>
      <c r="CV149" s="361"/>
      <c r="CW149" s="361"/>
      <c r="CX149" s="361"/>
      <c r="CY149" s="361"/>
      <c r="CZ149" s="361"/>
      <c r="DA149" s="361"/>
      <c r="DB149" s="361"/>
      <c r="DC149" s="361"/>
      <c r="DD149" s="361"/>
      <c r="DE149" s="361"/>
    </row>
    <row r="150" spans="2:109" ht="15">
      <c r="B150" s="361"/>
      <c r="C150" s="361"/>
      <c r="D150" s="361"/>
      <c r="E150" s="361"/>
      <c r="F150" s="361"/>
      <c r="G150" s="361"/>
      <c r="H150" s="361"/>
      <c r="I150" s="362"/>
      <c r="J150" s="361"/>
      <c r="K150" s="361"/>
      <c r="L150" s="393">
        <v>3</v>
      </c>
      <c r="M150" s="407" t="s">
        <v>498</v>
      </c>
      <c r="N150" s="407" t="s">
        <v>499</v>
      </c>
      <c r="O150" s="391" t="s">
        <v>458</v>
      </c>
      <c r="R150" s="393">
        <v>3</v>
      </c>
      <c r="S150" s="407" t="s">
        <v>526</v>
      </c>
      <c r="T150" s="407" t="s">
        <v>483</v>
      </c>
      <c r="U150" s="391" t="s">
        <v>458</v>
      </c>
      <c r="V150" s="361"/>
      <c r="W150" s="361"/>
      <c r="X150" s="361"/>
      <c r="Y150" s="361"/>
      <c r="Z150" s="361"/>
      <c r="AA150" s="361"/>
      <c r="AB150" s="361"/>
      <c r="AC150" s="361"/>
      <c r="AD150" s="361"/>
      <c r="AE150" s="361"/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361"/>
      <c r="BM150" s="361"/>
      <c r="BN150" s="361"/>
      <c r="BO150" s="361"/>
      <c r="BP150" s="361"/>
      <c r="BQ150" s="361"/>
      <c r="BR150" s="361"/>
      <c r="BS150" s="361"/>
      <c r="BT150" s="361"/>
      <c r="BU150" s="361"/>
      <c r="BV150" s="361"/>
      <c r="BW150" s="361"/>
      <c r="BX150" s="361"/>
      <c r="BY150" s="361"/>
      <c r="BZ150" s="361"/>
      <c r="CA150" s="361"/>
      <c r="CB150" s="361"/>
      <c r="CC150" s="361"/>
      <c r="CD150" s="361"/>
      <c r="CE150" s="361"/>
      <c r="CF150" s="361"/>
      <c r="CG150" s="361"/>
      <c r="CH150" s="361"/>
      <c r="CI150" s="361"/>
      <c r="CJ150" s="361"/>
      <c r="CK150" s="361"/>
      <c r="CL150" s="361"/>
      <c r="CM150" s="361"/>
      <c r="CN150" s="361"/>
      <c r="CO150" s="361"/>
      <c r="CP150" s="361"/>
      <c r="CQ150" s="361"/>
      <c r="CR150" s="361"/>
      <c r="CS150" s="361"/>
      <c r="CT150" s="361"/>
      <c r="CU150" s="361"/>
      <c r="CV150" s="361"/>
      <c r="CW150" s="361"/>
      <c r="CX150" s="361"/>
      <c r="CY150" s="361"/>
      <c r="CZ150" s="361"/>
      <c r="DA150" s="361"/>
      <c r="DB150" s="361"/>
      <c r="DC150" s="361"/>
      <c r="DD150" s="361"/>
      <c r="DE150" s="361"/>
    </row>
    <row r="151" spans="2:109" ht="15">
      <c r="B151" s="361"/>
      <c r="C151" s="361"/>
      <c r="D151" s="361"/>
      <c r="E151" s="361"/>
      <c r="F151" s="361"/>
      <c r="G151" s="361"/>
      <c r="H151" s="361"/>
      <c r="I151" s="362"/>
      <c r="J151" s="361"/>
      <c r="K151" s="361"/>
      <c r="L151" s="393">
        <v>4</v>
      </c>
      <c r="M151" s="407" t="s">
        <v>517</v>
      </c>
      <c r="N151" s="407" t="s">
        <v>518</v>
      </c>
      <c r="O151" s="391" t="s">
        <v>458</v>
      </c>
      <c r="R151" s="393">
        <v>4</v>
      </c>
      <c r="S151" s="407" t="s">
        <v>527</v>
      </c>
      <c r="T151" s="407" t="s">
        <v>483</v>
      </c>
      <c r="U151" s="391" t="s">
        <v>458</v>
      </c>
      <c r="V151" s="361"/>
      <c r="W151" s="361"/>
      <c r="X151" s="361"/>
      <c r="Y151" s="361"/>
      <c r="Z151" s="361"/>
      <c r="AA151" s="361"/>
      <c r="AB151" s="361"/>
      <c r="AC151" s="361"/>
      <c r="AD151" s="361"/>
      <c r="AE151" s="361"/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361"/>
      <c r="BM151" s="361"/>
      <c r="BN151" s="361"/>
      <c r="BO151" s="361"/>
      <c r="BP151" s="361"/>
      <c r="BQ151" s="361"/>
      <c r="BR151" s="361"/>
      <c r="BS151" s="361"/>
      <c r="BT151" s="361"/>
      <c r="BU151" s="361"/>
      <c r="BV151" s="361"/>
      <c r="BW151" s="361"/>
      <c r="BX151" s="361"/>
      <c r="BY151" s="361"/>
      <c r="BZ151" s="361"/>
      <c r="CA151" s="361"/>
      <c r="CB151" s="361"/>
      <c r="CC151" s="361"/>
      <c r="CD151" s="361"/>
      <c r="CE151" s="361"/>
      <c r="CF151" s="361"/>
      <c r="CG151" s="361"/>
      <c r="CH151" s="361"/>
      <c r="CI151" s="361"/>
      <c r="CJ151" s="361"/>
      <c r="CK151" s="361"/>
      <c r="CL151" s="361"/>
      <c r="CM151" s="361"/>
      <c r="CN151" s="361"/>
      <c r="CO151" s="361"/>
      <c r="CP151" s="361"/>
      <c r="CQ151" s="361"/>
      <c r="CR151" s="361"/>
      <c r="CS151" s="361"/>
      <c r="CT151" s="361"/>
      <c r="CU151" s="361"/>
      <c r="CV151" s="361"/>
      <c r="CW151" s="361"/>
      <c r="CX151" s="361"/>
      <c r="CY151" s="361"/>
      <c r="CZ151" s="361"/>
      <c r="DA151" s="361"/>
      <c r="DB151" s="361"/>
      <c r="DC151" s="361"/>
      <c r="DD151" s="361"/>
      <c r="DE151" s="361"/>
    </row>
    <row r="152" spans="2:109" ht="15">
      <c r="B152" s="361"/>
      <c r="C152" s="361"/>
      <c r="D152" s="361"/>
      <c r="E152" s="361"/>
      <c r="F152" s="361"/>
      <c r="G152" s="361"/>
      <c r="H152" s="361"/>
      <c r="I152" s="362"/>
      <c r="J152" s="361"/>
      <c r="K152" s="361"/>
      <c r="L152" s="393">
        <v>5</v>
      </c>
      <c r="M152" s="407" t="s">
        <v>519</v>
      </c>
      <c r="N152" s="407" t="s">
        <v>520</v>
      </c>
      <c r="O152" s="391" t="s">
        <v>458</v>
      </c>
      <c r="R152" s="393">
        <v>5</v>
      </c>
      <c r="S152" s="407" t="s">
        <v>528</v>
      </c>
      <c r="T152" s="407" t="s">
        <v>516</v>
      </c>
      <c r="U152" s="391" t="s">
        <v>458</v>
      </c>
      <c r="V152" s="361"/>
      <c r="W152" s="361"/>
      <c r="X152" s="361"/>
      <c r="Y152" s="361"/>
      <c r="Z152" s="361"/>
      <c r="AA152" s="361"/>
      <c r="AB152" s="361"/>
      <c r="AC152" s="361"/>
      <c r="AD152" s="361"/>
      <c r="AE152" s="361"/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 s="361"/>
      <c r="BP152" s="361"/>
      <c r="BQ152" s="361"/>
      <c r="BR152" s="361"/>
      <c r="BS152" s="361"/>
      <c r="BT152" s="361"/>
      <c r="BU152" s="361"/>
      <c r="BV152" s="361"/>
      <c r="BW152" s="361"/>
      <c r="BX152" s="361"/>
      <c r="BY152" s="361"/>
      <c r="BZ152" s="361"/>
      <c r="CA152" s="361"/>
      <c r="CB152" s="361"/>
      <c r="CC152" s="361"/>
      <c r="CD152" s="361"/>
      <c r="CE152" s="361"/>
      <c r="CF152" s="361"/>
      <c r="CG152" s="361"/>
      <c r="CH152" s="361"/>
      <c r="CI152" s="361"/>
      <c r="CJ152" s="361"/>
      <c r="CK152" s="361"/>
      <c r="CL152" s="361"/>
      <c r="CM152" s="361"/>
      <c r="CN152" s="361"/>
      <c r="CO152" s="361"/>
      <c r="CP152" s="361"/>
      <c r="CQ152" s="361"/>
      <c r="CR152" s="361"/>
      <c r="CS152" s="361"/>
      <c r="CT152" s="361"/>
      <c r="CU152" s="361"/>
      <c r="CV152" s="361"/>
      <c r="CW152" s="361"/>
      <c r="CX152" s="361"/>
      <c r="CY152" s="361"/>
      <c r="CZ152" s="361"/>
      <c r="DA152" s="361"/>
      <c r="DB152" s="361"/>
      <c r="DC152" s="361"/>
      <c r="DD152" s="361"/>
      <c r="DE152" s="361"/>
    </row>
    <row r="153" spans="2:109" ht="15">
      <c r="B153" s="361"/>
      <c r="C153" s="361"/>
      <c r="D153" s="361"/>
      <c r="E153" s="361"/>
      <c r="F153" s="361"/>
      <c r="G153" s="361"/>
      <c r="H153" s="361"/>
      <c r="I153" s="362"/>
      <c r="J153" s="361"/>
      <c r="K153" s="361"/>
      <c r="L153" s="393">
        <v>6</v>
      </c>
      <c r="M153" s="407" t="s">
        <v>519</v>
      </c>
      <c r="N153" s="407" t="s">
        <v>521</v>
      </c>
      <c r="O153" s="391" t="s">
        <v>458</v>
      </c>
      <c r="R153" s="393">
        <v>6</v>
      </c>
      <c r="S153" s="407" t="s">
        <v>529</v>
      </c>
      <c r="T153" s="407" t="s">
        <v>530</v>
      </c>
      <c r="U153" s="391" t="s">
        <v>458</v>
      </c>
      <c r="V153" s="361"/>
      <c r="W153" s="361"/>
      <c r="X153" s="361"/>
      <c r="Y153" s="361"/>
      <c r="Z153" s="361"/>
      <c r="AA153" s="361"/>
      <c r="AB153" s="361"/>
      <c r="AC153" s="361"/>
      <c r="AD153" s="361"/>
      <c r="AE153" s="361"/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 s="361"/>
      <c r="BP153" s="361"/>
      <c r="BQ153" s="361"/>
      <c r="BR153" s="361"/>
      <c r="BS153" s="361"/>
      <c r="BT153" s="361"/>
      <c r="BU153" s="361"/>
      <c r="BV153" s="361"/>
      <c r="BW153" s="361"/>
      <c r="BX153" s="361"/>
      <c r="BY153" s="361"/>
      <c r="BZ153" s="361"/>
      <c r="CA153" s="361"/>
      <c r="CB153" s="361"/>
      <c r="CC153" s="361"/>
      <c r="CD153" s="361"/>
      <c r="CE153" s="361"/>
      <c r="CF153" s="361"/>
      <c r="CG153" s="361"/>
      <c r="CH153" s="361"/>
      <c r="CI153" s="361"/>
      <c r="CJ153" s="361"/>
      <c r="CK153" s="361"/>
      <c r="CL153" s="361"/>
      <c r="CM153" s="361"/>
      <c r="CN153" s="361"/>
      <c r="CO153" s="361"/>
      <c r="CP153" s="361"/>
      <c r="CQ153" s="361"/>
      <c r="CR153" s="361"/>
      <c r="CS153" s="361"/>
      <c r="CT153" s="361"/>
      <c r="CU153" s="361"/>
      <c r="CV153" s="361"/>
      <c r="CW153" s="361"/>
      <c r="CX153" s="361"/>
      <c r="CY153" s="361"/>
      <c r="CZ153" s="361"/>
      <c r="DA153" s="361"/>
      <c r="DB153" s="361"/>
      <c r="DC153" s="361"/>
      <c r="DD153" s="361"/>
      <c r="DE153" s="361"/>
    </row>
    <row r="154" spans="2:109" ht="15">
      <c r="B154" s="361"/>
      <c r="C154" s="361"/>
      <c r="D154" s="361"/>
      <c r="E154" s="361"/>
      <c r="F154" s="361"/>
      <c r="G154" s="361"/>
      <c r="H154" s="361"/>
      <c r="I154" s="362"/>
      <c r="J154" s="361"/>
      <c r="K154" s="361"/>
      <c r="L154" s="393">
        <v>7</v>
      </c>
      <c r="M154" s="407" t="s">
        <v>522</v>
      </c>
      <c r="N154" s="407" t="s">
        <v>523</v>
      </c>
      <c r="O154" s="391" t="s">
        <v>458</v>
      </c>
      <c r="R154" s="424"/>
      <c r="S154" s="424"/>
      <c r="T154" s="424"/>
      <c r="U154" s="389"/>
      <c r="V154" s="361"/>
      <c r="W154" s="361"/>
      <c r="X154" s="361"/>
      <c r="Y154" s="361"/>
      <c r="Z154" s="361"/>
      <c r="AA154" s="361"/>
      <c r="AB154" s="361"/>
      <c r="AC154" s="361"/>
      <c r="AD154" s="361"/>
      <c r="AE154" s="361"/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361"/>
      <c r="BM154" s="361"/>
      <c r="BN154" s="361"/>
      <c r="BO154" s="361"/>
      <c r="BP154" s="361"/>
      <c r="BQ154" s="361"/>
      <c r="BR154" s="361"/>
      <c r="BS154" s="361"/>
      <c r="BT154" s="361"/>
      <c r="BU154" s="361"/>
      <c r="BV154" s="361"/>
      <c r="BW154" s="361"/>
      <c r="BX154" s="361"/>
      <c r="BY154" s="361"/>
      <c r="BZ154" s="361"/>
      <c r="CA154" s="361"/>
      <c r="CB154" s="361"/>
      <c r="CC154" s="361"/>
      <c r="CD154" s="361"/>
      <c r="CE154" s="361"/>
      <c r="CF154" s="361"/>
      <c r="CG154" s="361"/>
      <c r="CH154" s="361"/>
      <c r="CI154" s="361"/>
      <c r="CJ154" s="361"/>
      <c r="CK154" s="361"/>
      <c r="CL154" s="361"/>
      <c r="CM154" s="361"/>
      <c r="CN154" s="361"/>
      <c r="CO154" s="361"/>
      <c r="CP154" s="361"/>
      <c r="CQ154" s="361"/>
      <c r="CR154" s="361"/>
      <c r="CS154" s="361"/>
      <c r="CT154" s="361"/>
      <c r="CU154" s="361"/>
      <c r="CV154" s="361"/>
      <c r="CW154" s="361"/>
      <c r="CX154" s="361"/>
      <c r="CY154" s="361"/>
      <c r="CZ154" s="361"/>
      <c r="DA154" s="361"/>
      <c r="DB154" s="361"/>
      <c r="DC154" s="361"/>
      <c r="DD154" s="361"/>
      <c r="DE154" s="361"/>
    </row>
    <row r="155" spans="2:109" ht="15">
      <c r="B155" s="361"/>
      <c r="C155" s="361"/>
      <c r="D155" s="361"/>
      <c r="E155" s="361"/>
      <c r="F155" s="361"/>
      <c r="G155" s="361"/>
      <c r="H155" s="361"/>
      <c r="I155" s="362"/>
      <c r="J155" s="361"/>
      <c r="K155" s="361"/>
      <c r="L155" s="393">
        <v>8</v>
      </c>
      <c r="M155" s="407" t="s">
        <v>524</v>
      </c>
      <c r="N155" s="407" t="s">
        <v>497</v>
      </c>
      <c r="O155" s="391" t="s">
        <v>458</v>
      </c>
      <c r="R155" s="424"/>
      <c r="S155" s="424"/>
      <c r="T155" s="424"/>
      <c r="U155" s="389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 s="361"/>
      <c r="BP155" s="361"/>
      <c r="BQ155" s="361"/>
      <c r="BR155" s="361"/>
      <c r="BS155" s="361"/>
      <c r="BT155" s="361"/>
      <c r="BU155" s="361"/>
      <c r="BV155" s="361"/>
      <c r="BW155" s="361"/>
      <c r="BX155" s="361"/>
      <c r="BY155" s="361"/>
      <c r="BZ155" s="361"/>
      <c r="CA155" s="361"/>
      <c r="CB155" s="361"/>
      <c r="CC155" s="361"/>
      <c r="CD155" s="361"/>
      <c r="CE155" s="361"/>
      <c r="CF155" s="361"/>
      <c r="CG155" s="361"/>
      <c r="CH155" s="361"/>
      <c r="CI155" s="361"/>
      <c r="CJ155" s="361"/>
      <c r="CK155" s="361"/>
      <c r="CL155" s="361"/>
      <c r="CM155" s="361"/>
      <c r="CN155" s="361"/>
      <c r="CO155" s="361"/>
      <c r="CP155" s="361"/>
      <c r="CQ155" s="361"/>
      <c r="CR155" s="361"/>
      <c r="CS155" s="361"/>
      <c r="CT155" s="361"/>
      <c r="CU155" s="361"/>
      <c r="CV155" s="361"/>
      <c r="CW155" s="361"/>
      <c r="CX155" s="361"/>
      <c r="CY155" s="361"/>
      <c r="CZ155" s="361"/>
      <c r="DA155" s="361"/>
      <c r="DB155" s="361"/>
      <c r="DC155" s="361"/>
      <c r="DD155" s="361"/>
      <c r="DE155" s="361"/>
    </row>
    <row r="156" spans="2:109" ht="15.75" customHeight="1">
      <c r="B156" s="361"/>
      <c r="C156" s="361"/>
      <c r="D156" s="361"/>
      <c r="E156" s="361"/>
      <c r="F156" s="361"/>
      <c r="G156" s="361"/>
      <c r="H156" s="361"/>
      <c r="I156" s="362"/>
      <c r="J156" s="361"/>
      <c r="K156" s="361"/>
      <c r="L156" s="393">
        <v>9</v>
      </c>
      <c r="M156" s="407" t="s">
        <v>489</v>
      </c>
      <c r="N156" s="407" t="s">
        <v>490</v>
      </c>
      <c r="O156" s="391" t="s">
        <v>458</v>
      </c>
      <c r="R156" s="373" t="s">
        <v>446</v>
      </c>
      <c r="S156" s="363"/>
      <c r="T156" s="363"/>
      <c r="U156" s="364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 s="361"/>
      <c r="BP156" s="361"/>
      <c r="BQ156" s="361"/>
      <c r="BR156" s="361"/>
      <c r="BS156" s="361"/>
      <c r="BT156" s="361"/>
      <c r="BU156" s="361"/>
      <c r="BV156" s="361"/>
      <c r="BW156" s="361"/>
      <c r="BX156" s="361"/>
      <c r="BY156" s="361"/>
      <c r="BZ156" s="361"/>
      <c r="CA156" s="361"/>
      <c r="CB156" s="361"/>
      <c r="CC156" s="361"/>
      <c r="CD156" s="361"/>
      <c r="CE156" s="361"/>
      <c r="CF156" s="361"/>
      <c r="CG156" s="361"/>
      <c r="CH156" s="361"/>
      <c r="CI156" s="361"/>
      <c r="CJ156" s="361"/>
      <c r="CK156" s="361"/>
      <c r="CL156" s="361"/>
      <c r="CM156" s="361"/>
      <c r="CN156" s="361"/>
      <c r="CO156" s="361"/>
      <c r="CP156" s="361"/>
      <c r="CQ156" s="361"/>
      <c r="CR156" s="361"/>
      <c r="CS156" s="361"/>
      <c r="CT156" s="361"/>
      <c r="CU156" s="361"/>
      <c r="CV156" s="361"/>
      <c r="CW156" s="361"/>
      <c r="CX156" s="361"/>
      <c r="CY156" s="361"/>
      <c r="CZ156" s="361"/>
      <c r="DA156" s="361"/>
      <c r="DB156" s="361"/>
      <c r="DC156" s="361"/>
      <c r="DD156" s="361"/>
      <c r="DE156" s="361"/>
    </row>
    <row r="157" spans="2:109" ht="15.75" customHeight="1">
      <c r="B157" s="361"/>
      <c r="C157" s="361"/>
      <c r="D157" s="361"/>
      <c r="E157" s="361"/>
      <c r="F157" s="361"/>
      <c r="G157" s="361"/>
      <c r="H157" s="361"/>
      <c r="I157" s="362"/>
      <c r="J157" s="361"/>
      <c r="K157" s="361"/>
      <c r="L157" s="393">
        <v>10</v>
      </c>
      <c r="M157" s="407" t="s">
        <v>525</v>
      </c>
      <c r="N157" s="407" t="s">
        <v>479</v>
      </c>
      <c r="O157" s="391" t="s">
        <v>458</v>
      </c>
      <c r="R157" s="374" t="s">
        <v>457</v>
      </c>
      <c r="S157" s="375" t="s">
        <v>403</v>
      </c>
      <c r="T157" s="405">
        <v>44212</v>
      </c>
      <c r="U157" s="377" t="s">
        <v>475</v>
      </c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 s="361"/>
      <c r="BP157" s="361"/>
      <c r="BQ157" s="361"/>
      <c r="BR157" s="361"/>
      <c r="BS157" s="361"/>
      <c r="BT157" s="361"/>
      <c r="BU157" s="361"/>
      <c r="BV157" s="361"/>
      <c r="BW157" s="361"/>
      <c r="BX157" s="361"/>
      <c r="BY157" s="361"/>
      <c r="BZ157" s="361"/>
      <c r="CA157" s="361"/>
      <c r="CB157" s="361"/>
      <c r="CC157" s="361"/>
      <c r="CD157" s="361"/>
      <c r="CE157" s="361"/>
      <c r="CF157" s="361"/>
      <c r="CG157" s="361"/>
      <c r="CH157" s="361"/>
      <c r="CI157" s="361"/>
      <c r="CJ157" s="361"/>
      <c r="CK157" s="361"/>
      <c r="CL157" s="361"/>
      <c r="CM157" s="361"/>
      <c r="CN157" s="361"/>
      <c r="CO157" s="361"/>
      <c r="CP157" s="361"/>
      <c r="CQ157" s="361"/>
      <c r="CR157" s="361"/>
      <c r="CS157" s="361"/>
      <c r="CT157" s="361"/>
      <c r="CU157" s="361"/>
      <c r="CV157" s="361"/>
      <c r="CW157" s="361"/>
      <c r="CX157" s="361"/>
      <c r="CY157" s="361"/>
      <c r="CZ157" s="361"/>
      <c r="DA157" s="361"/>
      <c r="DB157" s="361"/>
      <c r="DC157" s="361"/>
      <c r="DD157" s="361"/>
      <c r="DE157" s="361"/>
    </row>
    <row r="158" spans="2:109" ht="15.75" customHeight="1">
      <c r="B158" s="361"/>
      <c r="C158" s="361"/>
      <c r="D158" s="361"/>
      <c r="E158" s="361"/>
      <c r="F158" s="361"/>
      <c r="G158" s="361"/>
      <c r="H158" s="361"/>
      <c r="I158" s="362"/>
      <c r="J158" s="361"/>
      <c r="K158" s="361"/>
      <c r="L158" s="393">
        <v>11</v>
      </c>
      <c r="M158" s="407" t="s">
        <v>526</v>
      </c>
      <c r="N158" s="407" t="s">
        <v>483</v>
      </c>
      <c r="O158" s="391" t="s">
        <v>458</v>
      </c>
      <c r="R158" s="379" t="s">
        <v>472</v>
      </c>
      <c r="S158" s="379" t="s">
        <v>473</v>
      </c>
      <c r="T158" s="379" t="s">
        <v>474</v>
      </c>
      <c r="U158" s="380" t="s">
        <v>4</v>
      </c>
      <c r="W158" s="361"/>
      <c r="X158" s="361"/>
      <c r="Y158" s="361"/>
      <c r="Z158" s="361"/>
      <c r="AA158" s="361"/>
      <c r="AB158" s="361"/>
      <c r="AC158" s="361"/>
      <c r="AD158" s="361"/>
      <c r="AE158" s="361"/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 s="361"/>
      <c r="BP158" s="361"/>
      <c r="BQ158" s="361"/>
      <c r="BR158" s="361"/>
      <c r="BS158" s="361"/>
      <c r="BT158" s="361"/>
      <c r="BU158" s="361"/>
      <c r="BV158" s="361"/>
      <c r="BW158" s="361"/>
      <c r="BX158" s="361"/>
      <c r="BY158" s="361"/>
      <c r="BZ158" s="361"/>
      <c r="CA158" s="361"/>
      <c r="CB158" s="361"/>
      <c r="CC158" s="361"/>
      <c r="CD158" s="361"/>
      <c r="CE158" s="361"/>
      <c r="CF158" s="361"/>
      <c r="CG158" s="361"/>
      <c r="CH158" s="361"/>
      <c r="CI158" s="361"/>
      <c r="CJ158" s="361"/>
      <c r="CK158" s="361"/>
      <c r="CL158" s="361"/>
      <c r="CM158" s="361"/>
      <c r="CN158" s="361"/>
      <c r="CO158" s="361"/>
      <c r="CP158" s="361"/>
      <c r="CQ158" s="361"/>
      <c r="CR158" s="361"/>
      <c r="CS158" s="361"/>
      <c r="CT158" s="361"/>
      <c r="CU158" s="361"/>
      <c r="CV158" s="361"/>
      <c r="CW158" s="361"/>
      <c r="CX158" s="361"/>
      <c r="CY158" s="361"/>
      <c r="CZ158" s="361"/>
      <c r="DA158" s="361"/>
      <c r="DB158" s="361"/>
      <c r="DC158" s="361"/>
      <c r="DD158" s="361"/>
      <c r="DE158" s="361"/>
    </row>
    <row r="159" spans="2:109" ht="15.75" customHeight="1">
      <c r="B159" s="361"/>
      <c r="C159" s="361"/>
      <c r="D159" s="361"/>
      <c r="E159" s="361"/>
      <c r="F159" s="361"/>
      <c r="G159" s="361"/>
      <c r="H159" s="361"/>
      <c r="I159" s="362"/>
      <c r="J159" s="361"/>
      <c r="K159" s="361"/>
      <c r="L159" s="393">
        <v>12</v>
      </c>
      <c r="M159" s="407" t="s">
        <v>527</v>
      </c>
      <c r="N159" s="407" t="s">
        <v>483</v>
      </c>
      <c r="O159" s="391" t="s">
        <v>458</v>
      </c>
      <c r="R159" s="393">
        <v>1</v>
      </c>
      <c r="S159" s="407" t="s">
        <v>531</v>
      </c>
      <c r="T159" s="407" t="s">
        <v>479</v>
      </c>
      <c r="U159" s="391" t="s">
        <v>458</v>
      </c>
      <c r="W159" s="361"/>
      <c r="X159" s="361"/>
      <c r="Y159" s="361"/>
      <c r="Z159" s="361"/>
      <c r="AA159" s="361"/>
      <c r="AB159" s="361"/>
      <c r="AC159" s="361"/>
      <c r="AD159" s="361"/>
      <c r="AE159" s="361"/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 s="361"/>
      <c r="BP159" s="361"/>
      <c r="BQ159" s="361"/>
      <c r="BR159" s="361"/>
      <c r="BS159" s="361"/>
      <c r="BT159" s="361"/>
      <c r="BU159" s="361"/>
      <c r="BV159" s="361"/>
      <c r="BW159" s="361"/>
      <c r="BX159" s="361"/>
      <c r="BY159" s="361"/>
      <c r="BZ159" s="361"/>
      <c r="CA159" s="361"/>
      <c r="CB159" s="361"/>
      <c r="CC159" s="361"/>
      <c r="CD159" s="361"/>
      <c r="CE159" s="361"/>
      <c r="CF159" s="361"/>
      <c r="CG159" s="361"/>
      <c r="CH159" s="361"/>
      <c r="CI159" s="361"/>
      <c r="CJ159" s="361"/>
      <c r="CK159" s="361"/>
      <c r="CL159" s="361"/>
      <c r="CM159" s="361"/>
      <c r="CN159" s="361"/>
      <c r="CO159" s="361"/>
      <c r="CP159" s="361"/>
      <c r="CQ159" s="361"/>
      <c r="CR159" s="361"/>
      <c r="CS159" s="361"/>
      <c r="CT159" s="361"/>
      <c r="CU159" s="361"/>
      <c r="CV159" s="361"/>
      <c r="CW159" s="361"/>
      <c r="CX159" s="361"/>
      <c r="CY159" s="361"/>
      <c r="CZ159" s="361"/>
      <c r="DA159" s="361"/>
      <c r="DB159" s="361"/>
      <c r="DC159" s="361"/>
      <c r="DD159" s="361"/>
      <c r="DE159" s="361"/>
    </row>
    <row r="160" spans="2:109" ht="15.75" customHeight="1">
      <c r="B160" s="361"/>
      <c r="C160" s="361"/>
      <c r="D160" s="361"/>
      <c r="E160" s="361"/>
      <c r="F160" s="361"/>
      <c r="G160" s="361"/>
      <c r="H160" s="361"/>
      <c r="I160" s="362"/>
      <c r="J160" s="361"/>
      <c r="K160" s="361"/>
      <c r="L160" s="393">
        <v>13</v>
      </c>
      <c r="M160" s="407" t="s">
        <v>528</v>
      </c>
      <c r="N160" s="407" t="s">
        <v>516</v>
      </c>
      <c r="O160" s="391" t="s">
        <v>458</v>
      </c>
      <c r="R160" s="393">
        <v>2</v>
      </c>
      <c r="S160" s="407" t="s">
        <v>532</v>
      </c>
      <c r="T160" s="407" t="s">
        <v>533</v>
      </c>
      <c r="U160" s="391" t="s">
        <v>458</v>
      </c>
      <c r="W160" s="361"/>
      <c r="X160" s="361"/>
      <c r="Y160" s="361"/>
      <c r="Z160" s="361"/>
      <c r="AA160" s="361"/>
      <c r="AB160" s="361"/>
      <c r="AC160" s="361"/>
      <c r="AD160" s="361"/>
      <c r="AE160" s="361"/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BZ160" s="361"/>
      <c r="CA160" s="361"/>
      <c r="CB160" s="361"/>
      <c r="CC160" s="361"/>
      <c r="CD160" s="361"/>
      <c r="CE160" s="361"/>
      <c r="CF160" s="361"/>
      <c r="CG160" s="361"/>
      <c r="CH160" s="361"/>
      <c r="CI160" s="361"/>
      <c r="CJ160" s="361"/>
      <c r="CK160" s="361"/>
      <c r="CL160" s="361"/>
      <c r="CM160" s="361"/>
      <c r="CN160" s="361"/>
      <c r="CO160" s="361"/>
      <c r="CP160" s="361"/>
      <c r="CQ160" s="361"/>
      <c r="CR160" s="361"/>
      <c r="CS160" s="361"/>
      <c r="CT160" s="361"/>
      <c r="CU160" s="361"/>
      <c r="CV160" s="361"/>
      <c r="CW160" s="361"/>
      <c r="CX160" s="361"/>
      <c r="CY160" s="361"/>
      <c r="CZ160" s="361"/>
      <c r="DA160" s="361"/>
      <c r="DB160" s="361"/>
      <c r="DC160" s="361"/>
      <c r="DD160" s="361"/>
      <c r="DE160" s="361"/>
    </row>
    <row r="161" spans="2:109" ht="15.75" customHeight="1">
      <c r="B161" s="361"/>
      <c r="C161" s="361"/>
      <c r="D161" s="361"/>
      <c r="E161" s="361"/>
      <c r="F161" s="361"/>
      <c r="G161" s="361"/>
      <c r="H161" s="361"/>
      <c r="I161" s="362"/>
      <c r="J161" s="361"/>
      <c r="K161" s="361"/>
      <c r="L161" s="393">
        <v>14</v>
      </c>
      <c r="M161" s="407" t="s">
        <v>529</v>
      </c>
      <c r="N161" s="407" t="s">
        <v>530</v>
      </c>
      <c r="O161" s="391" t="s">
        <v>458</v>
      </c>
      <c r="R161" s="393">
        <v>3</v>
      </c>
      <c r="S161" s="407" t="s">
        <v>513</v>
      </c>
      <c r="T161" s="407" t="s">
        <v>514</v>
      </c>
      <c r="U161" s="391" t="s">
        <v>458</v>
      </c>
      <c r="W161" s="361"/>
      <c r="X161" s="361"/>
      <c r="Y161" s="361"/>
      <c r="Z161" s="361"/>
      <c r="AA161" s="361"/>
      <c r="AB161" s="361"/>
      <c r="AC161" s="361"/>
      <c r="AD161" s="361"/>
      <c r="AE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BZ161" s="361"/>
      <c r="CA161" s="361"/>
      <c r="CB161" s="361"/>
      <c r="CC161" s="361"/>
      <c r="CD161" s="361"/>
      <c r="CE161" s="361"/>
      <c r="CF161" s="361"/>
      <c r="CG161" s="361"/>
      <c r="CH161" s="361"/>
      <c r="CI161" s="361"/>
      <c r="CJ161" s="361"/>
      <c r="CK161" s="361"/>
      <c r="CL161" s="361"/>
      <c r="CM161" s="361"/>
      <c r="CN161" s="361"/>
      <c r="CO161" s="361"/>
      <c r="CP161" s="361"/>
      <c r="CQ161" s="361"/>
      <c r="CR161" s="361"/>
      <c r="CS161" s="361"/>
      <c r="CT161" s="361"/>
      <c r="CU161" s="361"/>
      <c r="CV161" s="361"/>
      <c r="CW161" s="361"/>
      <c r="CX161" s="361"/>
      <c r="CY161" s="361"/>
      <c r="CZ161" s="361"/>
      <c r="DA161" s="361"/>
      <c r="DB161" s="361"/>
      <c r="DC161" s="361"/>
      <c r="DD161" s="361"/>
      <c r="DE161" s="361"/>
    </row>
    <row r="162" spans="2:109" ht="15.75" customHeight="1">
      <c r="B162" s="361"/>
      <c r="C162" s="361"/>
      <c r="D162" s="361"/>
      <c r="E162" s="361"/>
      <c r="F162" s="361"/>
      <c r="G162" s="361"/>
      <c r="H162" s="361"/>
      <c r="I162" s="362"/>
      <c r="J162" s="361"/>
      <c r="K162" s="361"/>
      <c r="L162" s="393">
        <v>15</v>
      </c>
      <c r="M162" s="407" t="s">
        <v>531</v>
      </c>
      <c r="N162" s="407" t="s">
        <v>479</v>
      </c>
      <c r="O162" s="391" t="s">
        <v>458</v>
      </c>
      <c r="R162" s="393">
        <v>4</v>
      </c>
      <c r="S162" s="407" t="s">
        <v>515</v>
      </c>
      <c r="T162" s="407" t="s">
        <v>516</v>
      </c>
      <c r="U162" s="391" t="s">
        <v>458</v>
      </c>
      <c r="W162" s="361"/>
      <c r="X162" s="361"/>
      <c r="Y162" s="361"/>
      <c r="Z162" s="361"/>
      <c r="AA162" s="361"/>
      <c r="AB162" s="361"/>
      <c r="AC162" s="361"/>
      <c r="AD162" s="361"/>
      <c r="AE162" s="361"/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BZ162" s="361"/>
      <c r="CA162" s="361"/>
      <c r="CB162" s="361"/>
      <c r="CC162" s="361"/>
      <c r="CD162" s="361"/>
      <c r="CE162" s="361"/>
      <c r="CF162" s="361"/>
      <c r="CG162" s="361"/>
      <c r="CH162" s="361"/>
      <c r="CI162" s="361"/>
      <c r="CJ162" s="361"/>
      <c r="CK162" s="361"/>
      <c r="CL162" s="361"/>
      <c r="CM162" s="361"/>
      <c r="CN162" s="361"/>
      <c r="CO162" s="361"/>
      <c r="CP162" s="361"/>
      <c r="CQ162" s="361"/>
      <c r="CR162" s="361"/>
      <c r="CS162" s="361"/>
      <c r="CT162" s="361"/>
      <c r="CU162" s="361"/>
      <c r="CV162" s="361"/>
      <c r="CW162" s="361"/>
      <c r="CX162" s="361"/>
      <c r="CY162" s="361"/>
      <c r="CZ162" s="361"/>
      <c r="DA162" s="361"/>
      <c r="DB162" s="361"/>
      <c r="DC162" s="361"/>
      <c r="DD162" s="361"/>
      <c r="DE162" s="361"/>
    </row>
    <row r="163" spans="2:109" ht="15.75" customHeight="1">
      <c r="B163" s="361"/>
      <c r="C163" s="361"/>
      <c r="D163" s="361"/>
      <c r="E163" s="361"/>
      <c r="F163" s="361"/>
      <c r="G163" s="361"/>
      <c r="H163" s="361"/>
      <c r="I163" s="362"/>
      <c r="J163" s="361"/>
      <c r="K163" s="361"/>
      <c r="L163" s="393">
        <v>16</v>
      </c>
      <c r="M163" s="407" t="s">
        <v>532</v>
      </c>
      <c r="N163" s="407" t="s">
        <v>533</v>
      </c>
      <c r="O163" s="391" t="s">
        <v>458</v>
      </c>
      <c r="R163" s="393">
        <v>5</v>
      </c>
      <c r="S163" s="407" t="s">
        <v>498</v>
      </c>
      <c r="T163" s="407" t="s">
        <v>499</v>
      </c>
      <c r="U163" s="391" t="s">
        <v>458</v>
      </c>
      <c r="W163" s="361"/>
      <c r="X163" s="361"/>
      <c r="Y163" s="361"/>
      <c r="Z163" s="361"/>
      <c r="AA163" s="361"/>
      <c r="AB163" s="361"/>
      <c r="AC163" s="361"/>
      <c r="AD163" s="361"/>
      <c r="AE163" s="361"/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BZ163" s="361"/>
      <c r="CA163" s="361"/>
      <c r="CB163" s="361"/>
      <c r="CC163" s="361"/>
      <c r="CD163" s="361"/>
      <c r="CE163" s="361"/>
      <c r="CF163" s="361"/>
      <c r="CG163" s="361"/>
      <c r="CH163" s="361"/>
      <c r="CI163" s="361"/>
      <c r="CJ163" s="361"/>
      <c r="CK163" s="361"/>
      <c r="CL163" s="361"/>
      <c r="CM163" s="361"/>
      <c r="CN163" s="361"/>
      <c r="CO163" s="361"/>
      <c r="CP163" s="361"/>
      <c r="CQ163" s="361"/>
      <c r="CR163" s="361"/>
      <c r="CS163" s="361"/>
      <c r="CT163" s="361"/>
      <c r="CU163" s="361"/>
      <c r="CV163" s="361"/>
      <c r="CW163" s="361"/>
      <c r="CX163" s="361"/>
      <c r="CY163" s="361"/>
      <c r="CZ163" s="361"/>
      <c r="DA163" s="361"/>
      <c r="DB163" s="361"/>
      <c r="DC163" s="361"/>
      <c r="DD163" s="361"/>
      <c r="DE163" s="361"/>
    </row>
    <row r="164" spans="2:109" ht="15.75" customHeight="1">
      <c r="B164" s="361"/>
      <c r="C164" s="361"/>
      <c r="D164" s="361"/>
      <c r="E164" s="361"/>
      <c r="F164" s="361"/>
      <c r="G164" s="361"/>
      <c r="H164" s="361"/>
      <c r="I164" s="362"/>
      <c r="J164" s="361"/>
      <c r="K164" s="361"/>
      <c r="L164" s="416"/>
      <c r="M164" s="416"/>
      <c r="N164" s="416"/>
      <c r="O164" s="401"/>
      <c r="R164" s="393">
        <v>6</v>
      </c>
      <c r="S164" s="407" t="s">
        <v>517</v>
      </c>
      <c r="T164" s="407" t="s">
        <v>518</v>
      </c>
      <c r="U164" s="391" t="s">
        <v>458</v>
      </c>
      <c r="W164" s="361"/>
      <c r="X164" s="361"/>
      <c r="BZ164" s="361"/>
      <c r="CA164" s="361"/>
      <c r="CB164" s="361"/>
      <c r="CC164" s="361"/>
      <c r="CD164" s="361"/>
      <c r="CE164" s="361"/>
      <c r="CF164" s="361"/>
      <c r="CG164" s="361"/>
      <c r="CH164" s="361"/>
      <c r="CI164" s="361"/>
      <c r="CJ164" s="361"/>
      <c r="CK164" s="361"/>
      <c r="CL164" s="361"/>
      <c r="CM164" s="361"/>
      <c r="CN164" s="361"/>
      <c r="CO164" s="361"/>
      <c r="CP164" s="361"/>
      <c r="CQ164" s="361"/>
      <c r="CR164" s="361"/>
      <c r="CS164" s="361"/>
      <c r="CT164" s="361"/>
      <c r="CU164" s="361"/>
      <c r="CV164" s="361"/>
      <c r="CW164" s="361"/>
      <c r="CX164" s="361"/>
      <c r="CY164" s="361"/>
      <c r="CZ164" s="361"/>
      <c r="DA164" s="361"/>
      <c r="DB164" s="361"/>
      <c r="DC164" s="361"/>
      <c r="DD164" s="361"/>
      <c r="DE164" s="361"/>
    </row>
    <row r="165" spans="2:109" ht="15.75" customHeight="1">
      <c r="B165" s="361"/>
      <c r="C165" s="361"/>
      <c r="D165" s="361"/>
      <c r="E165" s="361"/>
      <c r="F165" s="361"/>
      <c r="G165" s="361"/>
      <c r="H165" s="361"/>
      <c r="I165" s="362"/>
      <c r="J165" s="361"/>
      <c r="K165" s="361"/>
      <c r="L165" s="424"/>
      <c r="M165" s="424"/>
      <c r="N165" s="424"/>
      <c r="O165" s="389"/>
      <c r="R165" s="424"/>
      <c r="S165" s="424"/>
      <c r="T165" s="424"/>
      <c r="U165" s="389"/>
      <c r="W165" s="361"/>
      <c r="BZ165" s="361"/>
      <c r="CA165" s="361"/>
      <c r="CB165" s="361"/>
      <c r="CC165" s="361"/>
      <c r="CD165" s="361"/>
      <c r="CE165" s="361"/>
      <c r="CF165" s="361"/>
      <c r="CG165" s="361"/>
      <c r="CH165" s="361"/>
      <c r="CI165" s="361"/>
      <c r="CJ165" s="361"/>
      <c r="CK165" s="361"/>
      <c r="CL165" s="361"/>
      <c r="CM165" s="361"/>
      <c r="CN165" s="361"/>
      <c r="CO165" s="361"/>
      <c r="CP165" s="361"/>
      <c r="CQ165" s="361"/>
      <c r="CR165" s="361"/>
      <c r="CS165" s="361"/>
      <c r="CT165" s="361"/>
      <c r="CU165" s="361"/>
      <c r="CV165" s="361"/>
      <c r="CW165" s="361"/>
      <c r="CX165" s="361"/>
      <c r="CY165" s="361"/>
      <c r="CZ165" s="361"/>
      <c r="DA165" s="361"/>
      <c r="DB165" s="361"/>
      <c r="DC165" s="361"/>
      <c r="DD165" s="361"/>
      <c r="DE165" s="361"/>
    </row>
    <row r="166" spans="2:109" ht="15.75" customHeight="1">
      <c r="B166" s="361"/>
      <c r="C166" s="361"/>
      <c r="D166" s="361"/>
      <c r="E166" s="361"/>
      <c r="F166" s="361"/>
      <c r="G166" s="361"/>
      <c r="H166" s="361"/>
      <c r="I166" s="362"/>
      <c r="J166" s="361"/>
      <c r="K166" s="361"/>
      <c r="L166" s="388"/>
      <c r="N166" s="388"/>
      <c r="O166" s="389"/>
      <c r="R166" s="424"/>
      <c r="S166" s="424"/>
      <c r="T166" s="424"/>
      <c r="U166" s="389"/>
      <c r="BZ166" s="361"/>
      <c r="CA166" s="361"/>
      <c r="CB166" s="361"/>
      <c r="CC166" s="361"/>
      <c r="CD166" s="361"/>
      <c r="CE166" s="361"/>
      <c r="CF166" s="361"/>
      <c r="CG166" s="361"/>
      <c r="CH166" s="361"/>
      <c r="CI166" s="361"/>
      <c r="CJ166" s="361"/>
      <c r="CK166" s="361"/>
      <c r="CL166" s="361"/>
      <c r="CM166" s="361"/>
      <c r="CN166" s="361"/>
      <c r="CO166" s="361"/>
      <c r="CP166" s="361"/>
      <c r="CQ166" s="361"/>
      <c r="CR166" s="361"/>
      <c r="CS166" s="361"/>
      <c r="CT166" s="361"/>
      <c r="CU166" s="361"/>
      <c r="CV166" s="361"/>
      <c r="CW166" s="361"/>
      <c r="CX166" s="361"/>
      <c r="CY166" s="361"/>
      <c r="CZ166" s="361"/>
      <c r="DA166" s="361"/>
      <c r="DB166" s="361"/>
      <c r="DC166" s="361"/>
      <c r="DD166" s="361"/>
      <c r="DE166" s="361"/>
    </row>
    <row r="167" spans="2:109" ht="15.75" customHeight="1">
      <c r="B167" s="361"/>
      <c r="C167" s="361"/>
      <c r="D167" s="361"/>
      <c r="E167" s="361"/>
      <c r="F167" s="361"/>
      <c r="G167" s="361"/>
      <c r="H167" s="361"/>
      <c r="I167" s="362"/>
      <c r="J167" s="361"/>
      <c r="K167" s="361"/>
      <c r="L167" s="404" t="s">
        <v>436</v>
      </c>
      <c r="M167" s="363"/>
      <c r="N167" s="363"/>
      <c r="O167" s="364"/>
      <c r="R167" s="373" t="s">
        <v>446</v>
      </c>
      <c r="S167" s="363"/>
      <c r="T167" s="363"/>
      <c r="U167" s="364"/>
      <c r="BZ167" s="361"/>
      <c r="CA167" s="361"/>
      <c r="CB167" s="361"/>
      <c r="CC167" s="361"/>
      <c r="CD167" s="361"/>
      <c r="CE167" s="361"/>
      <c r="CF167" s="361"/>
      <c r="CG167" s="361"/>
      <c r="CH167" s="361"/>
      <c r="CI167" s="361"/>
      <c r="CJ167" s="361"/>
      <c r="CK167" s="361"/>
      <c r="CL167" s="361"/>
      <c r="CM167" s="361"/>
      <c r="CN167" s="361"/>
      <c r="CO167" s="361"/>
      <c r="CP167" s="361"/>
      <c r="CQ167" s="361"/>
      <c r="CR167" s="361"/>
      <c r="CS167" s="361"/>
      <c r="CT167" s="361"/>
      <c r="CU167" s="361"/>
      <c r="CV167" s="361"/>
      <c r="CW167" s="361"/>
      <c r="CX167" s="361"/>
      <c r="CY167" s="361"/>
      <c r="CZ167" s="361"/>
      <c r="DA167" s="361"/>
      <c r="DB167" s="361"/>
      <c r="DC167" s="361"/>
      <c r="DD167" s="361"/>
      <c r="DE167" s="361"/>
    </row>
    <row r="168" spans="2:109" ht="15.75" customHeight="1">
      <c r="B168" s="361"/>
      <c r="C168" s="361"/>
      <c r="D168" s="361"/>
      <c r="E168" s="361"/>
      <c r="F168" s="361"/>
      <c r="G168" s="361"/>
      <c r="H168" s="361"/>
      <c r="I168" s="362"/>
      <c r="J168" s="361"/>
      <c r="K168" s="361"/>
      <c r="L168" s="374" t="s">
        <v>459</v>
      </c>
      <c r="M168" s="375" t="s">
        <v>403</v>
      </c>
      <c r="N168" s="405">
        <v>44208</v>
      </c>
      <c r="O168" s="377" t="s">
        <v>503</v>
      </c>
      <c r="R168" s="374" t="s">
        <v>457</v>
      </c>
      <c r="S168" s="375" t="s">
        <v>403</v>
      </c>
      <c r="T168" s="405">
        <v>44213</v>
      </c>
      <c r="U168" s="377" t="s">
        <v>573</v>
      </c>
      <c r="BZ168" s="361"/>
      <c r="CA168" s="361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  <c r="CM168" s="361"/>
      <c r="CN168" s="361"/>
      <c r="CO168" s="361"/>
      <c r="CP168" s="361"/>
      <c r="CQ168" s="361"/>
      <c r="CR168" s="361"/>
      <c r="CS168" s="361"/>
      <c r="CT168" s="361"/>
      <c r="CU168" s="361"/>
      <c r="CV168" s="361"/>
      <c r="CW168" s="361"/>
      <c r="CX168" s="361"/>
      <c r="CY168" s="361"/>
      <c r="CZ168" s="361"/>
      <c r="DA168" s="361"/>
      <c r="DB168" s="361"/>
      <c r="DC168" s="361"/>
      <c r="DD168" s="361"/>
      <c r="DE168" s="361"/>
    </row>
    <row r="169" spans="2:109" ht="15.75" customHeight="1">
      <c r="B169" s="361"/>
      <c r="C169" s="361"/>
      <c r="D169" s="361"/>
      <c r="E169" s="361"/>
      <c r="F169" s="361"/>
      <c r="G169" s="361"/>
      <c r="H169" s="361"/>
      <c r="I169" s="362"/>
      <c r="J169" s="361"/>
      <c r="K169" s="361"/>
      <c r="L169" s="406" t="s">
        <v>472</v>
      </c>
      <c r="M169" s="379" t="s">
        <v>473</v>
      </c>
      <c r="N169" s="379" t="s">
        <v>474</v>
      </c>
      <c r="O169" s="380" t="s">
        <v>4</v>
      </c>
      <c r="R169" s="379" t="s">
        <v>472</v>
      </c>
      <c r="S169" s="379" t="s">
        <v>473</v>
      </c>
      <c r="T169" s="379" t="s">
        <v>474</v>
      </c>
      <c r="U169" s="380" t="s">
        <v>4</v>
      </c>
      <c r="BZ169" s="361"/>
      <c r="CA169" s="361"/>
      <c r="CB169" s="361"/>
      <c r="CC169" s="361"/>
      <c r="CD169" s="361"/>
      <c r="CE169" s="361"/>
      <c r="CF169" s="361"/>
      <c r="CG169" s="361"/>
      <c r="CH169" s="361"/>
      <c r="CI169" s="361"/>
      <c r="CJ169" s="361"/>
      <c r="CK169" s="361"/>
      <c r="CL169" s="361"/>
      <c r="CM169" s="361"/>
      <c r="CN169" s="361"/>
      <c r="CO169" s="361"/>
      <c r="CP169" s="361"/>
      <c r="CQ169" s="361"/>
      <c r="CR169" s="361"/>
      <c r="CS169" s="361"/>
      <c r="CT169" s="361"/>
      <c r="CU169" s="361"/>
      <c r="CV169" s="361"/>
      <c r="CW169" s="361"/>
      <c r="CX169" s="361"/>
      <c r="CY169" s="361"/>
      <c r="CZ169" s="361"/>
      <c r="DA169" s="361"/>
      <c r="DB169" s="361"/>
      <c r="DC169" s="361"/>
      <c r="DD169" s="361"/>
      <c r="DE169" s="361"/>
    </row>
    <row r="170" spans="2:109" ht="15.75" customHeight="1">
      <c r="B170" s="361"/>
      <c r="C170" s="361"/>
      <c r="D170" s="361"/>
      <c r="E170" s="361"/>
      <c r="F170" s="361"/>
      <c r="G170" s="361"/>
      <c r="H170" s="361"/>
      <c r="I170" s="362"/>
      <c r="J170" s="361"/>
      <c r="K170" s="361"/>
      <c r="L170" s="393">
        <v>1</v>
      </c>
      <c r="M170" s="407" t="s">
        <v>489</v>
      </c>
      <c r="N170" s="407" t="s">
        <v>490</v>
      </c>
      <c r="O170" s="391" t="s">
        <v>458</v>
      </c>
      <c r="R170" s="393">
        <v>1</v>
      </c>
      <c r="S170" s="407" t="s">
        <v>519</v>
      </c>
      <c r="T170" s="407" t="s">
        <v>520</v>
      </c>
      <c r="U170" s="391" t="s">
        <v>458</v>
      </c>
      <c r="BZ170" s="361"/>
      <c r="CA170" s="361"/>
      <c r="CB170" s="361"/>
      <c r="CC170" s="361"/>
      <c r="CD170" s="361"/>
      <c r="CE170" s="361"/>
      <c r="CF170" s="361"/>
      <c r="CG170" s="361"/>
      <c r="CH170" s="361"/>
      <c r="CI170" s="361"/>
      <c r="CJ170" s="361"/>
      <c r="CK170" s="361"/>
      <c r="CL170" s="361"/>
      <c r="CM170" s="361"/>
      <c r="CN170" s="361"/>
      <c r="CO170" s="361"/>
      <c r="CP170" s="361"/>
      <c r="CQ170" s="361"/>
      <c r="CR170" s="361"/>
      <c r="CS170" s="361"/>
      <c r="CT170" s="361"/>
      <c r="CU170" s="361"/>
      <c r="CV170" s="361"/>
      <c r="CW170" s="361"/>
      <c r="CX170" s="361"/>
      <c r="CY170" s="361"/>
      <c r="CZ170" s="361"/>
      <c r="DA170" s="361"/>
      <c r="DB170" s="361"/>
      <c r="DC170" s="361"/>
      <c r="DD170" s="361"/>
      <c r="DE170" s="361"/>
    </row>
    <row r="171" spans="2:109" ht="15.75" customHeight="1">
      <c r="B171" s="361"/>
      <c r="C171" s="361"/>
      <c r="D171" s="361"/>
      <c r="E171" s="361"/>
      <c r="F171" s="361"/>
      <c r="G171" s="361"/>
      <c r="H171" s="361"/>
      <c r="I171" s="362"/>
      <c r="J171" s="361"/>
      <c r="K171" s="361"/>
      <c r="L171" s="393">
        <v>2</v>
      </c>
      <c r="M171" s="407" t="s">
        <v>525</v>
      </c>
      <c r="N171" s="407" t="s">
        <v>479</v>
      </c>
      <c r="O171" s="391" t="s">
        <v>458</v>
      </c>
      <c r="R171" s="393">
        <v>2</v>
      </c>
      <c r="S171" s="407" t="s">
        <v>519</v>
      </c>
      <c r="T171" s="407" t="s">
        <v>521</v>
      </c>
      <c r="U171" s="391" t="s">
        <v>458</v>
      </c>
      <c r="BZ171" s="361"/>
      <c r="CA171" s="361"/>
      <c r="CB171" s="361"/>
      <c r="CC171" s="361"/>
      <c r="CD171" s="361"/>
      <c r="CE171" s="361"/>
      <c r="CF171" s="361"/>
      <c r="CG171" s="361"/>
      <c r="CH171" s="361"/>
      <c r="CI171" s="361"/>
      <c r="CJ171" s="361"/>
      <c r="CK171" s="361"/>
      <c r="CL171" s="361"/>
      <c r="CM171" s="361"/>
      <c r="CN171" s="361"/>
      <c r="CO171" s="361"/>
      <c r="CP171" s="361"/>
      <c r="CQ171" s="361"/>
      <c r="CR171" s="361"/>
      <c r="CS171" s="361"/>
      <c r="CT171" s="361"/>
      <c r="CU171" s="361"/>
      <c r="CV171" s="361"/>
      <c r="CW171" s="361"/>
      <c r="CX171" s="361"/>
      <c r="CY171" s="361"/>
      <c r="CZ171" s="361"/>
      <c r="DA171" s="361"/>
      <c r="DB171" s="361"/>
      <c r="DC171" s="361"/>
      <c r="DD171" s="361"/>
      <c r="DE171" s="361"/>
    </row>
    <row r="172" spans="2:109" ht="15">
      <c r="B172" s="361"/>
      <c r="C172" s="361"/>
      <c r="D172" s="361"/>
      <c r="E172" s="361"/>
      <c r="F172" s="361"/>
      <c r="G172" s="361"/>
      <c r="H172" s="361"/>
      <c r="I172" s="362"/>
      <c r="J172" s="361"/>
      <c r="K172" s="361"/>
      <c r="L172" s="393">
        <v>3</v>
      </c>
      <c r="M172" s="407" t="s">
        <v>526</v>
      </c>
      <c r="N172" s="407" t="s">
        <v>483</v>
      </c>
      <c r="O172" s="391" t="s">
        <v>458</v>
      </c>
      <c r="R172" s="393">
        <v>3</v>
      </c>
      <c r="S172" s="407" t="s">
        <v>522</v>
      </c>
      <c r="T172" s="407" t="s">
        <v>523</v>
      </c>
      <c r="U172" s="391" t="s">
        <v>458</v>
      </c>
      <c r="BZ172" s="361"/>
      <c r="CA172" s="361"/>
      <c r="CB172" s="361"/>
      <c r="CC172" s="361"/>
      <c r="CD172" s="361"/>
      <c r="CE172" s="361"/>
      <c r="CF172" s="361"/>
      <c r="CG172" s="361"/>
      <c r="CH172" s="361"/>
      <c r="CI172" s="361"/>
      <c r="CJ172" s="361"/>
      <c r="CK172" s="361"/>
      <c r="CL172" s="361"/>
      <c r="CM172" s="361"/>
      <c r="CN172" s="361"/>
      <c r="CO172" s="361"/>
      <c r="CP172" s="361"/>
      <c r="CQ172" s="361"/>
      <c r="CR172" s="361"/>
      <c r="CS172" s="361"/>
      <c r="CT172" s="361"/>
      <c r="CU172" s="361"/>
      <c r="CV172" s="361"/>
      <c r="CW172" s="361"/>
      <c r="CX172" s="361"/>
      <c r="CY172" s="361"/>
      <c r="CZ172" s="361"/>
      <c r="DA172" s="361"/>
      <c r="DB172" s="361"/>
      <c r="DC172" s="361"/>
      <c r="DD172" s="361"/>
      <c r="DE172" s="361"/>
    </row>
    <row r="173" spans="2:109" ht="15">
      <c r="B173" s="361"/>
      <c r="C173" s="361"/>
      <c r="D173" s="361"/>
      <c r="E173" s="361"/>
      <c r="F173" s="361"/>
      <c r="G173" s="361"/>
      <c r="H173" s="361"/>
      <c r="I173" s="362"/>
      <c r="J173" s="361"/>
      <c r="K173" s="361"/>
      <c r="L173" s="393">
        <v>4</v>
      </c>
      <c r="M173" s="407" t="s">
        <v>527</v>
      </c>
      <c r="N173" s="407" t="s">
        <v>483</v>
      </c>
      <c r="O173" s="391" t="s">
        <v>458</v>
      </c>
      <c r="R173" s="393">
        <v>4</v>
      </c>
      <c r="S173" s="407" t="s">
        <v>524</v>
      </c>
      <c r="T173" s="407" t="s">
        <v>497</v>
      </c>
      <c r="U173" s="391" t="s">
        <v>458</v>
      </c>
      <c r="BZ173" s="361"/>
      <c r="CA173" s="361"/>
      <c r="CB173" s="361"/>
      <c r="CC173" s="361"/>
      <c r="CD173" s="361"/>
      <c r="CE173" s="361"/>
      <c r="CF173" s="361"/>
      <c r="CG173" s="361"/>
      <c r="CH173" s="361"/>
      <c r="CI173" s="361"/>
      <c r="CJ173" s="361"/>
      <c r="CK173" s="361"/>
      <c r="CL173" s="361"/>
      <c r="CM173" s="361"/>
      <c r="CN173" s="361"/>
      <c r="CO173" s="361"/>
      <c r="CP173" s="361"/>
      <c r="CQ173" s="361"/>
      <c r="CR173" s="361"/>
      <c r="CS173" s="361"/>
      <c r="CT173" s="361"/>
      <c r="CU173" s="361"/>
      <c r="CV173" s="361"/>
      <c r="CW173" s="361"/>
      <c r="CX173" s="361"/>
      <c r="CY173" s="361"/>
      <c r="CZ173" s="361"/>
      <c r="DA173" s="361"/>
      <c r="DB173" s="361"/>
      <c r="DC173" s="361"/>
      <c r="DD173" s="361"/>
      <c r="DE173" s="361"/>
    </row>
    <row r="174" spans="2:109" ht="15" customHeight="1">
      <c r="B174" s="361"/>
      <c r="C174" s="361"/>
      <c r="D174" s="361"/>
      <c r="E174" s="361"/>
      <c r="F174" s="361"/>
      <c r="G174" s="361"/>
      <c r="H174" s="361"/>
      <c r="I174" s="362"/>
      <c r="J174" s="361"/>
      <c r="K174" s="361"/>
      <c r="L174" s="393">
        <v>5</v>
      </c>
      <c r="M174" s="407" t="s">
        <v>528</v>
      </c>
      <c r="N174" s="407" t="s">
        <v>516</v>
      </c>
      <c r="O174" s="391" t="s">
        <v>458</v>
      </c>
      <c r="R174" s="395"/>
      <c r="S174" s="395"/>
      <c r="T174" s="395"/>
      <c r="U174" s="395"/>
      <c r="BZ174" s="361"/>
      <c r="CA174" s="361"/>
      <c r="CB174" s="361"/>
      <c r="CC174" s="361"/>
      <c r="CD174" s="361"/>
      <c r="CE174" s="361"/>
      <c r="CF174" s="361"/>
      <c r="CG174" s="361"/>
      <c r="CH174" s="361"/>
      <c r="CI174" s="361"/>
      <c r="CJ174" s="361"/>
      <c r="CK174" s="361"/>
      <c r="CL174" s="361"/>
      <c r="CM174" s="361"/>
      <c r="CN174" s="361"/>
      <c r="CO174" s="361"/>
      <c r="CP174" s="361"/>
      <c r="CQ174" s="361"/>
      <c r="CR174" s="361"/>
      <c r="CS174" s="361"/>
      <c r="CT174" s="361"/>
      <c r="CU174" s="361"/>
      <c r="CV174" s="361"/>
      <c r="CW174" s="361"/>
      <c r="CX174" s="361"/>
      <c r="CY174" s="361"/>
      <c r="CZ174" s="361"/>
      <c r="DA174" s="361"/>
      <c r="DB174" s="361"/>
      <c r="DC174" s="361"/>
      <c r="DD174" s="361"/>
      <c r="DE174" s="361"/>
    </row>
    <row r="175" spans="2:109" ht="15" customHeight="1">
      <c r="B175" s="361"/>
      <c r="C175" s="361"/>
      <c r="D175" s="361"/>
      <c r="E175" s="361"/>
      <c r="F175" s="361"/>
      <c r="G175" s="361"/>
      <c r="H175" s="361"/>
      <c r="I175" s="362"/>
      <c r="J175" s="361"/>
      <c r="K175" s="361"/>
      <c r="L175" s="393">
        <v>6</v>
      </c>
      <c r="M175" s="407" t="s">
        <v>529</v>
      </c>
      <c r="N175" s="407" t="s">
        <v>530</v>
      </c>
      <c r="O175" s="391" t="s">
        <v>458</v>
      </c>
      <c r="R175" s="395"/>
      <c r="S175" s="395"/>
      <c r="T175" s="395"/>
      <c r="U175" s="395"/>
      <c r="BZ175" s="361"/>
      <c r="CA175" s="361"/>
      <c r="CB175" s="361"/>
      <c r="CC175" s="361"/>
      <c r="CD175" s="361"/>
      <c r="CE175" s="361"/>
      <c r="CF175" s="361"/>
      <c r="CG175" s="361"/>
      <c r="CH175" s="361"/>
      <c r="CI175" s="361"/>
      <c r="CJ175" s="361"/>
      <c r="CK175" s="361"/>
      <c r="CL175" s="361"/>
      <c r="CM175" s="361"/>
      <c r="CN175" s="361"/>
      <c r="CO175" s="361"/>
      <c r="CP175" s="361"/>
      <c r="CQ175" s="361"/>
      <c r="CR175" s="361"/>
      <c r="CS175" s="361"/>
      <c r="CT175" s="361"/>
      <c r="CU175" s="361"/>
      <c r="CV175" s="361"/>
      <c r="CW175" s="361"/>
      <c r="CX175" s="361"/>
      <c r="CY175" s="361"/>
      <c r="CZ175" s="361"/>
      <c r="DA175" s="361"/>
      <c r="DB175" s="361"/>
      <c r="DC175" s="361"/>
      <c r="DD175" s="361"/>
      <c r="DE175" s="361"/>
    </row>
    <row r="176" spans="2:109" ht="15" customHeight="1">
      <c r="B176" s="361"/>
      <c r="C176" s="361"/>
      <c r="D176" s="361"/>
      <c r="E176" s="361"/>
      <c r="F176" s="361"/>
      <c r="G176" s="361"/>
      <c r="H176" s="361"/>
      <c r="I176" s="362"/>
      <c r="J176" s="361"/>
      <c r="K176" s="361"/>
      <c r="L176" s="393">
        <v>7</v>
      </c>
      <c r="M176" s="407" t="s">
        <v>531</v>
      </c>
      <c r="N176" s="407" t="s">
        <v>479</v>
      </c>
      <c r="O176" s="391" t="s">
        <v>458</v>
      </c>
      <c r="R176" s="395"/>
      <c r="S176" s="395"/>
      <c r="T176" s="395"/>
      <c r="U176" s="395"/>
      <c r="BZ176" s="361"/>
      <c r="CA176" s="361"/>
      <c r="CB176" s="361"/>
      <c r="CC176" s="361"/>
      <c r="CD176" s="361"/>
      <c r="CE176" s="361"/>
      <c r="CF176" s="361"/>
      <c r="CG176" s="361"/>
      <c r="CH176" s="361"/>
      <c r="CI176" s="361"/>
      <c r="CJ176" s="361"/>
      <c r="CK176" s="361"/>
      <c r="CL176" s="361"/>
      <c r="CM176" s="361"/>
      <c r="CN176" s="361"/>
      <c r="CO176" s="361"/>
      <c r="CP176" s="361"/>
      <c r="CQ176" s="361"/>
      <c r="CR176" s="361"/>
      <c r="CS176" s="361"/>
      <c r="CT176" s="361"/>
      <c r="CU176" s="361"/>
      <c r="CV176" s="361"/>
      <c r="CW176" s="361"/>
      <c r="CX176" s="361"/>
      <c r="CY176" s="361"/>
      <c r="CZ176" s="361"/>
      <c r="DA176" s="361"/>
      <c r="DB176" s="361"/>
      <c r="DC176" s="361"/>
      <c r="DD176" s="361"/>
      <c r="DE176" s="361"/>
    </row>
    <row r="177" spans="2:109" ht="15" customHeight="1">
      <c r="B177" s="361"/>
      <c r="C177" s="361"/>
      <c r="D177" s="361"/>
      <c r="E177" s="361"/>
      <c r="F177" s="361"/>
      <c r="G177" s="361"/>
      <c r="H177" s="361"/>
      <c r="I177" s="362"/>
      <c r="J177" s="361"/>
      <c r="K177" s="361"/>
      <c r="L177" s="393">
        <v>8</v>
      </c>
      <c r="M177" s="407" t="s">
        <v>532</v>
      </c>
      <c r="N177" s="407" t="s">
        <v>533</v>
      </c>
      <c r="O177" s="391" t="s">
        <v>458</v>
      </c>
      <c r="R177" s="395"/>
      <c r="S177" s="395"/>
      <c r="T177" s="395"/>
      <c r="U177" s="395"/>
      <c r="BZ177" s="361"/>
      <c r="CA177" s="361"/>
      <c r="CB177" s="361"/>
      <c r="CC177" s="361"/>
      <c r="CD177" s="361"/>
      <c r="CE177" s="361"/>
      <c r="CF177" s="361"/>
      <c r="CG177" s="361"/>
      <c r="CH177" s="361"/>
      <c r="CI177" s="361"/>
      <c r="CJ177" s="361"/>
      <c r="CK177" s="361"/>
      <c r="CL177" s="361"/>
      <c r="CM177" s="361"/>
      <c r="CN177" s="361"/>
      <c r="CO177" s="361"/>
      <c r="CP177" s="361"/>
      <c r="CQ177" s="361"/>
      <c r="CR177" s="361"/>
      <c r="CS177" s="361"/>
      <c r="CT177" s="361"/>
      <c r="CU177" s="361"/>
      <c r="CV177" s="361"/>
      <c r="CW177" s="361"/>
      <c r="CX177" s="361"/>
      <c r="CY177" s="361"/>
      <c r="CZ177" s="361"/>
      <c r="DA177" s="361"/>
      <c r="DB177" s="361"/>
      <c r="DC177" s="361"/>
      <c r="DD177" s="361"/>
      <c r="DE177" s="361"/>
    </row>
    <row r="178" spans="2:109" ht="15" customHeight="1">
      <c r="B178" s="361"/>
      <c r="C178" s="361"/>
      <c r="D178" s="361"/>
      <c r="E178" s="361"/>
      <c r="F178" s="361"/>
      <c r="G178" s="361"/>
      <c r="H178" s="361"/>
      <c r="I178" s="362"/>
      <c r="J178" s="361"/>
      <c r="K178" s="361"/>
      <c r="L178" s="393">
        <v>9</v>
      </c>
      <c r="M178" s="407" t="s">
        <v>513</v>
      </c>
      <c r="N178" s="407" t="s">
        <v>514</v>
      </c>
      <c r="O178" s="391" t="s">
        <v>458</v>
      </c>
      <c r="R178" s="395"/>
      <c r="S178" s="395"/>
      <c r="T178" s="395"/>
      <c r="U178" s="395"/>
      <c r="BZ178" s="361"/>
      <c r="CA178" s="361"/>
      <c r="CB178" s="361"/>
      <c r="CC178" s="361"/>
      <c r="CD178" s="361"/>
      <c r="CE178" s="361"/>
      <c r="CF178" s="361"/>
      <c r="CG178" s="361"/>
      <c r="CH178" s="361"/>
      <c r="CI178" s="361"/>
      <c r="CJ178" s="361"/>
      <c r="CK178" s="361"/>
      <c r="CL178" s="361"/>
      <c r="CM178" s="361"/>
      <c r="CN178" s="361"/>
      <c r="CO178" s="361"/>
      <c r="CP178" s="361"/>
      <c r="CQ178" s="361"/>
      <c r="CR178" s="361"/>
      <c r="CS178" s="361"/>
      <c r="CT178" s="361"/>
      <c r="CU178" s="361"/>
      <c r="CV178" s="361"/>
      <c r="CW178" s="361"/>
      <c r="CX178" s="361"/>
      <c r="CY178" s="361"/>
      <c r="CZ178" s="361"/>
      <c r="DA178" s="361"/>
      <c r="DB178" s="361"/>
      <c r="DC178" s="361"/>
      <c r="DD178" s="361"/>
      <c r="DE178" s="361"/>
    </row>
    <row r="179" spans="2:109" ht="15" customHeight="1">
      <c r="B179" s="361"/>
      <c r="C179" s="361"/>
      <c r="D179" s="361"/>
      <c r="E179" s="361"/>
      <c r="F179" s="361"/>
      <c r="G179" s="361"/>
      <c r="H179" s="361"/>
      <c r="I179" s="362"/>
      <c r="J179" s="361"/>
      <c r="K179" s="361"/>
      <c r="L179" s="393">
        <v>10</v>
      </c>
      <c r="M179" s="407" t="s">
        <v>515</v>
      </c>
      <c r="N179" s="407" t="s">
        <v>516</v>
      </c>
      <c r="O179" s="391" t="s">
        <v>458</v>
      </c>
      <c r="R179" s="395"/>
      <c r="S179" s="395"/>
      <c r="T179" s="395"/>
      <c r="U179" s="395"/>
      <c r="BZ179" s="361"/>
      <c r="CA179" s="361"/>
      <c r="CB179" s="361"/>
      <c r="CC179" s="361"/>
      <c r="CD179" s="361"/>
      <c r="CE179" s="361"/>
      <c r="CF179" s="361"/>
      <c r="CG179" s="361"/>
      <c r="CH179" s="361"/>
      <c r="CI179" s="361"/>
      <c r="CJ179" s="361"/>
      <c r="CK179" s="361"/>
      <c r="CL179" s="361"/>
      <c r="CM179" s="361"/>
      <c r="CN179" s="361"/>
      <c r="CO179" s="361"/>
      <c r="CP179" s="361"/>
      <c r="CQ179" s="361"/>
      <c r="CR179" s="361"/>
      <c r="CS179" s="361"/>
      <c r="CT179" s="361"/>
      <c r="CU179" s="361"/>
      <c r="CV179" s="361"/>
      <c r="CW179" s="361"/>
      <c r="CX179" s="361"/>
      <c r="CY179" s="361"/>
      <c r="CZ179" s="361"/>
      <c r="DA179" s="361"/>
      <c r="DB179" s="361"/>
      <c r="DC179" s="361"/>
      <c r="DD179" s="361"/>
      <c r="DE179" s="361"/>
    </row>
    <row r="180" spans="2:109" ht="15" customHeight="1">
      <c r="B180" s="361"/>
      <c r="C180" s="361"/>
      <c r="D180" s="361"/>
      <c r="E180" s="361"/>
      <c r="F180" s="361"/>
      <c r="G180" s="361"/>
      <c r="H180" s="361"/>
      <c r="I180" s="362"/>
      <c r="J180" s="361"/>
      <c r="K180" s="361"/>
      <c r="L180" s="393">
        <v>11</v>
      </c>
      <c r="M180" s="407" t="s">
        <v>498</v>
      </c>
      <c r="N180" s="407" t="s">
        <v>499</v>
      </c>
      <c r="O180" s="391" t="s">
        <v>458</v>
      </c>
      <c r="R180" s="395"/>
      <c r="S180" s="395"/>
      <c r="T180" s="395"/>
      <c r="U180" s="395"/>
      <c r="BZ180" s="361"/>
      <c r="CA180" s="361"/>
      <c r="CB180" s="361"/>
      <c r="CC180" s="361"/>
      <c r="CD180" s="361"/>
      <c r="CE180" s="361"/>
      <c r="CF180" s="361"/>
      <c r="CG180" s="361"/>
      <c r="CH180" s="361"/>
      <c r="CI180" s="361"/>
      <c r="CJ180" s="361"/>
      <c r="CK180" s="361"/>
      <c r="CL180" s="361"/>
      <c r="CM180" s="361"/>
      <c r="CN180" s="361"/>
      <c r="CO180" s="361"/>
      <c r="CP180" s="361"/>
      <c r="CQ180" s="361"/>
      <c r="CR180" s="361"/>
      <c r="CS180" s="361"/>
      <c r="CT180" s="361"/>
      <c r="CU180" s="361"/>
      <c r="CV180" s="361"/>
      <c r="CW180" s="361"/>
      <c r="CX180" s="361"/>
      <c r="CY180" s="361"/>
      <c r="CZ180" s="361"/>
      <c r="DA180" s="361"/>
      <c r="DB180" s="361"/>
      <c r="DC180" s="361"/>
      <c r="DD180" s="361"/>
      <c r="DE180" s="361"/>
    </row>
    <row r="181" spans="2:109" ht="15" customHeight="1">
      <c r="B181" s="361"/>
      <c r="C181" s="361"/>
      <c r="D181" s="361"/>
      <c r="E181" s="361"/>
      <c r="F181" s="361"/>
      <c r="G181" s="361"/>
      <c r="H181" s="361"/>
      <c r="I181" s="362"/>
      <c r="J181" s="361"/>
      <c r="K181" s="361"/>
      <c r="L181" s="393">
        <v>12</v>
      </c>
      <c r="M181" s="407" t="s">
        <v>517</v>
      </c>
      <c r="N181" s="407" t="s">
        <v>518</v>
      </c>
      <c r="O181" s="391" t="s">
        <v>458</v>
      </c>
      <c r="R181" s="395"/>
      <c r="S181" s="395"/>
      <c r="T181" s="395"/>
      <c r="U181" s="395"/>
      <c r="BZ181" s="361"/>
      <c r="CA181" s="361"/>
      <c r="CB181" s="361"/>
      <c r="CC181" s="361"/>
      <c r="CD181" s="361"/>
      <c r="CE181" s="361"/>
      <c r="CF181" s="361"/>
      <c r="CG181" s="361"/>
      <c r="CH181" s="361"/>
      <c r="CI181" s="361"/>
      <c r="CJ181" s="361"/>
      <c r="CK181" s="361"/>
      <c r="CL181" s="361"/>
      <c r="CM181" s="361"/>
      <c r="CN181" s="361"/>
      <c r="CO181" s="361"/>
      <c r="CP181" s="361"/>
      <c r="CQ181" s="361"/>
      <c r="CR181" s="361"/>
      <c r="CS181" s="361"/>
      <c r="CT181" s="361"/>
      <c r="CU181" s="361"/>
      <c r="CV181" s="361"/>
      <c r="CW181" s="361"/>
      <c r="CX181" s="361"/>
      <c r="CY181" s="361"/>
      <c r="CZ181" s="361"/>
      <c r="DA181" s="361"/>
      <c r="DB181" s="361"/>
      <c r="DC181" s="361"/>
      <c r="DD181" s="361"/>
      <c r="DE181" s="361"/>
    </row>
    <row r="182" spans="2:109" ht="15">
      <c r="B182" s="361"/>
      <c r="C182" s="361"/>
      <c r="D182" s="361"/>
      <c r="E182" s="361"/>
      <c r="F182" s="361"/>
      <c r="G182" s="361"/>
      <c r="H182" s="361"/>
      <c r="I182" s="362"/>
      <c r="J182" s="361"/>
      <c r="L182" s="393">
        <v>13</v>
      </c>
      <c r="M182" s="407" t="s">
        <v>519</v>
      </c>
      <c r="N182" s="407" t="s">
        <v>520</v>
      </c>
      <c r="O182" s="391" t="s">
        <v>458</v>
      </c>
      <c r="R182" s="395"/>
      <c r="S182" s="395"/>
      <c r="T182" s="395"/>
      <c r="U182" s="395"/>
      <c r="BZ182" s="361"/>
      <c r="CA182" s="361"/>
      <c r="CB182" s="361"/>
      <c r="CC182" s="361"/>
      <c r="CD182" s="361"/>
      <c r="CE182" s="361"/>
      <c r="CF182" s="361"/>
      <c r="CG182" s="361"/>
      <c r="CH182" s="361"/>
      <c r="CI182" s="361"/>
      <c r="CJ182" s="361"/>
      <c r="CK182" s="361"/>
      <c r="CL182" s="361"/>
      <c r="CM182" s="361"/>
      <c r="CN182" s="361"/>
      <c r="CO182" s="361"/>
      <c r="CP182" s="361"/>
      <c r="CQ182" s="361"/>
      <c r="CR182" s="361"/>
      <c r="CS182" s="361"/>
      <c r="CT182" s="361"/>
      <c r="CU182" s="361"/>
      <c r="CV182" s="361"/>
      <c r="CW182" s="361"/>
      <c r="CX182" s="361"/>
      <c r="CY182" s="361"/>
      <c r="CZ182" s="361"/>
      <c r="DA182" s="361"/>
      <c r="DB182" s="361"/>
      <c r="DC182" s="361"/>
      <c r="DD182" s="361"/>
      <c r="DE182" s="361"/>
    </row>
    <row r="183" spans="2:109" ht="15">
      <c r="B183" s="361"/>
      <c r="C183" s="361"/>
      <c r="D183" s="361"/>
      <c r="E183" s="361"/>
      <c r="F183" s="361"/>
      <c r="G183" s="361"/>
      <c r="H183" s="361"/>
      <c r="I183" s="362"/>
      <c r="J183" s="361"/>
      <c r="L183" s="393">
        <v>14</v>
      </c>
      <c r="M183" s="407" t="s">
        <v>519</v>
      </c>
      <c r="N183" s="407" t="s">
        <v>521</v>
      </c>
      <c r="O183" s="391" t="s">
        <v>458</v>
      </c>
      <c r="R183" s="395"/>
      <c r="S183" s="395"/>
      <c r="T183" s="395"/>
      <c r="U183" s="395"/>
      <c r="BZ183" s="361"/>
      <c r="CA183" s="361"/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  <c r="CM183" s="361"/>
      <c r="CN183" s="361"/>
      <c r="CO183" s="361"/>
      <c r="CP183" s="361"/>
      <c r="CQ183" s="361"/>
      <c r="CR183" s="361"/>
      <c r="CS183" s="361"/>
      <c r="CT183" s="361"/>
      <c r="CU183" s="361"/>
      <c r="CV183" s="361"/>
      <c r="CW183" s="361"/>
      <c r="CX183" s="361"/>
      <c r="CY183" s="361"/>
      <c r="CZ183" s="361"/>
      <c r="DA183" s="361"/>
      <c r="DB183" s="361"/>
      <c r="DC183" s="361"/>
      <c r="DD183" s="361"/>
      <c r="DE183" s="361"/>
    </row>
    <row r="184" spans="2:109" ht="15">
      <c r="B184" s="361"/>
      <c r="C184" s="361"/>
      <c r="D184" s="361"/>
      <c r="E184" s="361"/>
      <c r="F184" s="361"/>
      <c r="G184" s="361"/>
      <c r="H184" s="361"/>
      <c r="I184" s="362"/>
      <c r="J184" s="361"/>
      <c r="L184" s="393">
        <v>15</v>
      </c>
      <c r="M184" s="407" t="s">
        <v>522</v>
      </c>
      <c r="N184" s="407" t="s">
        <v>523</v>
      </c>
      <c r="O184" s="391" t="s">
        <v>458</v>
      </c>
      <c r="R184" s="395"/>
      <c r="S184" s="395"/>
      <c r="T184" s="395"/>
      <c r="U184" s="395"/>
      <c r="BZ184" s="361"/>
      <c r="CA184" s="361"/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  <c r="CM184" s="361"/>
      <c r="CN184" s="361"/>
      <c r="CO184" s="361"/>
      <c r="CP184" s="361"/>
      <c r="CQ184" s="361"/>
      <c r="CR184" s="361"/>
      <c r="CS184" s="361"/>
      <c r="CT184" s="361"/>
      <c r="CU184" s="361"/>
      <c r="CV184" s="361"/>
      <c r="CW184" s="361"/>
      <c r="CX184" s="361"/>
      <c r="CY184" s="361"/>
      <c r="CZ184" s="361"/>
      <c r="DA184" s="361"/>
      <c r="DB184" s="361"/>
      <c r="DC184" s="361"/>
      <c r="DD184" s="361"/>
      <c r="DE184" s="361"/>
    </row>
    <row r="185" spans="2:109" ht="15">
      <c r="B185" s="361"/>
      <c r="C185" s="361"/>
      <c r="D185" s="361"/>
      <c r="E185" s="361"/>
      <c r="F185" s="361"/>
      <c r="G185" s="361"/>
      <c r="H185" s="361"/>
      <c r="I185" s="362"/>
      <c r="J185" s="361"/>
      <c r="L185" s="393">
        <v>16</v>
      </c>
      <c r="M185" s="407" t="s">
        <v>524</v>
      </c>
      <c r="N185" s="407" t="s">
        <v>497</v>
      </c>
      <c r="O185" s="391" t="s">
        <v>458</v>
      </c>
      <c r="R185" s="395"/>
      <c r="S185" s="395"/>
      <c r="T185" s="395"/>
      <c r="U185" s="395"/>
      <c r="BZ185" s="361"/>
      <c r="CA185" s="361"/>
      <c r="CB185" s="361"/>
      <c r="CC185" s="361"/>
      <c r="CD185" s="361"/>
      <c r="CE185" s="361"/>
      <c r="CF185" s="361"/>
      <c r="CG185" s="361"/>
      <c r="CH185" s="361"/>
      <c r="CI185" s="361"/>
      <c r="CJ185" s="361"/>
      <c r="CK185" s="361"/>
      <c r="CL185" s="361"/>
      <c r="CM185" s="361"/>
      <c r="CN185" s="361"/>
      <c r="CO185" s="361"/>
      <c r="CP185" s="361"/>
      <c r="CQ185" s="361"/>
      <c r="CR185" s="361"/>
      <c r="CS185" s="361"/>
      <c r="CT185" s="361"/>
      <c r="CU185" s="361"/>
      <c r="CV185" s="361"/>
      <c r="CW185" s="361"/>
      <c r="CX185" s="361"/>
      <c r="CY185" s="361"/>
      <c r="CZ185" s="361"/>
      <c r="DA185" s="361"/>
      <c r="DB185" s="361"/>
      <c r="DC185" s="361"/>
      <c r="DD185" s="361"/>
      <c r="DE185" s="361"/>
    </row>
    <row r="186" spans="2:109">
      <c r="B186" s="361"/>
      <c r="C186" s="361"/>
      <c r="D186" s="361"/>
      <c r="E186" s="361"/>
      <c r="F186" s="361"/>
      <c r="G186" s="361"/>
      <c r="H186" s="361"/>
      <c r="I186" s="362"/>
      <c r="J186" s="361"/>
      <c r="L186" s="363"/>
      <c r="M186" s="363"/>
      <c r="N186" s="363"/>
      <c r="O186" s="364"/>
      <c r="R186" s="395"/>
      <c r="S186" s="395"/>
      <c r="T186" s="395"/>
      <c r="U186" s="395"/>
      <c r="BZ186" s="361"/>
      <c r="CA186" s="361"/>
      <c r="CB186" s="361"/>
      <c r="CC186" s="361"/>
      <c r="CD186" s="361"/>
      <c r="CE186" s="361"/>
      <c r="CF186" s="361"/>
      <c r="CG186" s="361"/>
      <c r="CH186" s="361"/>
      <c r="CI186" s="361"/>
      <c r="CJ186" s="361"/>
      <c r="CK186" s="361"/>
      <c r="CL186" s="361"/>
      <c r="CM186" s="361"/>
      <c r="CN186" s="361"/>
      <c r="CO186" s="361"/>
      <c r="CP186" s="361"/>
      <c r="CQ186" s="361"/>
      <c r="CR186" s="361"/>
      <c r="CS186" s="361"/>
      <c r="CT186" s="361"/>
      <c r="CU186" s="361"/>
      <c r="CV186" s="361"/>
      <c r="CW186" s="361"/>
      <c r="CX186" s="361"/>
      <c r="CY186" s="361"/>
      <c r="CZ186" s="361"/>
      <c r="DA186" s="361"/>
      <c r="DB186" s="361"/>
      <c r="DC186" s="361"/>
      <c r="DD186" s="361"/>
      <c r="DE186" s="361"/>
    </row>
    <row r="187" spans="2:109" ht="14.25">
      <c r="B187" s="361"/>
      <c r="C187" s="361"/>
      <c r="D187" s="361"/>
      <c r="E187" s="361"/>
      <c r="F187" s="361"/>
      <c r="G187" s="361"/>
      <c r="H187" s="361"/>
      <c r="I187" s="362"/>
      <c r="J187" s="361"/>
      <c r="L187" s="424"/>
      <c r="M187" s="424"/>
      <c r="N187" s="424"/>
      <c r="O187" s="389"/>
      <c r="R187" s="395"/>
      <c r="S187" s="395"/>
      <c r="T187" s="395"/>
      <c r="U187" s="395"/>
      <c r="BZ187" s="361"/>
      <c r="CA187" s="361"/>
      <c r="CB187" s="361"/>
      <c r="CC187" s="361"/>
      <c r="CD187" s="361"/>
      <c r="CE187" s="361"/>
      <c r="CF187" s="361"/>
      <c r="CG187" s="361"/>
      <c r="CH187" s="361"/>
      <c r="CI187" s="361"/>
      <c r="CJ187" s="361"/>
      <c r="CK187" s="361"/>
      <c r="CL187" s="361"/>
      <c r="CM187" s="361"/>
      <c r="CN187" s="361"/>
      <c r="CO187" s="361"/>
      <c r="CP187" s="361"/>
      <c r="CQ187" s="361"/>
      <c r="CR187" s="361"/>
      <c r="CS187" s="361"/>
      <c r="CT187" s="361"/>
      <c r="CU187" s="361"/>
      <c r="CV187" s="361"/>
      <c r="CW187" s="361"/>
      <c r="CX187" s="361"/>
      <c r="CY187" s="361"/>
      <c r="CZ187" s="361"/>
      <c r="DA187" s="361"/>
      <c r="DB187" s="361"/>
      <c r="DC187" s="361"/>
      <c r="DD187" s="361"/>
      <c r="DE187" s="361"/>
    </row>
    <row r="188" spans="2:109" ht="14.25">
      <c r="B188" s="361"/>
      <c r="C188" s="361"/>
      <c r="D188" s="361"/>
      <c r="E188" s="361"/>
      <c r="F188" s="361"/>
      <c r="G188" s="361"/>
      <c r="H188" s="361"/>
      <c r="I188" s="362"/>
      <c r="J188" s="361"/>
      <c r="L188" s="424"/>
      <c r="M188" s="424"/>
      <c r="N188" s="424"/>
      <c r="O188" s="389"/>
      <c r="R188" s="395"/>
      <c r="S188" s="395"/>
      <c r="T188" s="395"/>
      <c r="U188" s="395"/>
      <c r="BZ188" s="361"/>
      <c r="CA188" s="361"/>
      <c r="CB188" s="361"/>
      <c r="CC188" s="361"/>
      <c r="CD188" s="361"/>
      <c r="CE188" s="361"/>
      <c r="CF188" s="361"/>
      <c r="CG188" s="361"/>
      <c r="CH188" s="361"/>
      <c r="CI188" s="361"/>
      <c r="CJ188" s="361"/>
      <c r="CK188" s="361"/>
      <c r="CL188" s="361"/>
      <c r="CM188" s="361"/>
      <c r="CN188" s="361"/>
      <c r="CO188" s="361"/>
      <c r="CP188" s="361"/>
      <c r="CQ188" s="361"/>
      <c r="CR188" s="361"/>
      <c r="CS188" s="361"/>
      <c r="CT188" s="361"/>
      <c r="CU188" s="361"/>
      <c r="CV188" s="361"/>
      <c r="CW188" s="361"/>
      <c r="CX188" s="361"/>
      <c r="CY188" s="361"/>
      <c r="CZ188" s="361"/>
      <c r="DA188" s="361"/>
      <c r="DB188" s="361"/>
      <c r="DC188" s="361"/>
      <c r="DD188" s="361"/>
      <c r="DE188" s="361"/>
    </row>
    <row r="189" spans="2:109">
      <c r="B189" s="361"/>
      <c r="C189" s="361"/>
      <c r="D189" s="361"/>
      <c r="E189" s="361"/>
      <c r="F189" s="361"/>
      <c r="G189" s="361"/>
      <c r="H189" s="361"/>
      <c r="I189" s="362"/>
      <c r="J189" s="361"/>
      <c r="R189" s="395"/>
      <c r="S189" s="395"/>
      <c r="T189" s="395"/>
      <c r="U189" s="395"/>
      <c r="BZ189" s="361"/>
      <c r="CA189" s="361"/>
      <c r="CB189" s="361"/>
      <c r="CC189" s="361"/>
      <c r="CD189" s="361"/>
      <c r="CE189" s="361"/>
      <c r="CF189" s="361"/>
      <c r="CG189" s="361"/>
      <c r="CH189" s="361"/>
      <c r="CI189" s="361"/>
      <c r="CJ189" s="361"/>
      <c r="CK189" s="361"/>
      <c r="CL189" s="361"/>
      <c r="CM189" s="361"/>
      <c r="CN189" s="361"/>
      <c r="CO189" s="361"/>
      <c r="CP189" s="361"/>
      <c r="CQ189" s="361"/>
      <c r="CR189" s="361"/>
      <c r="CS189" s="361"/>
      <c r="CT189" s="361"/>
      <c r="CU189" s="361"/>
      <c r="CV189" s="361"/>
      <c r="CW189" s="361"/>
      <c r="CX189" s="361"/>
      <c r="CY189" s="361"/>
      <c r="CZ189" s="361"/>
      <c r="DA189" s="361"/>
      <c r="DB189" s="361"/>
      <c r="DC189" s="361"/>
      <c r="DD189" s="361"/>
      <c r="DE189" s="361"/>
    </row>
    <row r="190" spans="2:109">
      <c r="B190" s="361"/>
      <c r="C190" s="361"/>
      <c r="D190" s="361"/>
      <c r="E190" s="361"/>
      <c r="F190" s="361"/>
      <c r="G190" s="361"/>
      <c r="H190" s="361"/>
      <c r="I190" s="362"/>
      <c r="J190" s="361"/>
      <c r="R190" s="395"/>
      <c r="S190" s="395"/>
      <c r="T190" s="395"/>
      <c r="U190" s="395"/>
      <c r="BZ190" s="361"/>
      <c r="CA190" s="361"/>
      <c r="CB190" s="361"/>
      <c r="CC190" s="361"/>
      <c r="CD190" s="361"/>
      <c r="CE190" s="361"/>
      <c r="CF190" s="361"/>
      <c r="CG190" s="361"/>
      <c r="CH190" s="361"/>
      <c r="CI190" s="361"/>
      <c r="CJ190" s="361"/>
      <c r="CK190" s="361"/>
      <c r="CL190" s="361"/>
      <c r="CM190" s="361"/>
      <c r="CN190" s="361"/>
      <c r="CO190" s="361"/>
      <c r="CP190" s="361"/>
      <c r="CQ190" s="361"/>
      <c r="CR190" s="361"/>
      <c r="CS190" s="361"/>
      <c r="CT190" s="361"/>
      <c r="CU190" s="361"/>
      <c r="CV190" s="361"/>
      <c r="CW190" s="361"/>
      <c r="CX190" s="361"/>
      <c r="CY190" s="361"/>
      <c r="CZ190" s="361"/>
      <c r="DA190" s="361"/>
      <c r="DB190" s="361"/>
      <c r="DC190" s="361"/>
      <c r="DD190" s="361"/>
      <c r="DE190" s="361"/>
    </row>
    <row r="191" spans="2:109">
      <c r="B191" s="361"/>
      <c r="C191" s="361"/>
      <c r="D191" s="361"/>
      <c r="E191" s="361"/>
      <c r="F191" s="361"/>
      <c r="G191" s="361"/>
      <c r="H191" s="361"/>
      <c r="I191" s="362"/>
      <c r="J191" s="361"/>
      <c r="R191" s="395"/>
      <c r="S191" s="395"/>
      <c r="T191" s="395"/>
      <c r="U191" s="395"/>
      <c r="BZ191" s="361"/>
      <c r="CA191" s="361"/>
      <c r="CB191" s="361"/>
      <c r="CC191" s="361"/>
      <c r="CD191" s="361"/>
      <c r="CE191" s="361"/>
      <c r="CF191" s="361"/>
      <c r="CG191" s="361"/>
      <c r="CH191" s="361"/>
      <c r="CI191" s="361"/>
      <c r="CJ191" s="361"/>
      <c r="CK191" s="361"/>
      <c r="CL191" s="361"/>
      <c r="CM191" s="361"/>
      <c r="CN191" s="361"/>
      <c r="CO191" s="361"/>
      <c r="CP191" s="361"/>
      <c r="CQ191" s="361"/>
      <c r="CR191" s="361"/>
      <c r="CS191" s="361"/>
      <c r="CT191" s="361"/>
      <c r="CU191" s="361"/>
      <c r="CV191" s="361"/>
      <c r="CW191" s="361"/>
      <c r="CX191" s="361"/>
      <c r="CY191" s="361"/>
      <c r="CZ191" s="361"/>
      <c r="DA191" s="361"/>
      <c r="DB191" s="361"/>
      <c r="DC191" s="361"/>
      <c r="DD191" s="361"/>
      <c r="DE191" s="361"/>
    </row>
    <row r="192" spans="2:109" ht="18.75">
      <c r="B192" s="361"/>
      <c r="C192" s="361"/>
      <c r="D192" s="361"/>
      <c r="E192" s="361"/>
      <c r="F192" s="361"/>
      <c r="G192" s="361"/>
      <c r="H192" s="361"/>
      <c r="I192" s="362"/>
      <c r="J192" s="361"/>
      <c r="R192" s="367" t="s">
        <v>470</v>
      </c>
      <c r="S192" s="361"/>
      <c r="T192" s="361"/>
      <c r="U192" s="361"/>
      <c r="BZ192" s="361"/>
      <c r="CA192" s="361"/>
      <c r="CB192" s="361"/>
      <c r="CC192" s="361"/>
      <c r="CD192" s="361"/>
      <c r="CE192" s="361"/>
      <c r="CF192" s="361"/>
      <c r="CG192" s="361"/>
      <c r="CH192" s="361"/>
      <c r="CI192" s="361"/>
      <c r="CJ192" s="361"/>
      <c r="CK192" s="361"/>
      <c r="CL192" s="361"/>
      <c r="CM192" s="361"/>
      <c r="CN192" s="361"/>
      <c r="CO192" s="361"/>
      <c r="CP192" s="361"/>
      <c r="CQ192" s="361"/>
      <c r="CR192" s="361"/>
      <c r="CS192" s="361"/>
      <c r="CT192" s="361"/>
      <c r="CU192" s="361"/>
      <c r="CV192" s="361"/>
      <c r="CW192" s="361"/>
      <c r="CX192" s="361"/>
      <c r="CY192" s="361"/>
      <c r="CZ192" s="361"/>
      <c r="DA192" s="361"/>
      <c r="DB192" s="361"/>
      <c r="DC192" s="361"/>
      <c r="DD192" s="361"/>
      <c r="DE192" s="361"/>
    </row>
    <row r="193" spans="2:109" ht="18.75">
      <c r="B193" s="361"/>
      <c r="C193" s="361"/>
      <c r="D193" s="361"/>
      <c r="E193" s="361"/>
      <c r="F193" s="361"/>
      <c r="G193" s="361"/>
      <c r="H193" s="361"/>
      <c r="I193" s="362"/>
      <c r="J193" s="361"/>
      <c r="R193" s="367" t="s">
        <v>587</v>
      </c>
      <c r="S193" s="361"/>
      <c r="T193" s="361"/>
      <c r="U193" s="361"/>
      <c r="BZ193" s="361"/>
      <c r="CA193" s="361"/>
      <c r="CB193" s="361"/>
      <c r="CC193" s="361"/>
      <c r="CD193" s="361"/>
      <c r="CE193" s="361"/>
      <c r="CF193" s="361"/>
      <c r="CG193" s="361"/>
      <c r="CH193" s="361"/>
      <c r="CI193" s="361"/>
      <c r="CJ193" s="361"/>
      <c r="CK193" s="361"/>
      <c r="CL193" s="361"/>
      <c r="CM193" s="361"/>
      <c r="CN193" s="361"/>
      <c r="CO193" s="361"/>
      <c r="CP193" s="361"/>
      <c r="CQ193" s="361"/>
      <c r="CR193" s="361"/>
      <c r="CS193" s="361"/>
      <c r="CT193" s="361"/>
      <c r="CU193" s="361"/>
      <c r="CV193" s="361"/>
      <c r="CW193" s="361"/>
      <c r="CX193" s="361"/>
      <c r="CY193" s="361"/>
      <c r="CZ193" s="361"/>
      <c r="DA193" s="361"/>
      <c r="DB193" s="361"/>
      <c r="DC193" s="361"/>
      <c r="DD193" s="361"/>
      <c r="DE193" s="361"/>
    </row>
    <row r="194" spans="2:109" ht="15.75">
      <c r="B194" s="361"/>
      <c r="C194" s="361"/>
      <c r="D194" s="361"/>
      <c r="E194" s="361"/>
      <c r="F194" s="361"/>
      <c r="G194" s="361"/>
      <c r="H194" s="361"/>
      <c r="I194" s="362"/>
      <c r="J194" s="361"/>
      <c r="R194" s="373" t="s">
        <v>446</v>
      </c>
      <c r="S194" s="363"/>
      <c r="T194" s="363"/>
      <c r="U194" s="364"/>
      <c r="BZ194" s="361"/>
      <c r="CA194" s="361"/>
      <c r="CB194" s="361"/>
      <c r="CC194" s="361"/>
      <c r="CD194" s="361"/>
      <c r="CE194" s="361"/>
      <c r="CF194" s="361"/>
      <c r="CG194" s="361"/>
      <c r="CH194" s="361"/>
      <c r="CI194" s="361"/>
      <c r="CJ194" s="361"/>
      <c r="CK194" s="361"/>
      <c r="CL194" s="361"/>
      <c r="CM194" s="361"/>
      <c r="CN194" s="361"/>
      <c r="CO194" s="361"/>
      <c r="CP194" s="361"/>
      <c r="CQ194" s="361"/>
      <c r="CR194" s="361"/>
      <c r="CS194" s="361"/>
      <c r="CT194" s="361"/>
      <c r="CU194" s="361"/>
      <c r="CV194" s="361"/>
      <c r="CW194" s="361"/>
      <c r="CX194" s="361"/>
      <c r="CY194" s="361"/>
      <c r="CZ194" s="361"/>
      <c r="DA194" s="361"/>
      <c r="DB194" s="361"/>
      <c r="DC194" s="361"/>
      <c r="DD194" s="361"/>
      <c r="DE194" s="361"/>
    </row>
    <row r="195" spans="2:109" ht="15.75">
      <c r="B195" s="361"/>
      <c r="C195" s="361"/>
      <c r="D195" s="361"/>
      <c r="E195" s="361"/>
      <c r="F195" s="361"/>
      <c r="G195" s="361"/>
      <c r="H195" s="361"/>
      <c r="I195" s="362"/>
      <c r="J195" s="361"/>
      <c r="R195" s="374" t="s">
        <v>459</v>
      </c>
      <c r="S195" s="375" t="s">
        <v>403</v>
      </c>
      <c r="T195" s="405">
        <v>44207</v>
      </c>
      <c r="U195" s="377" t="s">
        <v>573</v>
      </c>
      <c r="BZ195" s="361"/>
      <c r="CA195" s="361"/>
      <c r="CB195" s="361"/>
      <c r="CC195" s="361"/>
      <c r="CD195" s="361"/>
      <c r="CE195" s="361"/>
      <c r="CF195" s="361"/>
      <c r="CG195" s="361"/>
      <c r="CH195" s="361"/>
      <c r="CI195" s="361"/>
      <c r="CJ195" s="361"/>
      <c r="CK195" s="361"/>
      <c r="CL195" s="361"/>
      <c r="CM195" s="361"/>
      <c r="CN195" s="361"/>
      <c r="CO195" s="361"/>
      <c r="CP195" s="361"/>
      <c r="CQ195" s="361"/>
      <c r="CR195" s="361"/>
      <c r="CS195" s="361"/>
      <c r="CT195" s="361"/>
      <c r="CU195" s="361"/>
      <c r="CV195" s="361"/>
      <c r="CW195" s="361"/>
      <c r="CX195" s="361"/>
      <c r="CY195" s="361"/>
      <c r="CZ195" s="361"/>
      <c r="DA195" s="361"/>
      <c r="DB195" s="361"/>
      <c r="DC195" s="361"/>
      <c r="DD195" s="361"/>
      <c r="DE195" s="361"/>
    </row>
    <row r="196" spans="2:109" ht="15">
      <c r="B196" s="361"/>
      <c r="C196" s="361"/>
      <c r="D196" s="361"/>
      <c r="E196" s="361"/>
      <c r="F196" s="361"/>
      <c r="G196" s="361"/>
      <c r="H196" s="361"/>
      <c r="I196" s="362"/>
      <c r="J196" s="361"/>
      <c r="R196" s="379" t="s">
        <v>472</v>
      </c>
      <c r="S196" s="379" t="s">
        <v>473</v>
      </c>
      <c r="T196" s="379" t="s">
        <v>474</v>
      </c>
      <c r="U196" s="380" t="s">
        <v>4</v>
      </c>
      <c r="BZ196" s="361"/>
      <c r="CA196" s="361"/>
      <c r="CB196" s="361"/>
      <c r="CC196" s="361"/>
      <c r="CD196" s="361"/>
      <c r="CE196" s="361"/>
      <c r="CF196" s="361"/>
      <c r="CG196" s="361"/>
      <c r="CH196" s="361"/>
      <c r="CI196" s="361"/>
      <c r="CJ196" s="361"/>
      <c r="CK196" s="361"/>
      <c r="CL196" s="361"/>
      <c r="CM196" s="361"/>
      <c r="CN196" s="361"/>
      <c r="CO196" s="361"/>
      <c r="CP196" s="361"/>
      <c r="CQ196" s="361"/>
      <c r="CR196" s="361"/>
      <c r="CS196" s="361"/>
      <c r="CT196" s="361"/>
      <c r="CU196" s="361"/>
      <c r="CV196" s="361"/>
      <c r="CW196" s="361"/>
      <c r="CX196" s="361"/>
      <c r="CY196" s="361"/>
      <c r="CZ196" s="361"/>
      <c r="DA196" s="361"/>
      <c r="DB196" s="361"/>
      <c r="DC196" s="361"/>
      <c r="DD196" s="361"/>
      <c r="DE196" s="361"/>
    </row>
    <row r="197" spans="2:109" ht="15">
      <c r="B197" s="361"/>
      <c r="C197" s="361"/>
      <c r="D197" s="361"/>
      <c r="E197" s="361"/>
      <c r="F197" s="361"/>
      <c r="G197" s="361"/>
      <c r="H197" s="361"/>
      <c r="I197" s="362"/>
      <c r="J197" s="361"/>
      <c r="R197" s="393">
        <v>1</v>
      </c>
      <c r="S197" s="407" t="s">
        <v>489</v>
      </c>
      <c r="T197" s="407" t="s">
        <v>490</v>
      </c>
      <c r="U197" s="391" t="s">
        <v>458</v>
      </c>
      <c r="BZ197" s="361"/>
      <c r="CA197" s="361"/>
      <c r="CB197" s="361"/>
      <c r="CC197" s="361"/>
      <c r="CD197" s="361"/>
      <c r="CE197" s="361"/>
      <c r="CF197" s="361"/>
      <c r="CG197" s="361"/>
      <c r="CH197" s="361"/>
      <c r="CI197" s="361"/>
      <c r="CJ197" s="361"/>
      <c r="CK197" s="361"/>
      <c r="CL197" s="361"/>
      <c r="CM197" s="361"/>
      <c r="CN197" s="361"/>
      <c r="CO197" s="361"/>
      <c r="CP197" s="361"/>
      <c r="CQ197" s="361"/>
      <c r="CR197" s="361"/>
      <c r="CS197" s="361"/>
      <c r="CT197" s="361"/>
      <c r="CU197" s="361"/>
      <c r="CV197" s="361"/>
      <c r="CW197" s="361"/>
      <c r="CX197" s="361"/>
      <c r="CY197" s="361"/>
      <c r="CZ197" s="361"/>
      <c r="DA197" s="361"/>
      <c r="DB197" s="361"/>
      <c r="DC197" s="361"/>
      <c r="DD197" s="361"/>
      <c r="DE197" s="361"/>
    </row>
    <row r="198" spans="2:109" ht="15">
      <c r="B198" s="361"/>
      <c r="C198" s="361"/>
      <c r="D198" s="361"/>
      <c r="E198" s="361"/>
      <c r="F198" s="361"/>
      <c r="G198" s="361"/>
      <c r="H198" s="361"/>
      <c r="I198" s="362"/>
      <c r="J198" s="361"/>
      <c r="R198" s="393">
        <v>2</v>
      </c>
      <c r="S198" s="407" t="s">
        <v>525</v>
      </c>
      <c r="T198" s="407" t="s">
        <v>479</v>
      </c>
      <c r="U198" s="391" t="s">
        <v>458</v>
      </c>
      <c r="BZ198" s="361"/>
      <c r="CA198" s="361"/>
      <c r="CB198" s="361"/>
      <c r="CC198" s="361"/>
      <c r="CD198" s="361"/>
      <c r="CE198" s="361"/>
      <c r="CF198" s="361"/>
      <c r="CG198" s="361"/>
      <c r="CH198" s="361"/>
      <c r="CI198" s="361"/>
      <c r="CJ198" s="361"/>
      <c r="CK198" s="361"/>
      <c r="CL198" s="361"/>
      <c r="CM198" s="361"/>
      <c r="CN198" s="361"/>
      <c r="CO198" s="361"/>
      <c r="CP198" s="361"/>
      <c r="CQ198" s="361"/>
      <c r="CR198" s="361"/>
      <c r="CS198" s="361"/>
      <c r="CT198" s="361"/>
      <c r="CU198" s="361"/>
      <c r="CV198" s="361"/>
      <c r="CW198" s="361"/>
      <c r="CX198" s="361"/>
      <c r="CY198" s="361"/>
      <c r="CZ198" s="361"/>
      <c r="DA198" s="361"/>
      <c r="DB198" s="361"/>
      <c r="DC198" s="361"/>
      <c r="DD198" s="361"/>
      <c r="DE198" s="361"/>
    </row>
    <row r="199" spans="2:109" ht="15">
      <c r="B199" s="361"/>
      <c r="C199" s="361"/>
      <c r="D199" s="361"/>
      <c r="E199" s="361"/>
      <c r="F199" s="361"/>
      <c r="G199" s="361"/>
      <c r="H199" s="361"/>
      <c r="I199" s="362"/>
      <c r="J199" s="361"/>
      <c r="R199" s="393">
        <v>3</v>
      </c>
      <c r="S199" s="407" t="s">
        <v>526</v>
      </c>
      <c r="T199" s="407" t="s">
        <v>483</v>
      </c>
      <c r="U199" s="391" t="s">
        <v>458</v>
      </c>
      <c r="BZ199" s="361"/>
      <c r="CA199" s="361"/>
      <c r="CB199" s="361"/>
      <c r="CC199" s="361"/>
      <c r="CD199" s="361"/>
      <c r="CE199" s="361"/>
      <c r="CF199" s="361"/>
      <c r="CG199" s="361"/>
      <c r="CH199" s="361"/>
      <c r="CI199" s="361"/>
      <c r="CJ199" s="361"/>
      <c r="CK199" s="361"/>
      <c r="CL199" s="361"/>
      <c r="CM199" s="361"/>
      <c r="CN199" s="361"/>
      <c r="CO199" s="361"/>
      <c r="CP199" s="361"/>
      <c r="CQ199" s="361"/>
      <c r="CR199" s="361"/>
      <c r="CS199" s="361"/>
      <c r="CT199" s="361"/>
      <c r="CU199" s="361"/>
      <c r="CV199" s="361"/>
      <c r="CW199" s="361"/>
      <c r="CX199" s="361"/>
      <c r="CY199" s="361"/>
      <c r="CZ199" s="361"/>
      <c r="DA199" s="361"/>
      <c r="DB199" s="361"/>
      <c r="DC199" s="361"/>
      <c r="DD199" s="361"/>
      <c r="DE199" s="361"/>
    </row>
    <row r="200" spans="2:109" ht="15">
      <c r="B200" s="361"/>
      <c r="C200" s="361"/>
      <c r="D200" s="361"/>
      <c r="E200" s="361"/>
      <c r="F200" s="361"/>
      <c r="G200" s="361"/>
      <c r="H200" s="361"/>
      <c r="I200" s="362"/>
      <c r="J200" s="361"/>
      <c r="R200" s="393">
        <v>4</v>
      </c>
      <c r="S200" s="407" t="s">
        <v>527</v>
      </c>
      <c r="T200" s="407" t="s">
        <v>483</v>
      </c>
      <c r="U200" s="391" t="s">
        <v>458</v>
      </c>
      <c r="BZ200" s="361"/>
      <c r="CA200" s="361"/>
      <c r="CB200" s="361"/>
      <c r="CC200" s="361"/>
      <c r="CD200" s="361"/>
      <c r="CE200" s="361"/>
      <c r="CF200" s="361"/>
      <c r="CG200" s="361"/>
      <c r="CH200" s="361"/>
      <c r="CI200" s="361"/>
      <c r="CJ200" s="361"/>
      <c r="CK200" s="361"/>
      <c r="CL200" s="361"/>
      <c r="CM200" s="361"/>
      <c r="CN200" s="361"/>
      <c r="CO200" s="361"/>
      <c r="CP200" s="361"/>
      <c r="CQ200" s="361"/>
      <c r="CR200" s="361"/>
      <c r="CS200" s="361"/>
      <c r="CT200" s="361"/>
      <c r="CU200" s="361"/>
      <c r="CV200" s="361"/>
      <c r="CW200" s="361"/>
      <c r="CX200" s="361"/>
      <c r="CY200" s="361"/>
      <c r="CZ200" s="361"/>
      <c r="DA200" s="361"/>
      <c r="DB200" s="361"/>
      <c r="DC200" s="361"/>
      <c r="DD200" s="361"/>
      <c r="DE200" s="361"/>
    </row>
    <row r="201" spans="2:109" ht="15">
      <c r="B201" s="361"/>
      <c r="C201" s="361"/>
      <c r="D201" s="361"/>
      <c r="E201" s="361"/>
      <c r="F201" s="361"/>
      <c r="G201" s="361"/>
      <c r="H201" s="361"/>
      <c r="I201" s="362"/>
      <c r="R201" s="393">
        <v>5</v>
      </c>
      <c r="S201" s="407" t="s">
        <v>528</v>
      </c>
      <c r="T201" s="407" t="s">
        <v>516</v>
      </c>
      <c r="U201" s="391" t="s">
        <v>458</v>
      </c>
    </row>
    <row r="202" spans="2:109" ht="15">
      <c r="C202" s="361"/>
      <c r="D202" s="361"/>
      <c r="E202" s="361"/>
      <c r="F202" s="361"/>
      <c r="G202" s="361"/>
      <c r="H202" s="361"/>
      <c r="I202" s="362"/>
      <c r="R202" s="393">
        <v>6</v>
      </c>
      <c r="S202" s="407" t="s">
        <v>529</v>
      </c>
      <c r="T202" s="407" t="s">
        <v>530</v>
      </c>
      <c r="U202" s="391" t="s">
        <v>458</v>
      </c>
    </row>
    <row r="203" spans="2:109" ht="15">
      <c r="C203" s="361"/>
      <c r="R203" s="393">
        <v>7</v>
      </c>
      <c r="S203" s="407" t="s">
        <v>531</v>
      </c>
      <c r="T203" s="407" t="s">
        <v>479</v>
      </c>
      <c r="U203" s="391" t="s">
        <v>458</v>
      </c>
    </row>
    <row r="204" spans="2:109" ht="15">
      <c r="R204" s="393">
        <v>8</v>
      </c>
      <c r="S204" s="407" t="s">
        <v>532</v>
      </c>
      <c r="T204" s="407" t="s">
        <v>533</v>
      </c>
      <c r="U204" s="391" t="s">
        <v>458</v>
      </c>
    </row>
    <row r="205" spans="2:109" ht="15">
      <c r="R205" s="393">
        <v>9</v>
      </c>
      <c r="S205" s="407" t="s">
        <v>513</v>
      </c>
      <c r="T205" s="407" t="s">
        <v>514</v>
      </c>
      <c r="U205" s="391" t="s">
        <v>458</v>
      </c>
    </row>
    <row r="206" spans="2:109" ht="15">
      <c r="R206" s="393">
        <v>10</v>
      </c>
      <c r="S206" s="407" t="s">
        <v>515</v>
      </c>
      <c r="T206" s="407" t="s">
        <v>516</v>
      </c>
      <c r="U206" s="391" t="s">
        <v>458</v>
      </c>
    </row>
    <row r="207" spans="2:109" ht="15">
      <c r="R207" s="393">
        <v>11</v>
      </c>
      <c r="S207" s="407" t="s">
        <v>498</v>
      </c>
      <c r="T207" s="407" t="s">
        <v>499</v>
      </c>
      <c r="U207" s="391" t="s">
        <v>458</v>
      </c>
    </row>
    <row r="208" spans="2:109" ht="15">
      <c r="R208" s="393">
        <v>12</v>
      </c>
      <c r="S208" s="407" t="s">
        <v>517</v>
      </c>
      <c r="T208" s="407" t="s">
        <v>518</v>
      </c>
      <c r="U208" s="391" t="s">
        <v>458</v>
      </c>
    </row>
    <row r="209" spans="18:21" ht="15">
      <c r="R209" s="393">
        <v>13</v>
      </c>
      <c r="S209" s="407" t="s">
        <v>519</v>
      </c>
      <c r="T209" s="407" t="s">
        <v>520</v>
      </c>
      <c r="U209" s="391" t="s">
        <v>458</v>
      </c>
    </row>
    <row r="210" spans="18:21" ht="15">
      <c r="R210" s="393">
        <v>14</v>
      </c>
      <c r="S210" s="407" t="s">
        <v>519</v>
      </c>
      <c r="T210" s="407" t="s">
        <v>521</v>
      </c>
      <c r="U210" s="391" t="s">
        <v>458</v>
      </c>
    </row>
    <row r="211" spans="18:21" ht="15">
      <c r="R211" s="393">
        <v>15</v>
      </c>
      <c r="S211" s="407" t="s">
        <v>522</v>
      </c>
      <c r="T211" s="407" t="s">
        <v>523</v>
      </c>
      <c r="U211" s="391" t="s">
        <v>458</v>
      </c>
    </row>
    <row r="212" spans="18:21" ht="15">
      <c r="R212" s="393">
        <v>16</v>
      </c>
      <c r="S212" s="407" t="s">
        <v>524</v>
      </c>
      <c r="T212" s="407" t="s">
        <v>497</v>
      </c>
      <c r="U212" s="391" t="s">
        <v>458</v>
      </c>
    </row>
    <row r="213" spans="18:21" ht="14.25">
      <c r="R213" s="424"/>
      <c r="S213" s="424"/>
      <c r="T213" s="424"/>
      <c r="U213" s="389"/>
    </row>
    <row r="214" spans="18:21" ht="14.25">
      <c r="R214" s="424"/>
      <c r="S214" s="424"/>
      <c r="T214" s="424"/>
      <c r="U214" s="389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zoomScale="160" zoomScaleNormal="160" workbookViewId="0">
      <selection activeCell="N11" sqref="N11"/>
    </sheetView>
  </sheetViews>
  <sheetFormatPr defaultRowHeight="12.75"/>
  <sheetData/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57150</xdr:rowOff>
              </from>
              <to>
                <xdr:col>12</xdr:col>
                <xdr:colOff>247650</xdr:colOff>
                <xdr:row>64</xdr:row>
                <xdr:rowOff>19050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EM116"/>
  <sheetViews>
    <sheetView topLeftCell="A31" workbookViewId="0">
      <selection activeCell="EW41" sqref="EW41"/>
    </sheetView>
  </sheetViews>
  <sheetFormatPr defaultRowHeight="12.75"/>
  <cols>
    <col min="18" max="18" width="3.7109375" hidden="1" customWidth="1"/>
    <col min="19" max="19" width="0" hidden="1" customWidth="1"/>
    <col min="20" max="20" width="11.42578125" hidden="1" customWidth="1"/>
    <col min="21" max="21" width="0" hidden="1" customWidth="1"/>
    <col min="22" max="22" width="3.42578125" hidden="1" customWidth="1"/>
    <col min="23" max="23" width="3.7109375" hidden="1" customWidth="1"/>
    <col min="24" max="24" width="0" hidden="1" customWidth="1"/>
    <col min="25" max="25" width="16.7109375" hidden="1" customWidth="1"/>
    <col min="26" max="26" width="3.5703125" hidden="1" customWidth="1"/>
    <col min="27" max="27" width="8.85546875" hidden="1" customWidth="1"/>
    <col min="28" max="28" width="4.5703125" hidden="1" customWidth="1"/>
    <col min="29" max="29" width="0" hidden="1" customWidth="1"/>
    <col min="30" max="30" width="15.140625" hidden="1" customWidth="1"/>
    <col min="31" max="31" width="3.7109375" hidden="1" customWidth="1"/>
    <col min="32" max="32" width="8" hidden="1" customWidth="1"/>
    <col min="33" max="33" width="4.85546875" hidden="1" customWidth="1"/>
    <col min="34" max="34" width="0" hidden="1" customWidth="1"/>
    <col min="35" max="35" width="15" hidden="1" customWidth="1"/>
    <col min="36" max="36" width="3.5703125" hidden="1" customWidth="1"/>
    <col min="37" max="37" width="8.7109375" hidden="1" customWidth="1"/>
    <col min="38" max="38" width="4.140625" hidden="1" customWidth="1"/>
    <col min="39" max="39" width="0" hidden="1" customWidth="1"/>
    <col min="40" max="40" width="15.42578125" hidden="1" customWidth="1"/>
    <col min="41" max="41" width="3.85546875" hidden="1" customWidth="1"/>
    <col min="42" max="42" width="8" hidden="1" customWidth="1"/>
    <col min="43" max="43" width="4.42578125" hidden="1" customWidth="1"/>
    <col min="44" max="44" width="0" hidden="1" customWidth="1"/>
    <col min="45" max="45" width="15" hidden="1" customWidth="1"/>
    <col min="46" max="46" width="3.85546875" hidden="1" customWidth="1"/>
    <col min="47" max="47" width="10.7109375" hidden="1" customWidth="1"/>
    <col min="48" max="48" width="5" hidden="1" customWidth="1"/>
    <col min="49" max="49" width="0" hidden="1" customWidth="1"/>
    <col min="50" max="50" width="17.42578125" hidden="1" customWidth="1"/>
    <col min="51" max="51" width="3.85546875" hidden="1" customWidth="1"/>
    <col min="52" max="52" width="3.140625" hidden="1" customWidth="1"/>
    <col min="53" max="53" width="7.140625" hidden="1" customWidth="1"/>
    <col min="54" max="54" width="5" hidden="1" customWidth="1"/>
    <col min="55" max="55" width="0" hidden="1" customWidth="1"/>
    <col min="56" max="56" width="19.85546875" hidden="1" customWidth="1"/>
    <col min="57" max="57" width="7.7109375" hidden="1" customWidth="1"/>
    <col min="58" max="58" width="10.7109375" hidden="1" customWidth="1"/>
    <col min="59" max="59" width="5.42578125" hidden="1" customWidth="1"/>
    <col min="60" max="60" width="0" hidden="1" customWidth="1"/>
    <col min="61" max="61" width="20.42578125" hidden="1" customWidth="1"/>
    <col min="62" max="62" width="5.7109375" hidden="1" customWidth="1"/>
    <col min="63" max="63" width="12.7109375" hidden="1" customWidth="1"/>
    <col min="64" max="64" width="5.7109375" hidden="1" customWidth="1"/>
    <col min="65" max="65" width="0" hidden="1" customWidth="1"/>
    <col min="66" max="66" width="17.5703125" hidden="1" customWidth="1"/>
    <col min="67" max="67" width="2.42578125" hidden="1" customWidth="1"/>
    <col min="68" max="68" width="15.5703125" hidden="1" customWidth="1"/>
    <col min="69" max="69" width="5.5703125" hidden="1" customWidth="1"/>
    <col min="70" max="70" width="0" hidden="1" customWidth="1"/>
    <col min="71" max="71" width="18.85546875" hidden="1" customWidth="1"/>
    <col min="72" max="72" width="4.7109375" hidden="1" customWidth="1"/>
    <col min="73" max="84" width="0" hidden="1" customWidth="1"/>
    <col min="85" max="86" width="9.42578125" hidden="1" customWidth="1"/>
    <col min="87" max="87" width="0" hidden="1" customWidth="1"/>
    <col min="88" max="88" width="1" style="266" hidden="1" customWidth="1"/>
    <col min="89" max="89" width="3.7109375" hidden="1" customWidth="1"/>
    <col min="90" max="90" width="0" hidden="1" customWidth="1"/>
    <col min="91" max="91" width="11.42578125" hidden="1" customWidth="1"/>
    <col min="92" max="92" width="0" hidden="1" customWidth="1"/>
    <col min="93" max="93" width="3.42578125" hidden="1" customWidth="1"/>
    <col min="94" max="94" width="3.7109375" hidden="1" customWidth="1"/>
    <col min="95" max="95" width="0" hidden="1" customWidth="1"/>
    <col min="96" max="96" width="16.7109375" hidden="1" customWidth="1"/>
    <col min="97" max="97" width="3.5703125" hidden="1" customWidth="1"/>
    <col min="98" max="98" width="6" hidden="1" customWidth="1"/>
    <col min="99" max="99" width="4.5703125" hidden="1" customWidth="1"/>
    <col min="100" max="100" width="0" hidden="1" customWidth="1"/>
    <col min="101" max="101" width="15.140625" hidden="1" customWidth="1"/>
    <col min="102" max="102" width="3.7109375" hidden="1" customWidth="1"/>
    <col min="103" max="103" width="8" hidden="1" customWidth="1"/>
    <col min="104" max="104" width="4.85546875" hidden="1" customWidth="1"/>
    <col min="105" max="105" width="0" hidden="1" customWidth="1"/>
    <col min="106" max="106" width="15" hidden="1" customWidth="1"/>
    <col min="107" max="107" width="3.5703125" hidden="1" customWidth="1"/>
    <col min="108" max="108" width="8.7109375" hidden="1" customWidth="1"/>
    <col min="109" max="109" width="4.140625" hidden="1" customWidth="1"/>
    <col min="110" max="110" width="0" hidden="1" customWidth="1"/>
    <col min="111" max="111" width="15.42578125" hidden="1" customWidth="1"/>
    <col min="112" max="112" width="3.85546875" hidden="1" customWidth="1"/>
    <col min="113" max="113" width="8" hidden="1" customWidth="1"/>
    <col min="114" max="114" width="4.42578125" hidden="1" customWidth="1"/>
    <col min="115" max="115" width="0" hidden="1" customWidth="1"/>
    <col min="116" max="116" width="15" hidden="1" customWidth="1"/>
    <col min="117" max="117" width="3.85546875" hidden="1" customWidth="1"/>
    <col min="118" max="118" width="10.7109375" hidden="1" customWidth="1"/>
    <col min="119" max="119" width="5" hidden="1" customWidth="1"/>
    <col min="120" max="120" width="0" hidden="1" customWidth="1"/>
    <col min="121" max="121" width="17.42578125" hidden="1" customWidth="1"/>
    <col min="122" max="122" width="3.85546875" hidden="1" customWidth="1"/>
    <col min="123" max="123" width="11.28515625" hidden="1" customWidth="1"/>
    <col min="124" max="124" width="7.140625" hidden="1" customWidth="1"/>
    <col min="125" max="125" width="5" hidden="1" customWidth="1"/>
    <col min="126" max="126" width="0" hidden="1" customWidth="1"/>
    <col min="127" max="127" width="19.85546875" hidden="1" customWidth="1"/>
    <col min="128" max="128" width="6.42578125" hidden="1" customWidth="1"/>
    <col min="129" max="129" width="10.7109375" hidden="1" customWidth="1"/>
    <col min="130" max="130" width="5.42578125" hidden="1" customWidth="1"/>
    <col min="131" max="131" width="0" hidden="1" customWidth="1"/>
    <col min="132" max="132" width="20.42578125" hidden="1" customWidth="1"/>
    <col min="133" max="133" width="5.7109375" hidden="1" customWidth="1"/>
    <col min="134" max="134" width="12.7109375" hidden="1" customWidth="1"/>
    <col min="135" max="135" width="5.7109375" hidden="1" customWidth="1"/>
    <col min="136" max="136" width="0" hidden="1" customWidth="1"/>
    <col min="137" max="137" width="17.5703125" hidden="1" customWidth="1"/>
    <col min="138" max="138" width="2.42578125" hidden="1" customWidth="1"/>
    <col min="139" max="139" width="15.5703125" hidden="1" customWidth="1"/>
    <col min="140" max="140" width="6.85546875" hidden="1" customWidth="1"/>
    <col min="141" max="141" width="0" hidden="1" customWidth="1"/>
    <col min="142" max="142" width="18.85546875" hidden="1" customWidth="1"/>
    <col min="143" max="143" width="4.7109375" hidden="1" customWidth="1"/>
    <col min="144" max="147" width="0" hidden="1" customWidth="1"/>
  </cols>
  <sheetData>
    <row r="1" spans="18:143" ht="42" customHeight="1">
      <c r="R1" s="1191" t="s">
        <v>125</v>
      </c>
      <c r="S1" s="1191"/>
      <c r="T1" s="1191"/>
      <c r="W1" s="1191" t="s">
        <v>126</v>
      </c>
      <c r="X1" s="1191"/>
      <c r="Y1" s="1191"/>
      <c r="Z1" s="1191"/>
      <c r="AB1" s="1191" t="s">
        <v>127</v>
      </c>
      <c r="AC1" s="1191"/>
      <c r="AD1" s="1191"/>
      <c r="AE1" s="1191"/>
      <c r="AG1" s="1191" t="s">
        <v>128</v>
      </c>
      <c r="AH1" s="1191"/>
      <c r="AI1" s="1191"/>
      <c r="AJ1" s="1191"/>
      <c r="AL1" s="1191" t="s">
        <v>129</v>
      </c>
      <c r="AM1" s="1191"/>
      <c r="AN1" s="1191"/>
      <c r="AO1" s="1191"/>
      <c r="AQ1" s="1191" t="s">
        <v>130</v>
      </c>
      <c r="AR1" s="1191"/>
      <c r="AS1" s="1191"/>
      <c r="AT1" s="1191"/>
      <c r="AV1" s="1191" t="s">
        <v>131</v>
      </c>
      <c r="AW1" s="1191"/>
      <c r="AX1" s="1191"/>
      <c r="AY1" s="1191"/>
      <c r="BB1" s="1191" t="s">
        <v>132</v>
      </c>
      <c r="BC1" s="1191"/>
      <c r="BD1" s="1191"/>
      <c r="BE1" s="1191"/>
      <c r="BG1" s="1191" t="s">
        <v>133</v>
      </c>
      <c r="BH1" s="1191"/>
      <c r="BI1" s="1191"/>
      <c r="BJ1" s="1191"/>
      <c r="BL1" s="1191" t="s">
        <v>134</v>
      </c>
      <c r="BM1" s="1191"/>
      <c r="BN1" s="1191"/>
      <c r="BO1" s="1191"/>
      <c r="BQ1" s="1191" t="s">
        <v>135</v>
      </c>
      <c r="BR1" s="1191"/>
      <c r="BS1" s="1191"/>
      <c r="BT1" s="1191"/>
      <c r="CK1" s="1191" t="s">
        <v>125</v>
      </c>
      <c r="CL1" s="1191"/>
      <c r="CM1" s="1191"/>
      <c r="CP1" s="1191" t="s">
        <v>126</v>
      </c>
      <c r="CQ1" s="1191"/>
      <c r="CR1" s="1191"/>
      <c r="CS1" s="1191"/>
      <c r="CU1" s="1191" t="s">
        <v>127</v>
      </c>
      <c r="CV1" s="1191"/>
      <c r="CW1" s="1191"/>
      <c r="CX1" s="1191"/>
      <c r="CZ1" s="1191" t="s">
        <v>128</v>
      </c>
      <c r="DA1" s="1191"/>
      <c r="DB1" s="1191"/>
      <c r="DC1" s="1191"/>
      <c r="DE1" s="1191" t="s">
        <v>129</v>
      </c>
      <c r="DF1" s="1191"/>
      <c r="DG1" s="1191"/>
      <c r="DH1" s="1191"/>
      <c r="DJ1" s="1191" t="s">
        <v>130</v>
      </c>
      <c r="DK1" s="1191"/>
      <c r="DL1" s="1191"/>
      <c r="DM1" s="1191"/>
      <c r="DO1" s="1191" t="s">
        <v>131</v>
      </c>
      <c r="DP1" s="1191"/>
      <c r="DQ1" s="1191"/>
      <c r="DR1" s="1191"/>
      <c r="DU1" s="1191" t="s">
        <v>132</v>
      </c>
      <c r="DV1" s="1191"/>
      <c r="DW1" s="1191"/>
      <c r="DX1" s="1191"/>
      <c r="DZ1" s="1191" t="s">
        <v>133</v>
      </c>
      <c r="EA1" s="1191"/>
      <c r="EB1" s="1191"/>
      <c r="EC1" s="1191"/>
      <c r="EE1" s="1191" t="s">
        <v>134</v>
      </c>
      <c r="EF1" s="1191"/>
      <c r="EG1" s="1191"/>
      <c r="EH1" s="1191"/>
      <c r="EJ1" s="1191" t="s">
        <v>135</v>
      </c>
      <c r="EK1" s="1191"/>
      <c r="EL1" s="1191"/>
      <c r="EM1" s="1191"/>
    </row>
    <row r="2" spans="18:143" ht="15">
      <c r="R2" s="1190" t="s">
        <v>136</v>
      </c>
      <c r="S2" s="1190"/>
      <c r="T2" s="1190"/>
      <c r="W2" s="1190" t="s">
        <v>136</v>
      </c>
      <c r="X2" s="1190"/>
      <c r="Y2" s="1190"/>
      <c r="Z2" s="1190"/>
      <c r="AB2" s="1190" t="s">
        <v>136</v>
      </c>
      <c r="AC2" s="1190"/>
      <c r="AD2" s="1190"/>
      <c r="AE2" s="1190"/>
      <c r="AG2" s="1190" t="s">
        <v>137</v>
      </c>
      <c r="AH2" s="1190"/>
      <c r="AI2" s="1190"/>
      <c r="AJ2" s="1190"/>
      <c r="AL2" s="1190" t="s">
        <v>136</v>
      </c>
      <c r="AM2" s="1190"/>
      <c r="AN2" s="1190"/>
      <c r="AO2" s="1190"/>
      <c r="AQ2" s="1190" t="s">
        <v>136</v>
      </c>
      <c r="AR2" s="1190"/>
      <c r="AS2" s="1190"/>
      <c r="AT2" s="1190"/>
      <c r="AV2" s="1190" t="s">
        <v>138</v>
      </c>
      <c r="AW2" s="1190"/>
      <c r="AX2" s="1190"/>
      <c r="AY2" s="1190"/>
      <c r="BB2" s="1190" t="s">
        <v>136</v>
      </c>
      <c r="BC2" s="1190"/>
      <c r="BD2" s="1190"/>
      <c r="BE2" s="1190"/>
      <c r="BG2" s="1190" t="s">
        <v>139</v>
      </c>
      <c r="BH2" s="1190"/>
      <c r="BI2" s="1190"/>
      <c r="BJ2" s="1190"/>
      <c r="BL2" s="1190" t="s">
        <v>138</v>
      </c>
      <c r="BM2" s="1190"/>
      <c r="BN2" s="1190"/>
      <c r="BO2" s="1190"/>
      <c r="BQ2" s="1190" t="s">
        <v>138</v>
      </c>
      <c r="BR2" s="1190"/>
      <c r="BS2" s="1190"/>
      <c r="BT2" s="1190"/>
      <c r="CK2" s="1190" t="s">
        <v>138</v>
      </c>
      <c r="CL2" s="1190"/>
      <c r="CM2" s="1190"/>
      <c r="CP2" s="1190" t="s">
        <v>138</v>
      </c>
      <c r="CQ2" s="1190"/>
      <c r="CR2" s="1190"/>
      <c r="CS2" s="1190"/>
      <c r="CU2" s="1190" t="s">
        <v>138</v>
      </c>
      <c r="CV2" s="1190"/>
      <c r="CW2" s="1190"/>
      <c r="CX2" s="1190"/>
      <c r="CZ2" s="1190" t="s">
        <v>139</v>
      </c>
      <c r="DA2" s="1190"/>
      <c r="DB2" s="1190"/>
      <c r="DC2" s="1190"/>
      <c r="DE2" s="1190" t="s">
        <v>138</v>
      </c>
      <c r="DF2" s="1190"/>
      <c r="DG2" s="1190"/>
      <c r="DH2" s="1190"/>
      <c r="DJ2" s="1190" t="s">
        <v>138</v>
      </c>
      <c r="DK2" s="1190"/>
      <c r="DL2" s="1190"/>
      <c r="DM2" s="1190"/>
      <c r="DO2" s="1190" t="s">
        <v>138</v>
      </c>
      <c r="DP2" s="1190"/>
      <c r="DQ2" s="1190"/>
      <c r="DR2" s="1190"/>
      <c r="DU2" s="1190" t="s">
        <v>138</v>
      </c>
      <c r="DV2" s="1190"/>
      <c r="DW2" s="1190"/>
      <c r="DX2" s="1190"/>
      <c r="DZ2" s="1190" t="s">
        <v>139</v>
      </c>
      <c r="EA2" s="1190"/>
      <c r="EB2" s="1190"/>
      <c r="EC2" s="1190"/>
      <c r="EE2" s="1190" t="s">
        <v>138</v>
      </c>
      <c r="EF2" s="1190"/>
      <c r="EG2" s="1190"/>
      <c r="EH2" s="1190"/>
      <c r="EJ2" s="1190" t="s">
        <v>138</v>
      </c>
      <c r="EK2" s="1190"/>
      <c r="EL2" s="1190"/>
      <c r="EM2" s="1190"/>
    </row>
    <row r="3" spans="18:143" ht="15">
      <c r="R3" s="1190" t="s">
        <v>140</v>
      </c>
      <c r="S3" s="1190"/>
      <c r="T3" s="1190"/>
      <c r="W3" s="1190" t="s">
        <v>140</v>
      </c>
      <c r="X3" s="1190"/>
      <c r="Y3" s="1190"/>
      <c r="Z3" s="1190"/>
      <c r="AB3" s="1190" t="s">
        <v>140</v>
      </c>
      <c r="AC3" s="1190"/>
      <c r="AD3" s="1190"/>
      <c r="AE3" s="1190"/>
      <c r="AG3" s="1190" t="s">
        <v>140</v>
      </c>
      <c r="AH3" s="1190"/>
      <c r="AI3" s="1190"/>
      <c r="AJ3" s="1190"/>
      <c r="AL3" s="1190" t="s">
        <v>140</v>
      </c>
      <c r="AM3" s="1190"/>
      <c r="AN3" s="1190"/>
      <c r="AO3" s="1190"/>
      <c r="AQ3" s="1190" t="s">
        <v>140</v>
      </c>
      <c r="AR3" s="1190"/>
      <c r="AS3" s="1190"/>
      <c r="AT3" s="1190"/>
      <c r="AV3" s="1190" t="s">
        <v>141</v>
      </c>
      <c r="AW3" s="1190"/>
      <c r="AX3" s="1190"/>
      <c r="AY3" s="1190"/>
      <c r="BB3" s="1190" t="s">
        <v>140</v>
      </c>
      <c r="BC3" s="1190"/>
      <c r="BD3" s="1190"/>
      <c r="BE3" s="1190"/>
      <c r="BG3" s="1190" t="s">
        <v>140</v>
      </c>
      <c r="BH3" s="1190"/>
      <c r="BI3" s="1190"/>
      <c r="BJ3" s="1190"/>
      <c r="BL3" s="1190" t="s">
        <v>140</v>
      </c>
      <c r="BM3" s="1190"/>
      <c r="BN3" s="1190"/>
      <c r="BO3" s="1190"/>
      <c r="BQ3" s="1190" t="s">
        <v>140</v>
      </c>
      <c r="BR3" s="1190"/>
      <c r="BS3" s="1190"/>
      <c r="BT3" s="1190"/>
      <c r="CK3" s="1190" t="s">
        <v>142</v>
      </c>
      <c r="CL3" s="1190"/>
      <c r="CM3" s="1190"/>
      <c r="CP3" s="1190" t="s">
        <v>141</v>
      </c>
      <c r="CQ3" s="1190"/>
      <c r="CR3" s="1190"/>
      <c r="CS3" s="1190"/>
      <c r="CU3" s="1190" t="s">
        <v>143</v>
      </c>
      <c r="CV3" s="1190"/>
      <c r="CW3" s="1190"/>
      <c r="CX3" s="1190"/>
      <c r="CZ3" s="1190" t="s">
        <v>144</v>
      </c>
      <c r="DA3" s="1190"/>
      <c r="DB3" s="1190"/>
      <c r="DC3" s="1190"/>
      <c r="DE3" s="1190" t="s">
        <v>141</v>
      </c>
      <c r="DF3" s="1190"/>
      <c r="DG3" s="1190"/>
      <c r="DH3" s="1190"/>
      <c r="DJ3" s="1190" t="s">
        <v>145</v>
      </c>
      <c r="DK3" s="1190"/>
      <c r="DL3" s="1190"/>
      <c r="DM3" s="1190"/>
      <c r="DO3" s="1190" t="s">
        <v>141</v>
      </c>
      <c r="DP3" s="1190"/>
      <c r="DQ3" s="1190"/>
      <c r="DR3" s="1190"/>
      <c r="DU3" s="1190" t="s">
        <v>146</v>
      </c>
      <c r="DV3" s="1190"/>
      <c r="DW3" s="1190"/>
      <c r="DX3" s="1190"/>
      <c r="DZ3" s="1190" t="s">
        <v>147</v>
      </c>
      <c r="EA3" s="1190"/>
      <c r="EB3" s="1190"/>
      <c r="EC3" s="1190"/>
      <c r="EE3" s="1190" t="s">
        <v>141</v>
      </c>
      <c r="EF3" s="1190"/>
      <c r="EG3" s="1190"/>
      <c r="EH3" s="1190"/>
      <c r="EJ3" s="1190" t="s">
        <v>148</v>
      </c>
      <c r="EK3" s="1190"/>
      <c r="EL3" s="1190"/>
      <c r="EM3" s="1190"/>
    </row>
    <row r="4" spans="18:143" ht="15">
      <c r="R4" s="1190" t="s">
        <v>149</v>
      </c>
      <c r="S4" s="1190"/>
      <c r="T4" s="1190"/>
      <c r="W4" s="1190" t="s">
        <v>149</v>
      </c>
      <c r="X4" s="1190"/>
      <c r="Y4" s="1190"/>
      <c r="Z4" s="1190"/>
      <c r="AB4" s="1190" t="s">
        <v>150</v>
      </c>
      <c r="AC4" s="1190"/>
      <c r="AD4" s="1190"/>
      <c r="AE4" s="1190"/>
      <c r="AG4" s="1190" t="s">
        <v>150</v>
      </c>
      <c r="AH4" s="1190"/>
      <c r="AI4" s="1190"/>
      <c r="AJ4" s="1190"/>
      <c r="AL4" s="1190" t="s">
        <v>151</v>
      </c>
      <c r="AM4" s="1190"/>
      <c r="AN4" s="1190"/>
      <c r="AO4" s="1190"/>
      <c r="AQ4" s="1190" t="s">
        <v>150</v>
      </c>
      <c r="AR4" s="1190"/>
      <c r="AS4" s="1190"/>
      <c r="AT4" s="1190"/>
      <c r="AV4" s="1190" t="s">
        <v>152</v>
      </c>
      <c r="AW4" s="1190"/>
      <c r="AX4" s="1190"/>
      <c r="AY4" s="1190"/>
      <c r="BB4" s="1190" t="s">
        <v>151</v>
      </c>
      <c r="BC4" s="1190"/>
      <c r="BD4" s="1190"/>
      <c r="BE4" s="1190"/>
      <c r="BG4" s="1190" t="s">
        <v>150</v>
      </c>
      <c r="BH4" s="1190"/>
      <c r="BI4" s="1190"/>
      <c r="BJ4" s="1190"/>
      <c r="BL4" s="1190" t="s">
        <v>149</v>
      </c>
      <c r="BM4" s="1190"/>
      <c r="BN4" s="1190"/>
      <c r="BO4" s="1190"/>
      <c r="BQ4" s="1189" t="s">
        <v>150</v>
      </c>
      <c r="BR4" s="1189"/>
      <c r="BS4" s="1189"/>
      <c r="BT4" s="1189"/>
      <c r="CK4" s="1190" t="s">
        <v>153</v>
      </c>
      <c r="CL4" s="1190"/>
      <c r="CM4" s="1190"/>
      <c r="CP4" s="1190" t="s">
        <v>152</v>
      </c>
      <c r="CQ4" s="1190"/>
      <c r="CR4" s="1190"/>
      <c r="CS4" s="1190"/>
      <c r="CU4" s="1190" t="s">
        <v>154</v>
      </c>
      <c r="CV4" s="1190"/>
      <c r="CW4" s="1190"/>
      <c r="CX4" s="1190"/>
      <c r="CZ4" s="1190" t="s">
        <v>153</v>
      </c>
      <c r="DA4" s="1190"/>
      <c r="DB4" s="1190"/>
      <c r="DC4" s="1190"/>
      <c r="DE4" s="1190" t="s">
        <v>155</v>
      </c>
      <c r="DF4" s="1190"/>
      <c r="DG4" s="1190"/>
      <c r="DH4" s="1190"/>
      <c r="DJ4" s="1190" t="s">
        <v>156</v>
      </c>
      <c r="DK4" s="1190"/>
      <c r="DL4" s="1190"/>
      <c r="DM4" s="1190"/>
      <c r="DO4" s="1190" t="s">
        <v>152</v>
      </c>
      <c r="DP4" s="1190"/>
      <c r="DQ4" s="1190"/>
      <c r="DR4" s="1190"/>
      <c r="DU4" s="1190" t="s">
        <v>154</v>
      </c>
      <c r="DV4" s="1190"/>
      <c r="DW4" s="1190"/>
      <c r="DX4" s="1190"/>
      <c r="DZ4" s="1190" t="s">
        <v>154</v>
      </c>
      <c r="EA4" s="1190"/>
      <c r="EB4" s="1190"/>
      <c r="EC4" s="1190"/>
      <c r="EE4" s="1190" t="s">
        <v>152</v>
      </c>
      <c r="EF4" s="1190"/>
      <c r="EG4" s="1190"/>
      <c r="EH4" s="1190"/>
      <c r="EJ4" s="1189" t="s">
        <v>153</v>
      </c>
      <c r="EK4" s="1189"/>
      <c r="EL4" s="1189"/>
      <c r="EM4" s="1189"/>
    </row>
    <row r="5" spans="18:143" ht="15">
      <c r="R5" s="1190" t="s">
        <v>157</v>
      </c>
      <c r="S5" s="1190"/>
      <c r="T5" s="1190"/>
      <c r="W5" s="1190" t="s">
        <v>158</v>
      </c>
      <c r="X5" s="1190"/>
      <c r="Y5" s="1190"/>
      <c r="Z5" s="1190"/>
      <c r="AB5" s="1190" t="s">
        <v>159</v>
      </c>
      <c r="AC5" s="1190"/>
      <c r="AD5" s="1190"/>
      <c r="AE5" s="1190"/>
      <c r="AG5" s="1190" t="s">
        <v>159</v>
      </c>
      <c r="AH5" s="1190"/>
      <c r="AI5" s="1190"/>
      <c r="AJ5" s="1190"/>
      <c r="AL5" s="1190" t="s">
        <v>158</v>
      </c>
      <c r="AM5" s="1190"/>
      <c r="AN5" s="1190"/>
      <c r="AO5" s="1190"/>
      <c r="AQ5" s="1190" t="s">
        <v>160</v>
      </c>
      <c r="AR5" s="1190"/>
      <c r="AS5" s="1190"/>
      <c r="AT5" s="1190"/>
      <c r="AV5" s="1190" t="s">
        <v>160</v>
      </c>
      <c r="AW5" s="1190"/>
      <c r="AX5" s="1190"/>
      <c r="AY5" s="1190"/>
      <c r="BB5" s="1190" t="s">
        <v>160</v>
      </c>
      <c r="BC5" s="1190"/>
      <c r="BD5" s="1190"/>
      <c r="BE5" s="1190"/>
      <c r="BG5" s="1190" t="s">
        <v>160</v>
      </c>
      <c r="BH5" s="1190"/>
      <c r="BI5" s="1190"/>
      <c r="BJ5" s="1190"/>
      <c r="BL5" s="1190" t="s">
        <v>160</v>
      </c>
      <c r="BM5" s="1190"/>
      <c r="BN5" s="1190"/>
      <c r="BO5" s="1190"/>
      <c r="BQ5" s="1190" t="s">
        <v>160</v>
      </c>
      <c r="BR5" s="1190"/>
      <c r="BS5" s="1190"/>
      <c r="BT5" s="1190"/>
      <c r="CK5" s="1190" t="s">
        <v>161</v>
      </c>
      <c r="CL5" s="1190"/>
      <c r="CM5" s="1190"/>
      <c r="CP5" s="1190" t="s">
        <v>160</v>
      </c>
      <c r="CQ5" s="1190"/>
      <c r="CR5" s="1190"/>
      <c r="CS5" s="1190"/>
      <c r="CU5" s="1190" t="s">
        <v>162</v>
      </c>
      <c r="CV5" s="1190"/>
      <c r="CW5" s="1190"/>
      <c r="CX5" s="1190"/>
      <c r="CZ5" s="1190" t="s">
        <v>163</v>
      </c>
      <c r="DA5" s="1190"/>
      <c r="DB5" s="1190"/>
      <c r="DC5" s="1190"/>
      <c r="DE5" s="1190" t="s">
        <v>160</v>
      </c>
      <c r="DF5" s="1190"/>
      <c r="DG5" s="1190"/>
      <c r="DH5" s="1190"/>
      <c r="DJ5" s="1190" t="s">
        <v>164</v>
      </c>
      <c r="DK5" s="1190"/>
      <c r="DL5" s="1190"/>
      <c r="DM5" s="1190"/>
      <c r="DO5" s="1190" t="s">
        <v>160</v>
      </c>
      <c r="DP5" s="1190"/>
      <c r="DQ5" s="1190"/>
      <c r="DR5" s="1190"/>
      <c r="DU5" s="1190" t="s">
        <v>165</v>
      </c>
      <c r="DV5" s="1190"/>
      <c r="DW5" s="1190"/>
      <c r="DX5" s="1190"/>
      <c r="DZ5" s="1190" t="s">
        <v>166</v>
      </c>
      <c r="EA5" s="1190"/>
      <c r="EB5" s="1190"/>
      <c r="EC5" s="1190"/>
      <c r="EE5" s="1190" t="s">
        <v>158</v>
      </c>
      <c r="EF5" s="1190"/>
      <c r="EG5" s="1190"/>
      <c r="EH5" s="1190"/>
      <c r="EJ5" s="1190" t="s">
        <v>167</v>
      </c>
      <c r="EK5" s="1190"/>
      <c r="EL5" s="1190"/>
      <c r="EM5" s="1190"/>
    </row>
    <row r="7" spans="18:143" ht="15">
      <c r="R7" s="267" t="s">
        <v>0</v>
      </c>
      <c r="S7" s="268" t="s">
        <v>168</v>
      </c>
      <c r="T7" s="268"/>
      <c r="W7" s="267" t="s">
        <v>0</v>
      </c>
      <c r="X7" s="267" t="s">
        <v>168</v>
      </c>
      <c r="Y7" s="267"/>
      <c r="AB7" s="267" t="s">
        <v>0</v>
      </c>
      <c r="AC7" s="267" t="s">
        <v>168</v>
      </c>
      <c r="AD7" s="267"/>
      <c r="AG7" s="267" t="s">
        <v>0</v>
      </c>
      <c r="AH7" s="267" t="s">
        <v>169</v>
      </c>
      <c r="AI7" s="267"/>
      <c r="AL7" s="268" t="s">
        <v>0</v>
      </c>
      <c r="AM7" s="268" t="s">
        <v>168</v>
      </c>
      <c r="AN7" s="268"/>
      <c r="AQ7" s="267" t="s">
        <v>0</v>
      </c>
      <c r="AR7" s="267" t="s">
        <v>168</v>
      </c>
      <c r="AS7" s="267"/>
      <c r="AV7" s="267" t="s">
        <v>0</v>
      </c>
      <c r="AW7" s="267" t="s">
        <v>168</v>
      </c>
      <c r="AX7" s="267"/>
      <c r="BB7" s="267" t="s">
        <v>0</v>
      </c>
      <c r="BC7" s="267" t="s">
        <v>168</v>
      </c>
      <c r="BD7" s="267"/>
      <c r="BG7" s="267" t="s">
        <v>0</v>
      </c>
      <c r="BH7" s="267" t="s">
        <v>168</v>
      </c>
      <c r="BI7" s="267"/>
      <c r="BL7" s="267" t="s">
        <v>0</v>
      </c>
      <c r="BM7" s="267" t="s">
        <v>168</v>
      </c>
      <c r="BN7" s="267"/>
      <c r="BQ7" s="269" t="s">
        <v>0</v>
      </c>
      <c r="BR7" s="267" t="s">
        <v>168</v>
      </c>
      <c r="BS7" s="267"/>
      <c r="CK7" s="267" t="s">
        <v>0</v>
      </c>
      <c r="CL7" s="268" t="s">
        <v>168</v>
      </c>
      <c r="CM7" s="268"/>
      <c r="CP7" s="267" t="s">
        <v>0</v>
      </c>
      <c r="CQ7" s="267" t="s">
        <v>168</v>
      </c>
      <c r="CR7" s="267"/>
      <c r="CU7" s="267" t="s">
        <v>0</v>
      </c>
      <c r="CV7" s="267" t="s">
        <v>168</v>
      </c>
      <c r="CW7" s="267"/>
      <c r="CZ7" s="267" t="s">
        <v>0</v>
      </c>
      <c r="DA7" s="267" t="s">
        <v>169</v>
      </c>
      <c r="DB7" s="267"/>
      <c r="DE7" s="268" t="s">
        <v>0</v>
      </c>
      <c r="DF7" s="268" t="s">
        <v>168</v>
      </c>
      <c r="DG7" s="268"/>
      <c r="DJ7" s="267" t="s">
        <v>0</v>
      </c>
      <c r="DK7" s="267" t="s">
        <v>168</v>
      </c>
      <c r="DL7" s="267"/>
      <c r="DO7" s="267" t="s">
        <v>0</v>
      </c>
      <c r="DP7" s="267" t="s">
        <v>168</v>
      </c>
      <c r="DQ7" s="267"/>
      <c r="DU7" s="267" t="s">
        <v>0</v>
      </c>
      <c r="DV7" s="267" t="s">
        <v>168</v>
      </c>
      <c r="DW7" s="267"/>
      <c r="DZ7" s="267" t="s">
        <v>0</v>
      </c>
      <c r="EA7" s="267" t="s">
        <v>168</v>
      </c>
      <c r="EB7" s="267"/>
      <c r="EE7" s="267" t="s">
        <v>0</v>
      </c>
      <c r="EF7" s="267" t="s">
        <v>168</v>
      </c>
      <c r="EG7" s="267"/>
      <c r="EJ7" s="269" t="s">
        <v>0</v>
      </c>
      <c r="EK7" s="267" t="s">
        <v>168</v>
      </c>
      <c r="EL7" s="267"/>
    </row>
    <row r="8" spans="18:143" ht="15">
      <c r="R8" s="269">
        <v>1</v>
      </c>
      <c r="S8" s="270" t="s">
        <v>170</v>
      </c>
      <c r="T8" s="270"/>
      <c r="W8" s="269">
        <v>1</v>
      </c>
      <c r="X8" s="270" t="s">
        <v>171</v>
      </c>
      <c r="Y8" s="270"/>
      <c r="AB8" s="269">
        <v>1</v>
      </c>
      <c r="AC8" s="270" t="s">
        <v>172</v>
      </c>
      <c r="AD8" s="270"/>
      <c r="AG8" s="269">
        <v>1</v>
      </c>
      <c r="AH8" s="270" t="s">
        <v>173</v>
      </c>
      <c r="AI8" s="270"/>
      <c r="AL8" s="269">
        <v>1</v>
      </c>
      <c r="AM8" s="270" t="s">
        <v>174</v>
      </c>
      <c r="AN8" s="270"/>
      <c r="AQ8" s="269">
        <v>1</v>
      </c>
      <c r="AR8" s="270" t="s">
        <v>175</v>
      </c>
      <c r="AS8" s="270"/>
      <c r="AV8" s="269">
        <v>1</v>
      </c>
      <c r="AW8" s="270" t="s">
        <v>176</v>
      </c>
      <c r="AX8" s="270"/>
      <c r="BB8" s="269">
        <v>1</v>
      </c>
      <c r="BC8" s="270" t="s">
        <v>177</v>
      </c>
      <c r="BD8" s="270"/>
      <c r="BG8" s="269">
        <v>1</v>
      </c>
      <c r="BH8" s="270" t="s">
        <v>178</v>
      </c>
      <c r="BI8" s="270"/>
      <c r="BL8" s="269">
        <v>1</v>
      </c>
      <c r="BM8" s="270" t="s">
        <v>179</v>
      </c>
      <c r="BN8" s="270"/>
      <c r="BQ8" s="269">
        <v>1</v>
      </c>
      <c r="BR8" s="271" t="s">
        <v>180</v>
      </c>
      <c r="BS8" s="270"/>
      <c r="CK8" s="269">
        <v>1</v>
      </c>
      <c r="CL8" s="270" t="s">
        <v>181</v>
      </c>
      <c r="CM8" s="270"/>
      <c r="CP8" s="269">
        <v>1</v>
      </c>
      <c r="CQ8" s="270" t="s">
        <v>172</v>
      </c>
      <c r="CR8" s="270"/>
      <c r="CU8" s="269">
        <v>1</v>
      </c>
      <c r="CV8" s="270" t="s">
        <v>172</v>
      </c>
      <c r="CW8" s="270"/>
      <c r="CZ8" s="269">
        <v>1</v>
      </c>
      <c r="DA8" s="270" t="s">
        <v>173</v>
      </c>
      <c r="DB8" s="270"/>
      <c r="DE8" s="269">
        <v>1</v>
      </c>
      <c r="DF8" s="270" t="s">
        <v>174</v>
      </c>
      <c r="DG8" s="270"/>
      <c r="DJ8" s="269">
        <v>1</v>
      </c>
      <c r="DK8" s="270" t="s">
        <v>175</v>
      </c>
      <c r="DL8" s="270"/>
      <c r="DO8" s="269">
        <v>1</v>
      </c>
      <c r="DP8" s="270" t="s">
        <v>176</v>
      </c>
      <c r="DQ8" s="270"/>
      <c r="DU8" s="269">
        <v>1</v>
      </c>
      <c r="DV8" s="270" t="s">
        <v>177</v>
      </c>
      <c r="DW8" s="270"/>
      <c r="DZ8" s="269">
        <v>1</v>
      </c>
      <c r="EA8" s="270" t="s">
        <v>182</v>
      </c>
      <c r="EB8" s="270"/>
      <c r="EE8" s="269">
        <v>1</v>
      </c>
      <c r="EF8" s="270" t="s">
        <v>179</v>
      </c>
      <c r="EG8" s="270"/>
      <c r="EJ8" s="269">
        <v>1</v>
      </c>
      <c r="EK8" s="270" t="s">
        <v>180</v>
      </c>
      <c r="EL8" s="270"/>
    </row>
    <row r="9" spans="18:143" ht="15">
      <c r="R9" s="269">
        <v>2</v>
      </c>
      <c r="S9" s="270" t="s">
        <v>183</v>
      </c>
      <c r="T9" s="270"/>
      <c r="W9" s="269">
        <v>2</v>
      </c>
      <c r="X9" s="270" t="s">
        <v>184</v>
      </c>
      <c r="Y9" s="270"/>
      <c r="AB9" s="269">
        <v>2</v>
      </c>
      <c r="AC9" s="270" t="s">
        <v>185</v>
      </c>
      <c r="AD9" s="270"/>
      <c r="AG9" s="269">
        <v>2</v>
      </c>
      <c r="AH9" s="270" t="s">
        <v>186</v>
      </c>
      <c r="AI9" s="270"/>
      <c r="AL9" s="269">
        <v>2</v>
      </c>
      <c r="AM9" s="270" t="s">
        <v>187</v>
      </c>
      <c r="AN9" s="270"/>
      <c r="AQ9" s="269">
        <v>2</v>
      </c>
      <c r="AR9" s="270" t="s">
        <v>188</v>
      </c>
      <c r="AS9" s="270"/>
      <c r="BB9" s="269">
        <v>2</v>
      </c>
      <c r="BC9" s="270" t="s">
        <v>189</v>
      </c>
      <c r="BD9" s="270"/>
      <c r="BG9" s="269">
        <v>2</v>
      </c>
      <c r="BH9" s="270" t="s">
        <v>190</v>
      </c>
      <c r="BI9" s="270"/>
      <c r="BL9" s="269">
        <v>2</v>
      </c>
      <c r="BM9" s="270" t="s">
        <v>191</v>
      </c>
      <c r="BN9" s="270"/>
      <c r="BQ9" s="269">
        <v>2</v>
      </c>
      <c r="BR9" s="271" t="s">
        <v>192</v>
      </c>
      <c r="BS9" s="270"/>
      <c r="CK9" s="269">
        <v>2</v>
      </c>
      <c r="CL9" s="270" t="s">
        <v>170</v>
      </c>
      <c r="CM9" s="270"/>
      <c r="CP9" s="269">
        <v>2</v>
      </c>
      <c r="CQ9" s="270" t="s">
        <v>171</v>
      </c>
      <c r="CR9" s="270"/>
      <c r="CU9" s="269">
        <v>2</v>
      </c>
      <c r="CV9" s="270" t="s">
        <v>185</v>
      </c>
      <c r="CW9" s="270"/>
      <c r="CZ9" s="269">
        <v>2</v>
      </c>
      <c r="DA9" s="270" t="s">
        <v>186</v>
      </c>
      <c r="DB9" s="270"/>
      <c r="DE9" s="269">
        <v>2</v>
      </c>
      <c r="DF9" s="270" t="s">
        <v>187</v>
      </c>
      <c r="DG9" s="270"/>
      <c r="DJ9" s="269">
        <v>2</v>
      </c>
      <c r="DK9" s="270" t="s">
        <v>188</v>
      </c>
      <c r="DL9" s="270"/>
      <c r="DU9" s="269">
        <v>2</v>
      </c>
      <c r="DV9" s="270" t="s">
        <v>189</v>
      </c>
      <c r="DW9" s="270"/>
      <c r="DZ9" s="269">
        <v>2</v>
      </c>
      <c r="EA9" s="270" t="s">
        <v>190</v>
      </c>
      <c r="EB9" s="270"/>
      <c r="EE9" s="269">
        <v>2</v>
      </c>
      <c r="EF9" s="270" t="s">
        <v>191</v>
      </c>
      <c r="EG9" s="270"/>
      <c r="EJ9" s="269">
        <v>2</v>
      </c>
      <c r="EK9" s="270" t="s">
        <v>192</v>
      </c>
      <c r="EL9" s="270"/>
    </row>
    <row r="10" spans="18:143" ht="15">
      <c r="R10" s="269">
        <v>3</v>
      </c>
      <c r="S10" s="270" t="s">
        <v>193</v>
      </c>
      <c r="T10" s="270"/>
      <c r="W10" s="269">
        <v>3</v>
      </c>
      <c r="X10" s="270" t="s">
        <v>194</v>
      </c>
      <c r="Y10" s="270"/>
      <c r="AB10" s="269">
        <v>3</v>
      </c>
      <c r="AC10" s="270" t="s">
        <v>195</v>
      </c>
      <c r="AD10" s="270"/>
      <c r="AG10" s="269">
        <v>3</v>
      </c>
      <c r="AH10" s="270" t="s">
        <v>196</v>
      </c>
      <c r="AI10" s="270"/>
      <c r="AL10" s="269">
        <v>3</v>
      </c>
      <c r="AM10" s="270" t="s">
        <v>197</v>
      </c>
      <c r="AN10" s="270"/>
      <c r="AQ10" s="269">
        <v>3</v>
      </c>
      <c r="AR10" s="270" t="s">
        <v>198</v>
      </c>
      <c r="AS10" s="270"/>
      <c r="BB10" s="269">
        <v>3</v>
      </c>
      <c r="BC10" s="270" t="s">
        <v>199</v>
      </c>
      <c r="BD10" s="270"/>
      <c r="BG10" s="269">
        <v>3</v>
      </c>
      <c r="BH10" s="270" t="s">
        <v>200</v>
      </c>
      <c r="BI10" s="270"/>
      <c r="BL10" s="269">
        <v>3</v>
      </c>
      <c r="BM10" s="270" t="s">
        <v>201</v>
      </c>
      <c r="BN10" s="270"/>
      <c r="BQ10" s="269">
        <v>3</v>
      </c>
      <c r="BR10" s="271" t="s">
        <v>202</v>
      </c>
      <c r="BS10" s="270"/>
      <c r="CK10" s="269">
        <v>3</v>
      </c>
      <c r="CL10" s="270" t="s">
        <v>183</v>
      </c>
      <c r="CM10" s="270"/>
      <c r="CP10" s="269">
        <v>3</v>
      </c>
      <c r="CQ10" s="270" t="s">
        <v>184</v>
      </c>
      <c r="CR10" s="270"/>
      <c r="CU10" s="269">
        <v>3</v>
      </c>
      <c r="CV10" s="270" t="s">
        <v>195</v>
      </c>
      <c r="CW10" s="270"/>
      <c r="CZ10" s="269">
        <v>3</v>
      </c>
      <c r="DA10" s="270" t="s">
        <v>196</v>
      </c>
      <c r="DB10" s="270"/>
      <c r="DE10" s="269">
        <v>3</v>
      </c>
      <c r="DF10" s="270" t="s">
        <v>197</v>
      </c>
      <c r="DG10" s="270"/>
      <c r="DJ10" s="269">
        <v>3</v>
      </c>
      <c r="DK10" s="270" t="s">
        <v>198</v>
      </c>
      <c r="DL10" s="270"/>
      <c r="DU10" s="269">
        <v>3</v>
      </c>
      <c r="DV10" s="270" t="s">
        <v>199</v>
      </c>
      <c r="DW10" s="270"/>
      <c r="DZ10" s="269">
        <v>3</v>
      </c>
      <c r="EA10" s="270" t="s">
        <v>200</v>
      </c>
      <c r="EB10" s="270"/>
      <c r="EE10" s="269">
        <v>3</v>
      </c>
      <c r="EF10" s="270" t="s">
        <v>201</v>
      </c>
      <c r="EG10" s="270"/>
      <c r="EJ10" s="269">
        <v>3</v>
      </c>
      <c r="EK10" s="270" t="s">
        <v>202</v>
      </c>
      <c r="EL10" s="270"/>
    </row>
    <row r="11" spans="18:143" ht="15">
      <c r="R11" s="269">
        <v>4</v>
      </c>
      <c r="S11" s="270" t="s">
        <v>203</v>
      </c>
      <c r="T11" s="270"/>
      <c r="W11" s="269">
        <v>4</v>
      </c>
      <c r="X11" s="270" t="s">
        <v>204</v>
      </c>
      <c r="Y11" s="270"/>
      <c r="AB11" s="269">
        <v>4</v>
      </c>
      <c r="AC11" s="270" t="s">
        <v>205</v>
      </c>
      <c r="AD11" s="270"/>
      <c r="AG11" s="269">
        <v>4</v>
      </c>
      <c r="AH11" s="270" t="s">
        <v>206</v>
      </c>
      <c r="AI11" s="270"/>
      <c r="AL11" s="269">
        <v>4</v>
      </c>
      <c r="AM11" s="270" t="s">
        <v>207</v>
      </c>
      <c r="AN11" s="270"/>
      <c r="AQ11" s="269">
        <v>4</v>
      </c>
      <c r="AR11" s="270" t="s">
        <v>208</v>
      </c>
      <c r="AS11" s="270"/>
      <c r="BB11" s="269">
        <v>4</v>
      </c>
      <c r="BC11" s="270" t="s">
        <v>209</v>
      </c>
      <c r="BD11" s="270"/>
      <c r="BG11" s="269">
        <v>4</v>
      </c>
      <c r="BH11" s="270" t="s">
        <v>210</v>
      </c>
      <c r="BI11" s="270"/>
      <c r="BL11" s="269">
        <v>4</v>
      </c>
      <c r="BM11" s="270" t="s">
        <v>211</v>
      </c>
      <c r="BN11" s="270"/>
      <c r="BQ11" s="269">
        <v>4</v>
      </c>
      <c r="BR11" s="271" t="s">
        <v>212</v>
      </c>
      <c r="BS11" s="270"/>
      <c r="CK11" s="269">
        <v>4</v>
      </c>
      <c r="CL11" s="270" t="s">
        <v>193</v>
      </c>
      <c r="CM11" s="270"/>
      <c r="CP11" s="269">
        <v>4</v>
      </c>
      <c r="CQ11" s="270" t="s">
        <v>194</v>
      </c>
      <c r="CR11" s="270"/>
      <c r="CU11" s="269">
        <v>4</v>
      </c>
      <c r="CV11" s="270" t="s">
        <v>205</v>
      </c>
      <c r="CW11" s="270"/>
      <c r="CZ11" s="269">
        <v>4</v>
      </c>
      <c r="DA11" s="270" t="s">
        <v>206</v>
      </c>
      <c r="DB11" s="270"/>
      <c r="DE11" s="269">
        <v>4</v>
      </c>
      <c r="DF11" s="270" t="s">
        <v>207</v>
      </c>
      <c r="DG11" s="270"/>
      <c r="DJ11" s="269">
        <v>4</v>
      </c>
      <c r="DK11" s="270" t="s">
        <v>208</v>
      </c>
      <c r="DL11" s="270"/>
      <c r="DU11" s="269">
        <v>4</v>
      </c>
      <c r="DV11" s="270" t="s">
        <v>209</v>
      </c>
      <c r="DW11" s="270"/>
      <c r="DZ11" s="269">
        <v>4</v>
      </c>
      <c r="EA11" s="270" t="s">
        <v>210</v>
      </c>
      <c r="EB11" s="270"/>
      <c r="EE11" s="269">
        <v>4</v>
      </c>
      <c r="EF11" s="270" t="s">
        <v>211</v>
      </c>
      <c r="EG11" s="270"/>
    </row>
    <row r="12" spans="18:143" ht="15">
      <c r="R12" s="269">
        <v>5</v>
      </c>
      <c r="S12" s="270" t="s">
        <v>213</v>
      </c>
      <c r="T12" s="270"/>
      <c r="W12" s="269">
        <v>5</v>
      </c>
      <c r="X12" s="270" t="s">
        <v>214</v>
      </c>
      <c r="Y12" s="270"/>
      <c r="AB12" s="269">
        <v>5</v>
      </c>
      <c r="AC12" s="270" t="s">
        <v>215</v>
      </c>
      <c r="AD12" s="270"/>
      <c r="AG12" s="269">
        <v>5</v>
      </c>
      <c r="AH12" s="270" t="s">
        <v>216</v>
      </c>
      <c r="AI12" s="270"/>
      <c r="AL12" s="269">
        <v>5</v>
      </c>
      <c r="AM12" s="270" t="s">
        <v>217</v>
      </c>
      <c r="AN12" s="270"/>
      <c r="AQ12" s="269">
        <v>5</v>
      </c>
      <c r="AR12" s="270" t="s">
        <v>176</v>
      </c>
      <c r="AS12" s="270"/>
      <c r="BB12" s="269">
        <v>5</v>
      </c>
      <c r="BC12" s="270" t="s">
        <v>218</v>
      </c>
      <c r="BD12" s="270"/>
      <c r="BG12" s="269">
        <v>5</v>
      </c>
      <c r="BH12" s="270" t="s">
        <v>219</v>
      </c>
      <c r="BI12" s="270"/>
      <c r="BL12" s="269">
        <v>5</v>
      </c>
      <c r="BM12" s="270" t="s">
        <v>220</v>
      </c>
      <c r="BN12" s="270"/>
      <c r="BQ12" s="269">
        <v>5</v>
      </c>
      <c r="BR12" s="271" t="s">
        <v>221</v>
      </c>
      <c r="BS12" s="270"/>
      <c r="BT12" s="272"/>
      <c r="CK12" s="269">
        <v>5</v>
      </c>
      <c r="CL12" s="270" t="s">
        <v>203</v>
      </c>
      <c r="CM12" s="270"/>
      <c r="CP12" s="269">
        <v>5</v>
      </c>
      <c r="CQ12" s="270" t="s">
        <v>204</v>
      </c>
      <c r="CR12" s="270"/>
      <c r="CU12" s="269">
        <v>5</v>
      </c>
      <c r="CV12" s="270" t="s">
        <v>215</v>
      </c>
      <c r="CW12" s="270"/>
      <c r="CZ12" s="269">
        <v>5</v>
      </c>
      <c r="DA12" s="270" t="s">
        <v>216</v>
      </c>
      <c r="DB12" s="270"/>
      <c r="DE12" s="269">
        <v>5</v>
      </c>
      <c r="DF12" s="270" t="s">
        <v>217</v>
      </c>
      <c r="DG12" s="270"/>
      <c r="DJ12" s="269">
        <v>5</v>
      </c>
      <c r="DK12" s="270" t="s">
        <v>176</v>
      </c>
      <c r="DL12" s="270"/>
      <c r="DU12" s="269">
        <v>5</v>
      </c>
      <c r="DV12" s="270" t="s">
        <v>218</v>
      </c>
      <c r="DW12" s="270"/>
      <c r="DZ12" s="269">
        <v>5</v>
      </c>
      <c r="EA12" s="270" t="s">
        <v>219</v>
      </c>
      <c r="EB12" s="270"/>
      <c r="EE12" s="269">
        <v>5</v>
      </c>
      <c r="EF12" s="270" t="s">
        <v>220</v>
      </c>
      <c r="EG12" s="270"/>
      <c r="EJ12" s="1190" t="s">
        <v>222</v>
      </c>
      <c r="EK12" s="1190"/>
      <c r="EL12" s="1190"/>
      <c r="EM12" s="1190"/>
    </row>
    <row r="13" spans="18:143" ht="15">
      <c r="R13" s="269">
        <v>6</v>
      </c>
      <c r="S13" s="270" t="s">
        <v>223</v>
      </c>
      <c r="T13" s="270"/>
      <c r="W13" s="269">
        <v>6</v>
      </c>
      <c r="X13" s="270" t="s">
        <v>224</v>
      </c>
      <c r="Y13" s="270"/>
      <c r="AB13" s="269">
        <v>6</v>
      </c>
      <c r="AC13" s="270" t="s">
        <v>225</v>
      </c>
      <c r="AD13" s="270"/>
      <c r="AG13" s="269">
        <v>6</v>
      </c>
      <c r="AH13" s="270" t="s">
        <v>226</v>
      </c>
      <c r="AI13" s="270"/>
      <c r="AL13" s="269">
        <v>6</v>
      </c>
      <c r="AM13" s="270" t="s">
        <v>227</v>
      </c>
      <c r="AN13" s="270"/>
      <c r="AQ13" s="269">
        <v>6</v>
      </c>
      <c r="AR13" s="270" t="s">
        <v>228</v>
      </c>
      <c r="AS13" s="270"/>
      <c r="BB13" s="269">
        <v>6</v>
      </c>
      <c r="BC13" s="270" t="s">
        <v>229</v>
      </c>
      <c r="BD13" s="270"/>
      <c r="BG13" s="269">
        <v>6</v>
      </c>
      <c r="BH13" s="270" t="s">
        <v>230</v>
      </c>
      <c r="BI13" s="270"/>
      <c r="BL13" s="269">
        <v>6</v>
      </c>
      <c r="BM13" s="270" t="s">
        <v>231</v>
      </c>
      <c r="BN13" s="270"/>
      <c r="BQ13" s="269">
        <v>6</v>
      </c>
      <c r="BR13" s="271" t="s">
        <v>232</v>
      </c>
      <c r="BS13" s="270"/>
      <c r="BT13" s="272"/>
      <c r="CP13" s="269">
        <v>6</v>
      </c>
      <c r="CQ13" s="270" t="s">
        <v>214</v>
      </c>
      <c r="CR13" s="270"/>
      <c r="CZ13" s="269">
        <v>6</v>
      </c>
      <c r="DA13" s="270" t="s">
        <v>226</v>
      </c>
      <c r="DB13" s="270"/>
      <c r="DE13" s="269">
        <v>6</v>
      </c>
      <c r="DF13" s="270" t="s">
        <v>227</v>
      </c>
      <c r="DG13" s="270"/>
      <c r="DJ13" s="269">
        <v>6</v>
      </c>
      <c r="DK13" s="270" t="s">
        <v>228</v>
      </c>
      <c r="DL13" s="270"/>
      <c r="DZ13" s="269">
        <v>6</v>
      </c>
      <c r="EA13" s="270" t="s">
        <v>233</v>
      </c>
      <c r="EB13" s="270"/>
      <c r="EE13" s="269">
        <v>6</v>
      </c>
      <c r="EF13" s="270" t="s">
        <v>231</v>
      </c>
      <c r="EG13" s="270"/>
      <c r="EJ13" s="1190" t="s">
        <v>234</v>
      </c>
      <c r="EK13" s="1190"/>
      <c r="EL13" s="1190"/>
      <c r="EM13" s="1190"/>
    </row>
    <row r="14" spans="18:143" ht="15">
      <c r="R14" s="269">
        <v>7</v>
      </c>
      <c r="S14" s="270" t="s">
        <v>235</v>
      </c>
      <c r="T14" s="270"/>
      <c r="W14" s="269">
        <v>7</v>
      </c>
      <c r="X14" s="270" t="s">
        <v>236</v>
      </c>
      <c r="Y14" s="270"/>
      <c r="AB14" s="269">
        <v>7</v>
      </c>
      <c r="AC14" s="270" t="s">
        <v>237</v>
      </c>
      <c r="AD14" s="270"/>
      <c r="AE14" s="272"/>
      <c r="AG14" s="269">
        <v>7</v>
      </c>
      <c r="AH14" s="270" t="s">
        <v>238</v>
      </c>
      <c r="AI14" s="270"/>
      <c r="AL14" s="269">
        <v>7</v>
      </c>
      <c r="AM14" s="270" t="s">
        <v>239</v>
      </c>
      <c r="AN14" s="270"/>
      <c r="AQ14" s="269">
        <v>7</v>
      </c>
      <c r="AR14" s="270" t="s">
        <v>240</v>
      </c>
      <c r="AS14" s="270"/>
      <c r="BB14" s="269">
        <v>7</v>
      </c>
      <c r="BC14" s="270" t="s">
        <v>241</v>
      </c>
      <c r="BD14" s="270"/>
      <c r="BE14" s="272"/>
      <c r="BG14" s="269">
        <v>7</v>
      </c>
      <c r="BH14" s="270" t="s">
        <v>242</v>
      </c>
      <c r="BI14" s="270"/>
      <c r="BL14" s="269">
        <v>7</v>
      </c>
      <c r="BM14" s="270" t="s">
        <v>243</v>
      </c>
      <c r="BN14" s="270"/>
      <c r="BQ14" s="269">
        <v>7</v>
      </c>
      <c r="BR14" s="271" t="s">
        <v>244</v>
      </c>
      <c r="BS14" s="270"/>
      <c r="BT14" s="272"/>
      <c r="CP14" s="269">
        <v>7</v>
      </c>
      <c r="CQ14" s="270" t="s">
        <v>224</v>
      </c>
      <c r="CR14" s="270"/>
      <c r="CU14" s="1190" t="s">
        <v>245</v>
      </c>
      <c r="CV14" s="1190"/>
      <c r="CW14" s="1190"/>
      <c r="CX14" s="1190"/>
      <c r="DE14" s="269">
        <v>7</v>
      </c>
      <c r="DF14" s="270" t="s">
        <v>239</v>
      </c>
      <c r="DG14" s="270"/>
      <c r="DU14" s="1190" t="s">
        <v>246</v>
      </c>
      <c r="DV14" s="1190"/>
      <c r="DW14" s="1190"/>
      <c r="DX14" s="1190"/>
      <c r="EE14" s="269">
        <v>7</v>
      </c>
      <c r="EF14" s="270" t="s">
        <v>243</v>
      </c>
      <c r="EG14" s="270"/>
      <c r="EJ14" s="1190" t="s">
        <v>138</v>
      </c>
      <c r="EK14" s="1190"/>
      <c r="EL14" s="1190"/>
      <c r="EM14" s="1190"/>
    </row>
    <row r="15" spans="18:143" ht="15" customHeight="1">
      <c r="R15" s="269">
        <v>8</v>
      </c>
      <c r="S15" s="270" t="s">
        <v>247</v>
      </c>
      <c r="T15" s="270"/>
      <c r="W15" s="267">
        <v>8</v>
      </c>
      <c r="X15" s="270" t="s">
        <v>248</v>
      </c>
      <c r="Y15" s="270"/>
      <c r="AB15" s="269">
        <v>8</v>
      </c>
      <c r="AC15" s="270" t="s">
        <v>249</v>
      </c>
      <c r="AD15" s="270"/>
      <c r="AE15" s="273"/>
      <c r="AG15" s="269">
        <v>8</v>
      </c>
      <c r="AH15" s="270" t="s">
        <v>250</v>
      </c>
      <c r="AI15" s="270"/>
      <c r="AJ15" s="272"/>
      <c r="AL15" s="269">
        <v>8</v>
      </c>
      <c r="AM15" s="270" t="s">
        <v>251</v>
      </c>
      <c r="AN15" s="270"/>
      <c r="AQ15" s="269">
        <v>8</v>
      </c>
      <c r="AR15" s="270" t="s">
        <v>252</v>
      </c>
      <c r="AS15" s="270"/>
      <c r="AT15" s="272"/>
      <c r="BB15" s="269">
        <v>8</v>
      </c>
      <c r="BC15" s="270" t="s">
        <v>253</v>
      </c>
      <c r="BD15" s="270"/>
      <c r="BE15" s="272"/>
      <c r="BG15" s="269">
        <v>8</v>
      </c>
      <c r="BH15" s="270" t="s">
        <v>254</v>
      </c>
      <c r="BI15" s="270"/>
      <c r="BJ15" s="272"/>
      <c r="BL15" s="269">
        <v>8</v>
      </c>
      <c r="BM15" s="270" t="s">
        <v>255</v>
      </c>
      <c r="BN15" s="270"/>
      <c r="BQ15" s="269">
        <v>8</v>
      </c>
      <c r="BR15" s="271" t="s">
        <v>256</v>
      </c>
      <c r="BS15" s="270"/>
      <c r="BT15" s="272"/>
      <c r="CK15" s="1191" t="s">
        <v>257</v>
      </c>
      <c r="CL15" s="1191"/>
      <c r="CM15" s="1191"/>
      <c r="CP15" s="267">
        <v>8</v>
      </c>
      <c r="CQ15" s="270" t="s">
        <v>236</v>
      </c>
      <c r="CR15" s="270"/>
      <c r="CU15" s="273" t="s">
        <v>258</v>
      </c>
      <c r="CV15" s="273"/>
      <c r="CW15" s="273"/>
      <c r="CX15" s="273"/>
      <c r="CZ15" s="1190" t="s">
        <v>259</v>
      </c>
      <c r="DA15" s="1190"/>
      <c r="DB15" s="1190"/>
      <c r="DC15" s="1190"/>
      <c r="DE15" s="269">
        <v>8</v>
      </c>
      <c r="DF15" s="270" t="s">
        <v>260</v>
      </c>
      <c r="DG15" s="270"/>
      <c r="DJ15" s="1190" t="s">
        <v>261</v>
      </c>
      <c r="DK15" s="1190"/>
      <c r="DL15" s="1190"/>
      <c r="DM15" s="1190"/>
      <c r="DU15" s="1190" t="s">
        <v>262</v>
      </c>
      <c r="DV15" s="1190"/>
      <c r="DW15" s="1190"/>
      <c r="DX15" s="1190"/>
      <c r="DZ15" s="1190" t="s">
        <v>263</v>
      </c>
      <c r="EA15" s="1190"/>
      <c r="EB15" s="1190"/>
      <c r="EC15" s="1190"/>
      <c r="EE15" s="269">
        <v>8</v>
      </c>
      <c r="EF15" s="270" t="s">
        <v>264</v>
      </c>
      <c r="EG15" s="270"/>
      <c r="EJ15" s="1190" t="s">
        <v>265</v>
      </c>
      <c r="EK15" s="1190"/>
      <c r="EL15" s="1190"/>
      <c r="EM15" s="1190"/>
    </row>
    <row r="16" spans="18:143" ht="15" customHeight="1">
      <c r="R16" s="269">
        <v>9</v>
      </c>
      <c r="S16" s="270" t="s">
        <v>266</v>
      </c>
      <c r="T16" s="270"/>
      <c r="W16" s="267">
        <v>9</v>
      </c>
      <c r="X16" s="270" t="s">
        <v>267</v>
      </c>
      <c r="Y16" s="270"/>
      <c r="AB16" s="269">
        <v>9</v>
      </c>
      <c r="AC16" s="270" t="s">
        <v>268</v>
      </c>
      <c r="AD16" s="270"/>
      <c r="AE16" s="272"/>
      <c r="AG16" s="269">
        <v>9</v>
      </c>
      <c r="AH16" s="270" t="s">
        <v>269</v>
      </c>
      <c r="AI16" s="270"/>
      <c r="AJ16" s="272"/>
      <c r="AL16" s="269">
        <v>9</v>
      </c>
      <c r="AM16" s="270" t="s">
        <v>270</v>
      </c>
      <c r="AN16" s="270"/>
      <c r="AQ16" s="269">
        <v>9</v>
      </c>
      <c r="AR16" s="270" t="s">
        <v>271</v>
      </c>
      <c r="AS16" s="270"/>
      <c r="AT16" s="272"/>
      <c r="BB16" s="269">
        <v>9</v>
      </c>
      <c r="BC16" s="270" t="s">
        <v>272</v>
      </c>
      <c r="BD16" s="270"/>
      <c r="BE16" s="272"/>
      <c r="BG16" s="269">
        <v>9</v>
      </c>
      <c r="BH16" s="270" t="s">
        <v>272</v>
      </c>
      <c r="BI16" s="270"/>
      <c r="BJ16" s="272"/>
      <c r="BL16" s="269">
        <v>9</v>
      </c>
      <c r="BM16" s="270" t="s">
        <v>273</v>
      </c>
      <c r="BN16" s="270"/>
      <c r="BQ16" s="269">
        <v>9</v>
      </c>
      <c r="BR16" s="271" t="s">
        <v>274</v>
      </c>
      <c r="BS16" s="270"/>
      <c r="BT16" s="274"/>
      <c r="CK16" s="1191" t="s">
        <v>275</v>
      </c>
      <c r="CL16" s="1191"/>
      <c r="CM16" s="1191"/>
      <c r="CP16" s="267">
        <v>9</v>
      </c>
      <c r="CQ16" s="270" t="s">
        <v>248</v>
      </c>
      <c r="CR16" s="270"/>
      <c r="CU16" s="1190" t="s">
        <v>138</v>
      </c>
      <c r="CV16" s="1190"/>
      <c r="CW16" s="1190"/>
      <c r="CX16" s="1190"/>
      <c r="CZ16" s="1190" t="s">
        <v>276</v>
      </c>
      <c r="DA16" s="1190"/>
      <c r="DB16" s="1190"/>
      <c r="DC16" s="1190"/>
      <c r="DE16" s="269">
        <v>9</v>
      </c>
      <c r="DF16" s="270" t="s">
        <v>251</v>
      </c>
      <c r="DG16" s="270"/>
      <c r="DJ16" s="1190" t="s">
        <v>277</v>
      </c>
      <c r="DK16" s="1190"/>
      <c r="DL16" s="1190"/>
      <c r="DM16" s="1190"/>
      <c r="DU16" s="1190" t="s">
        <v>138</v>
      </c>
      <c r="DV16" s="1190"/>
      <c r="DW16" s="1190"/>
      <c r="DX16" s="1190"/>
      <c r="DZ16" s="1190" t="s">
        <v>278</v>
      </c>
      <c r="EA16" s="1190"/>
      <c r="EB16" s="1190"/>
      <c r="EC16" s="1190"/>
      <c r="EE16" s="269">
        <v>9</v>
      </c>
      <c r="EF16" s="270" t="s">
        <v>273</v>
      </c>
      <c r="EG16" s="270"/>
      <c r="EJ16" s="1189" t="s">
        <v>153</v>
      </c>
      <c r="EK16" s="1189"/>
      <c r="EL16" s="1189"/>
      <c r="EM16" s="1189"/>
    </row>
    <row r="17" spans="2:143" ht="15">
      <c r="R17" s="269">
        <v>10</v>
      </c>
      <c r="S17" s="270" t="s">
        <v>279</v>
      </c>
      <c r="T17" s="270"/>
      <c r="W17" s="267">
        <v>10</v>
      </c>
      <c r="X17" s="270" t="s">
        <v>280</v>
      </c>
      <c r="Y17" s="270"/>
      <c r="AB17" s="269">
        <v>10</v>
      </c>
      <c r="AC17" s="270" t="s">
        <v>281</v>
      </c>
      <c r="AD17" s="270"/>
      <c r="AE17" s="272"/>
      <c r="AG17" s="269">
        <v>10</v>
      </c>
      <c r="AH17" s="270" t="s">
        <v>282</v>
      </c>
      <c r="AI17" s="270"/>
      <c r="AJ17" s="272"/>
      <c r="AL17" s="269">
        <v>10</v>
      </c>
      <c r="AM17" s="270" t="s">
        <v>283</v>
      </c>
      <c r="AN17" s="270"/>
      <c r="AQ17" s="269">
        <v>10</v>
      </c>
      <c r="AR17" s="270" t="s">
        <v>284</v>
      </c>
      <c r="AS17" s="270"/>
      <c r="AT17" s="272"/>
      <c r="BB17" s="269">
        <v>10</v>
      </c>
      <c r="BC17" s="270" t="s">
        <v>285</v>
      </c>
      <c r="BD17" s="270"/>
      <c r="BE17" s="272"/>
      <c r="BG17" s="269">
        <v>10</v>
      </c>
      <c r="BH17" s="270" t="s">
        <v>286</v>
      </c>
      <c r="BI17" s="270"/>
      <c r="BJ17" s="272"/>
      <c r="BL17" s="269">
        <v>10</v>
      </c>
      <c r="BM17" s="270" t="s">
        <v>287</v>
      </c>
      <c r="BN17" s="270"/>
      <c r="BQ17" s="269">
        <v>10</v>
      </c>
      <c r="BR17" s="271" t="s">
        <v>288</v>
      </c>
      <c r="BS17" s="270"/>
      <c r="BT17" s="272"/>
      <c r="CK17" s="1190" t="s">
        <v>138</v>
      </c>
      <c r="CL17" s="1190"/>
      <c r="CM17" s="1190"/>
      <c r="CP17" s="267">
        <v>10</v>
      </c>
      <c r="CQ17" s="270" t="s">
        <v>267</v>
      </c>
      <c r="CR17" s="270"/>
      <c r="CU17" s="1190" t="s">
        <v>143</v>
      </c>
      <c r="CV17" s="1190"/>
      <c r="CW17" s="1190"/>
      <c r="CX17" s="1190"/>
      <c r="CZ17" s="1190" t="s">
        <v>139</v>
      </c>
      <c r="DA17" s="1190"/>
      <c r="DB17" s="1190"/>
      <c r="DC17" s="1190"/>
      <c r="DE17" s="269">
        <v>10</v>
      </c>
      <c r="DF17" s="270" t="s">
        <v>270</v>
      </c>
      <c r="DG17" s="270"/>
      <c r="DJ17" s="1190" t="s">
        <v>138</v>
      </c>
      <c r="DK17" s="1190"/>
      <c r="DL17" s="1190"/>
      <c r="DM17" s="1190"/>
      <c r="DU17" s="1190" t="s">
        <v>146</v>
      </c>
      <c r="DV17" s="1190"/>
      <c r="DW17" s="1190"/>
      <c r="DX17" s="1190"/>
      <c r="DZ17" s="1190" t="s">
        <v>139</v>
      </c>
      <c r="EA17" s="1190"/>
      <c r="EB17" s="1190"/>
      <c r="EC17" s="1190"/>
      <c r="EE17" s="269">
        <v>10</v>
      </c>
      <c r="EF17" s="270" t="s">
        <v>287</v>
      </c>
      <c r="EG17" s="270"/>
      <c r="EJ17" s="1190" t="s">
        <v>167</v>
      </c>
      <c r="EK17" s="1190"/>
      <c r="EL17" s="1190"/>
      <c r="EM17" s="1190"/>
    </row>
    <row r="18" spans="2:143" ht="15">
      <c r="R18" s="275"/>
      <c r="S18" s="276"/>
      <c r="T18" s="276"/>
      <c r="W18" s="267">
        <v>11</v>
      </c>
      <c r="X18" s="270" t="s">
        <v>289</v>
      </c>
      <c r="Y18" s="270"/>
      <c r="AB18" s="269">
        <v>11</v>
      </c>
      <c r="AC18" s="270" t="s">
        <v>290</v>
      </c>
      <c r="AD18" s="270"/>
      <c r="AE18" s="272"/>
      <c r="AG18" s="269">
        <v>11</v>
      </c>
      <c r="AH18" s="270" t="s">
        <v>291</v>
      </c>
      <c r="AI18" s="270"/>
      <c r="AJ18" s="272"/>
      <c r="AL18" s="269">
        <v>11</v>
      </c>
      <c r="AM18" s="270" t="s">
        <v>292</v>
      </c>
      <c r="AN18" s="270"/>
      <c r="AQ18" s="269">
        <v>11</v>
      </c>
      <c r="AR18" s="270" t="s">
        <v>293</v>
      </c>
      <c r="AS18" s="270"/>
      <c r="AT18" s="272"/>
      <c r="BB18" s="269">
        <v>11</v>
      </c>
      <c r="BC18" s="270" t="s">
        <v>294</v>
      </c>
      <c r="BD18" s="270"/>
      <c r="BE18" s="272"/>
      <c r="BG18" s="269">
        <v>11</v>
      </c>
      <c r="BH18" s="270" t="s">
        <v>295</v>
      </c>
      <c r="BI18" s="270"/>
      <c r="BJ18" s="272"/>
      <c r="BL18" s="269">
        <v>11</v>
      </c>
      <c r="BM18" s="270" t="s">
        <v>296</v>
      </c>
      <c r="BN18" s="270"/>
      <c r="BQ18" s="269">
        <v>11</v>
      </c>
      <c r="BR18" s="271" t="s">
        <v>297</v>
      </c>
      <c r="BS18" s="270"/>
      <c r="CK18" s="1190" t="s">
        <v>298</v>
      </c>
      <c r="CL18" s="1190"/>
      <c r="CM18" s="1190"/>
      <c r="CP18" s="267">
        <v>11</v>
      </c>
      <c r="CQ18" s="270" t="s">
        <v>280</v>
      </c>
      <c r="CR18" s="270"/>
      <c r="CU18" s="1190" t="s">
        <v>299</v>
      </c>
      <c r="CV18" s="1190"/>
      <c r="CW18" s="1190"/>
      <c r="CX18" s="1190"/>
      <c r="CZ18" s="1190" t="s">
        <v>300</v>
      </c>
      <c r="DA18" s="1190"/>
      <c r="DB18" s="1190"/>
      <c r="DC18" s="1190"/>
      <c r="DE18" s="269">
        <v>11</v>
      </c>
      <c r="DF18" s="270" t="s">
        <v>283</v>
      </c>
      <c r="DG18" s="270"/>
      <c r="DJ18" s="1190" t="s">
        <v>145</v>
      </c>
      <c r="DK18" s="1190"/>
      <c r="DL18" s="1190"/>
      <c r="DM18" s="1190"/>
      <c r="DU18" s="1190" t="s">
        <v>299</v>
      </c>
      <c r="DV18" s="1190"/>
      <c r="DW18" s="1190"/>
      <c r="DX18" s="1190"/>
      <c r="DZ18" s="1190" t="s">
        <v>147</v>
      </c>
      <c r="EA18" s="1190"/>
      <c r="EB18" s="1190"/>
      <c r="EC18" s="1190"/>
      <c r="EE18" s="269">
        <v>11</v>
      </c>
      <c r="EF18" s="270" t="s">
        <v>296</v>
      </c>
      <c r="EG18" s="270"/>
    </row>
    <row r="19" spans="2:143" ht="15">
      <c r="R19" s="1192"/>
      <c r="S19" s="1192"/>
      <c r="T19" s="1192"/>
      <c r="W19" s="267">
        <v>12</v>
      </c>
      <c r="X19" s="270" t="s">
        <v>301</v>
      </c>
      <c r="Y19" s="270"/>
      <c r="AB19" s="269">
        <v>12</v>
      </c>
      <c r="AC19" s="270" t="s">
        <v>302</v>
      </c>
      <c r="AD19" s="270"/>
      <c r="AE19" s="272"/>
      <c r="AG19" s="1190"/>
      <c r="AH19" s="1190"/>
      <c r="AI19" s="1190"/>
      <c r="AJ19" s="1190"/>
      <c r="AL19" s="269">
        <v>12</v>
      </c>
      <c r="AM19" s="270" t="s">
        <v>303</v>
      </c>
      <c r="AN19" s="270"/>
      <c r="AQ19" s="269">
        <v>12</v>
      </c>
      <c r="AR19" s="270" t="s">
        <v>304</v>
      </c>
      <c r="AS19" s="270"/>
      <c r="AT19" s="272"/>
      <c r="BB19" s="269">
        <v>12</v>
      </c>
      <c r="BC19" s="270" t="s">
        <v>305</v>
      </c>
      <c r="BD19" s="270"/>
      <c r="BE19" s="272"/>
      <c r="BG19" s="269">
        <v>12</v>
      </c>
      <c r="BH19" s="270" t="s">
        <v>306</v>
      </c>
      <c r="BI19" s="270"/>
      <c r="BJ19" s="272"/>
      <c r="BL19" s="269">
        <v>12</v>
      </c>
      <c r="BM19" s="270" t="s">
        <v>307</v>
      </c>
      <c r="BN19" s="270"/>
      <c r="BQ19" s="269">
        <v>12</v>
      </c>
      <c r="BR19" s="271" t="s">
        <v>308</v>
      </c>
      <c r="BS19" s="270"/>
      <c r="CK19" s="1190" t="s">
        <v>153</v>
      </c>
      <c r="CL19" s="1190"/>
      <c r="CM19" s="1190"/>
      <c r="CP19" s="267">
        <v>12</v>
      </c>
      <c r="CQ19" s="270" t="s">
        <v>289</v>
      </c>
      <c r="CR19" s="270"/>
      <c r="CU19" s="1190" t="s">
        <v>162</v>
      </c>
      <c r="CV19" s="1190"/>
      <c r="CW19" s="1190"/>
      <c r="CX19" s="1190"/>
      <c r="CZ19" s="1190" t="s">
        <v>153</v>
      </c>
      <c r="DA19" s="1190"/>
      <c r="DB19" s="1190"/>
      <c r="DC19" s="1190"/>
      <c r="DE19" s="269">
        <v>12</v>
      </c>
      <c r="DF19" s="270" t="s">
        <v>292</v>
      </c>
      <c r="DG19" s="270"/>
      <c r="DJ19" s="1190" t="s">
        <v>309</v>
      </c>
      <c r="DK19" s="1190"/>
      <c r="DL19" s="1190"/>
      <c r="DM19" s="1190"/>
      <c r="DU19" s="1190" t="s">
        <v>165</v>
      </c>
      <c r="DV19" s="1190"/>
      <c r="DW19" s="1190"/>
      <c r="DX19" s="1190"/>
      <c r="DZ19" s="1190" t="s">
        <v>299</v>
      </c>
      <c r="EA19" s="1190"/>
      <c r="EB19" s="1190"/>
      <c r="EC19" s="1190"/>
      <c r="EE19" s="269">
        <v>12</v>
      </c>
      <c r="EF19" s="270" t="s">
        <v>307</v>
      </c>
      <c r="EG19" s="270"/>
      <c r="EJ19" s="267" t="s">
        <v>0</v>
      </c>
      <c r="EK19" s="267" t="s">
        <v>168</v>
      </c>
      <c r="EL19" s="267"/>
    </row>
    <row r="20" spans="2:143" ht="15">
      <c r="R20" s="1190"/>
      <c r="S20" s="1190"/>
      <c r="T20" s="1190"/>
      <c r="W20" s="267">
        <v>13</v>
      </c>
      <c r="X20" s="270" t="s">
        <v>310</v>
      </c>
      <c r="Y20" s="270"/>
      <c r="AB20" s="269">
        <v>13</v>
      </c>
      <c r="AC20" s="270" t="s">
        <v>311</v>
      </c>
      <c r="AD20" s="270"/>
      <c r="AG20" s="1190"/>
      <c r="AH20" s="1190"/>
      <c r="AI20" s="1190"/>
      <c r="AJ20" s="1190"/>
      <c r="AL20" s="269">
        <v>13</v>
      </c>
      <c r="AM20" s="270" t="s">
        <v>312</v>
      </c>
      <c r="AN20" s="270"/>
      <c r="AQ20" s="269">
        <v>13</v>
      </c>
      <c r="AR20" s="270" t="s">
        <v>313</v>
      </c>
      <c r="AS20" s="270"/>
      <c r="AT20" s="272"/>
      <c r="BB20" s="269">
        <v>13</v>
      </c>
      <c r="BC20" s="270" t="s">
        <v>314</v>
      </c>
      <c r="BD20" s="270"/>
      <c r="BG20" s="269">
        <v>13</v>
      </c>
      <c r="BH20" s="270" t="s">
        <v>315</v>
      </c>
      <c r="BI20" s="270"/>
      <c r="BJ20" s="272"/>
      <c r="BL20" s="269">
        <v>13</v>
      </c>
      <c r="BM20" s="270" t="s">
        <v>316</v>
      </c>
      <c r="BN20" s="270"/>
      <c r="BQ20" s="269">
        <v>13</v>
      </c>
      <c r="BR20" s="271" t="s">
        <v>317</v>
      </c>
      <c r="BS20" s="270"/>
      <c r="CK20" s="1190" t="s">
        <v>163</v>
      </c>
      <c r="CL20" s="1190"/>
      <c r="CM20" s="1190"/>
      <c r="CP20" s="267">
        <v>13</v>
      </c>
      <c r="CQ20" s="270" t="s">
        <v>301</v>
      </c>
      <c r="CR20" s="270"/>
      <c r="CZ20" s="1190" t="s">
        <v>163</v>
      </c>
      <c r="DA20" s="1190"/>
      <c r="DB20" s="1190"/>
      <c r="DC20" s="1190"/>
      <c r="DE20" s="269">
        <v>13</v>
      </c>
      <c r="DF20" s="270" t="s">
        <v>303</v>
      </c>
      <c r="DG20" s="270"/>
      <c r="DJ20" s="1190" t="s">
        <v>164</v>
      </c>
      <c r="DK20" s="1190"/>
      <c r="DL20" s="1190"/>
      <c r="DM20" s="1190"/>
      <c r="DZ20" s="1190" t="s">
        <v>166</v>
      </c>
      <c r="EA20" s="1190"/>
      <c r="EB20" s="1190"/>
      <c r="EC20" s="1190"/>
      <c r="EE20" s="269">
        <v>13</v>
      </c>
      <c r="EF20" s="270" t="s">
        <v>316</v>
      </c>
      <c r="EG20" s="270"/>
      <c r="EJ20" s="269">
        <v>1</v>
      </c>
      <c r="EK20" s="270" t="s">
        <v>318</v>
      </c>
      <c r="EL20" s="270"/>
    </row>
    <row r="21" spans="2:143" ht="15">
      <c r="W21" s="267">
        <v>14</v>
      </c>
      <c r="X21" s="270" t="s">
        <v>319</v>
      </c>
      <c r="Y21" s="270"/>
      <c r="AB21" s="277"/>
      <c r="AC21" s="277"/>
      <c r="AD21" s="277"/>
      <c r="AL21" s="269">
        <v>14</v>
      </c>
      <c r="AM21" s="270" t="s">
        <v>320</v>
      </c>
      <c r="AN21" s="270"/>
      <c r="AQ21" s="269">
        <v>14</v>
      </c>
      <c r="AR21" s="270" t="s">
        <v>321</v>
      </c>
      <c r="AS21" s="270"/>
      <c r="BB21" s="269">
        <v>14</v>
      </c>
      <c r="BC21" s="270" t="s">
        <v>322</v>
      </c>
      <c r="BD21" s="270"/>
      <c r="BG21" s="269">
        <v>14</v>
      </c>
      <c r="BH21" s="270" t="s">
        <v>323</v>
      </c>
      <c r="BI21" s="270"/>
      <c r="BL21" s="269">
        <v>14</v>
      </c>
      <c r="BM21" s="270" t="s">
        <v>324</v>
      </c>
      <c r="BN21" s="270"/>
      <c r="BQ21" s="269">
        <v>14</v>
      </c>
      <c r="BR21" s="271" t="s">
        <v>325</v>
      </c>
      <c r="BS21" s="270"/>
      <c r="CP21" s="267">
        <v>14</v>
      </c>
      <c r="CQ21" s="270" t="s">
        <v>310</v>
      </c>
      <c r="CR21" s="270"/>
      <c r="CU21" s="267" t="s">
        <v>0</v>
      </c>
      <c r="CV21" s="267" t="s">
        <v>168</v>
      </c>
      <c r="CW21" s="267"/>
      <c r="DE21" s="269">
        <v>14</v>
      </c>
      <c r="DF21" s="270" t="s">
        <v>312</v>
      </c>
      <c r="DG21" s="270"/>
      <c r="DU21" s="267" t="s">
        <v>0</v>
      </c>
      <c r="DV21" s="267" t="s">
        <v>168</v>
      </c>
      <c r="DW21" s="267"/>
      <c r="EE21" s="269">
        <v>14</v>
      </c>
      <c r="EF21" s="270" t="s">
        <v>324</v>
      </c>
      <c r="EG21" s="270"/>
      <c r="EJ21" s="269">
        <v>2</v>
      </c>
      <c r="EK21" s="270" t="s">
        <v>221</v>
      </c>
      <c r="EL21" s="270"/>
    </row>
    <row r="22" spans="2:143" ht="15">
      <c r="R22" s="277"/>
      <c r="S22" s="277"/>
      <c r="T22" s="277"/>
      <c r="W22" s="267">
        <v>15</v>
      </c>
      <c r="X22" s="270" t="s">
        <v>326</v>
      </c>
      <c r="Y22" s="270"/>
      <c r="AG22" s="277"/>
      <c r="AH22" s="277"/>
      <c r="AI22" s="277"/>
      <c r="AL22" s="269">
        <v>15</v>
      </c>
      <c r="AM22" s="270" t="s">
        <v>327</v>
      </c>
      <c r="AN22" s="270"/>
      <c r="AQ22" s="269">
        <v>15</v>
      </c>
      <c r="AR22" s="270" t="s">
        <v>328</v>
      </c>
      <c r="AS22" s="270"/>
      <c r="BB22" s="269">
        <v>15</v>
      </c>
      <c r="BC22" s="270" t="s">
        <v>329</v>
      </c>
      <c r="BD22" s="270"/>
      <c r="BG22" s="275"/>
      <c r="BH22" s="276"/>
      <c r="BI22" s="276"/>
      <c r="BL22" s="269">
        <v>15</v>
      </c>
      <c r="BM22" s="270" t="s">
        <v>330</v>
      </c>
      <c r="BN22" s="270"/>
      <c r="BQ22" s="269">
        <v>15</v>
      </c>
      <c r="BR22" s="271" t="s">
        <v>331</v>
      </c>
      <c r="BS22" s="270"/>
      <c r="CK22" s="267" t="s">
        <v>0</v>
      </c>
      <c r="CL22" s="267" t="s">
        <v>168</v>
      </c>
      <c r="CM22" s="267"/>
      <c r="CP22" s="267">
        <v>15</v>
      </c>
      <c r="CQ22" s="270" t="s">
        <v>319</v>
      </c>
      <c r="CR22" s="270"/>
      <c r="CU22" s="269">
        <v>1</v>
      </c>
      <c r="CV22" s="270" t="s">
        <v>225</v>
      </c>
      <c r="CW22" s="270"/>
      <c r="CZ22" s="267" t="s">
        <v>0</v>
      </c>
      <c r="DA22" s="267" t="s">
        <v>169</v>
      </c>
      <c r="DB22" s="267"/>
      <c r="DE22" s="269">
        <v>15</v>
      </c>
      <c r="DF22" s="270" t="s">
        <v>332</v>
      </c>
      <c r="DG22" s="270"/>
      <c r="DJ22" s="269" t="s">
        <v>0</v>
      </c>
      <c r="DK22" s="267" t="s">
        <v>168</v>
      </c>
      <c r="DL22" s="267"/>
      <c r="DU22" s="269">
        <v>1</v>
      </c>
      <c r="DV22" s="270" t="s">
        <v>229</v>
      </c>
      <c r="DW22" s="270"/>
      <c r="DZ22" s="267" t="s">
        <v>0</v>
      </c>
      <c r="EA22" s="267" t="s">
        <v>168</v>
      </c>
      <c r="EB22" s="267"/>
      <c r="EE22" s="269">
        <v>15</v>
      </c>
      <c r="EF22" s="270" t="s">
        <v>330</v>
      </c>
      <c r="EG22" s="270"/>
      <c r="EJ22" s="269">
        <v>3</v>
      </c>
      <c r="EK22" s="270" t="s">
        <v>232</v>
      </c>
      <c r="EL22" s="270"/>
    </row>
    <row r="23" spans="2:143" ht="15">
      <c r="W23" s="267">
        <v>16</v>
      </c>
      <c r="X23" s="270" t="s">
        <v>333</v>
      </c>
      <c r="Y23" s="270"/>
      <c r="AL23" s="269">
        <v>16</v>
      </c>
      <c r="AM23" s="270" t="s">
        <v>334</v>
      </c>
      <c r="AN23" s="270"/>
      <c r="AQ23" s="269">
        <v>16</v>
      </c>
      <c r="AR23" s="270" t="s">
        <v>335</v>
      </c>
      <c r="AS23" s="270"/>
      <c r="BB23" s="269">
        <v>16</v>
      </c>
      <c r="BC23" s="278" t="s">
        <v>286</v>
      </c>
      <c r="BD23" s="270"/>
      <c r="BG23" s="275"/>
      <c r="BH23" s="276"/>
      <c r="BI23" s="276"/>
      <c r="BL23" s="269">
        <v>16</v>
      </c>
      <c r="BM23" s="270" t="s">
        <v>336</v>
      </c>
      <c r="BN23" s="270"/>
      <c r="BQ23" s="279">
        <v>16</v>
      </c>
      <c r="BR23" s="280" t="s">
        <v>337</v>
      </c>
      <c r="BS23" s="280"/>
      <c r="CK23" s="269">
        <v>1</v>
      </c>
      <c r="CL23" s="270" t="s">
        <v>213</v>
      </c>
      <c r="CM23" s="270"/>
      <c r="CP23" s="267">
        <v>16</v>
      </c>
      <c r="CQ23" s="270" t="s">
        <v>338</v>
      </c>
      <c r="CR23" s="270"/>
      <c r="CU23" s="269">
        <v>2</v>
      </c>
      <c r="CV23" s="270" t="s">
        <v>237</v>
      </c>
      <c r="CW23" s="270"/>
      <c r="CZ23" s="269">
        <v>1</v>
      </c>
      <c r="DA23" s="270" t="s">
        <v>238</v>
      </c>
      <c r="DB23" s="270"/>
      <c r="DE23" s="269">
        <v>16</v>
      </c>
      <c r="DF23" s="270" t="s">
        <v>320</v>
      </c>
      <c r="DG23" s="270"/>
      <c r="DJ23" s="269">
        <v>1</v>
      </c>
      <c r="DK23" s="270" t="s">
        <v>240</v>
      </c>
      <c r="DL23" s="270"/>
      <c r="DU23" s="269">
        <v>2</v>
      </c>
      <c r="DV23" s="270" t="s">
        <v>241</v>
      </c>
      <c r="DW23" s="270"/>
      <c r="DZ23" s="269">
        <v>1</v>
      </c>
      <c r="EA23" s="270" t="s">
        <v>230</v>
      </c>
      <c r="EB23" s="270"/>
      <c r="EE23" s="269">
        <v>16</v>
      </c>
      <c r="EF23" s="270" t="s">
        <v>336</v>
      </c>
      <c r="EG23" s="270"/>
    </row>
    <row r="24" spans="2:143" ht="15">
      <c r="W24" s="267">
        <v>17</v>
      </c>
      <c r="X24" s="270" t="s">
        <v>339</v>
      </c>
      <c r="Y24" s="270"/>
      <c r="AL24" s="275"/>
      <c r="AQ24" s="269">
        <v>17</v>
      </c>
      <c r="AR24" s="270" t="s">
        <v>340</v>
      </c>
      <c r="AS24" s="270"/>
      <c r="BB24" s="269">
        <v>17</v>
      </c>
      <c r="BC24" s="278" t="s">
        <v>295</v>
      </c>
      <c r="BD24" s="270"/>
      <c r="BG24" s="276"/>
      <c r="BH24" s="276"/>
      <c r="BI24" s="276"/>
      <c r="BL24" s="269">
        <v>17</v>
      </c>
      <c r="BM24" s="270" t="s">
        <v>341</v>
      </c>
      <c r="BN24" s="270"/>
      <c r="BQ24" s="275"/>
      <c r="BR24" s="277"/>
      <c r="BS24" s="277"/>
      <c r="BT24" s="272"/>
      <c r="CK24" s="269">
        <v>2</v>
      </c>
      <c r="CL24" s="270" t="s">
        <v>223</v>
      </c>
      <c r="CM24" s="270"/>
      <c r="CP24" s="267">
        <v>17</v>
      </c>
      <c r="CQ24" s="270" t="s">
        <v>326</v>
      </c>
      <c r="CR24" s="270"/>
      <c r="CU24" s="269">
        <v>3</v>
      </c>
      <c r="CV24" s="270" t="s">
        <v>249</v>
      </c>
      <c r="CW24" s="270"/>
      <c r="CZ24" s="269">
        <v>2</v>
      </c>
      <c r="DA24" s="270" t="s">
        <v>250</v>
      </c>
      <c r="DB24" s="270"/>
      <c r="DE24" s="269">
        <v>17</v>
      </c>
      <c r="DF24" s="270" t="s">
        <v>327</v>
      </c>
      <c r="DG24" s="270"/>
      <c r="DJ24" s="269">
        <v>2</v>
      </c>
      <c r="DK24" s="270" t="s">
        <v>252</v>
      </c>
      <c r="DL24" s="270"/>
      <c r="DU24" s="269">
        <v>3</v>
      </c>
      <c r="DV24" s="270" t="s">
        <v>253</v>
      </c>
      <c r="DW24" s="270"/>
      <c r="DZ24" s="269">
        <v>2</v>
      </c>
      <c r="EA24" s="270" t="s">
        <v>242</v>
      </c>
      <c r="EB24" s="270"/>
      <c r="EE24" s="269">
        <v>17</v>
      </c>
      <c r="EF24" s="270" t="s">
        <v>341</v>
      </c>
      <c r="EG24" s="270"/>
      <c r="EJ24" s="1190" t="s">
        <v>222</v>
      </c>
      <c r="EK24" s="1190"/>
      <c r="EL24" s="1190"/>
      <c r="EM24" s="1190"/>
    </row>
    <row r="25" spans="2:143" ht="15">
      <c r="W25" s="267">
        <v>18</v>
      </c>
      <c r="X25" s="270" t="s">
        <v>342</v>
      </c>
      <c r="Y25" s="270"/>
      <c r="AL25" s="275"/>
      <c r="AQ25" s="269">
        <v>18</v>
      </c>
      <c r="AR25" s="270" t="s">
        <v>343</v>
      </c>
      <c r="AS25" s="270"/>
      <c r="BL25" s="269">
        <v>18</v>
      </c>
      <c r="BM25" s="270" t="s">
        <v>344</v>
      </c>
      <c r="BN25" s="270"/>
      <c r="BQ25" s="275"/>
      <c r="BR25" s="277"/>
      <c r="BS25" s="277"/>
      <c r="BT25" s="272"/>
      <c r="CK25" s="269">
        <v>3</v>
      </c>
      <c r="CL25" s="270" t="s">
        <v>235</v>
      </c>
      <c r="CM25" s="270"/>
      <c r="CP25" s="267">
        <v>18</v>
      </c>
      <c r="CQ25" s="270" t="s">
        <v>333</v>
      </c>
      <c r="CR25" s="270"/>
      <c r="CU25" s="269">
        <v>4</v>
      </c>
      <c r="CV25" s="270" t="s">
        <v>268</v>
      </c>
      <c r="CW25" s="270"/>
      <c r="CZ25" s="269">
        <v>3</v>
      </c>
      <c r="DA25" s="270" t="s">
        <v>269</v>
      </c>
      <c r="DB25" s="270"/>
      <c r="DE25" s="269">
        <v>18</v>
      </c>
      <c r="DF25" s="270" t="s">
        <v>334</v>
      </c>
      <c r="DG25" s="270"/>
      <c r="DJ25" s="269">
        <v>3</v>
      </c>
      <c r="DK25" s="270" t="s">
        <v>271</v>
      </c>
      <c r="DL25" s="270"/>
      <c r="DU25" s="269">
        <v>4</v>
      </c>
      <c r="DV25" s="270" t="s">
        <v>272</v>
      </c>
      <c r="DW25" s="270"/>
      <c r="DZ25" s="269">
        <v>3</v>
      </c>
      <c r="EA25" s="270" t="s">
        <v>345</v>
      </c>
      <c r="EB25" s="270"/>
      <c r="EE25" s="269">
        <v>18</v>
      </c>
      <c r="EF25" s="270" t="s">
        <v>344</v>
      </c>
      <c r="EG25" s="270"/>
      <c r="EJ25" s="1190" t="s">
        <v>234</v>
      </c>
      <c r="EK25" s="1190"/>
      <c r="EL25" s="1190"/>
      <c r="EM25" s="1190"/>
    </row>
    <row r="26" spans="2:143" ht="15">
      <c r="W26" s="267">
        <v>19</v>
      </c>
      <c r="X26" s="270" t="s">
        <v>346</v>
      </c>
      <c r="Y26" s="270"/>
      <c r="AQ26" s="269">
        <v>19</v>
      </c>
      <c r="AR26" s="270" t="s">
        <v>347</v>
      </c>
      <c r="AS26" s="270"/>
      <c r="BL26" s="281"/>
      <c r="BM26" s="282"/>
      <c r="BN26" s="282"/>
      <c r="BQ26" s="275"/>
      <c r="BR26" s="283"/>
      <c r="BS26" s="277"/>
      <c r="BT26" s="272"/>
      <c r="CK26" s="269">
        <v>4</v>
      </c>
      <c r="CL26" s="270" t="s">
        <v>247</v>
      </c>
      <c r="CM26" s="270"/>
      <c r="CP26" s="267">
        <v>19</v>
      </c>
      <c r="CQ26" s="270" t="s">
        <v>339</v>
      </c>
      <c r="CR26" s="270"/>
      <c r="CU26" s="269">
        <v>5</v>
      </c>
      <c r="CV26" s="270" t="s">
        <v>338</v>
      </c>
      <c r="CW26" s="270"/>
      <c r="CZ26" s="269">
        <v>4</v>
      </c>
      <c r="DA26" s="270" t="s">
        <v>282</v>
      </c>
      <c r="DB26" s="270"/>
      <c r="DJ26" s="269">
        <v>4</v>
      </c>
      <c r="DK26" s="270" t="s">
        <v>284</v>
      </c>
      <c r="DL26" s="270"/>
      <c r="DU26" s="269">
        <v>5</v>
      </c>
      <c r="DV26" s="270" t="s">
        <v>285</v>
      </c>
      <c r="DW26" s="270"/>
      <c r="DZ26" s="269">
        <v>4</v>
      </c>
      <c r="EA26" s="270" t="s">
        <v>254</v>
      </c>
      <c r="EB26" s="270"/>
      <c r="EE26" s="281"/>
      <c r="EF26" s="282"/>
      <c r="EG26" s="282"/>
      <c r="EJ26" s="1190" t="s">
        <v>138</v>
      </c>
      <c r="EK26" s="1190"/>
      <c r="EL26" s="1190"/>
      <c r="EM26" s="1190"/>
    </row>
    <row r="27" spans="2:143" ht="15">
      <c r="W27" s="267">
        <v>22</v>
      </c>
      <c r="X27" s="270" t="s">
        <v>351</v>
      </c>
      <c r="Y27" s="270"/>
      <c r="AB27" s="1190"/>
      <c r="AC27" s="1190"/>
      <c r="AD27" s="1190"/>
      <c r="AE27" s="1190"/>
      <c r="AQ27" s="1190"/>
      <c r="AR27" s="1190"/>
      <c r="AS27" s="1190"/>
      <c r="AT27" s="1190"/>
      <c r="BB27" s="1190" t="s">
        <v>136</v>
      </c>
      <c r="BC27" s="1190"/>
      <c r="BD27" s="1190"/>
      <c r="BE27" s="1190"/>
      <c r="BQ27" s="275"/>
      <c r="BR27" s="277"/>
      <c r="BS27" s="277"/>
      <c r="BT27" s="272"/>
      <c r="CP27" s="267">
        <v>22</v>
      </c>
      <c r="CQ27" s="270" t="s">
        <v>348</v>
      </c>
      <c r="CR27" s="270"/>
      <c r="CU27" s="1190" t="s">
        <v>258</v>
      </c>
      <c r="CV27" s="1190"/>
      <c r="CW27" s="1190"/>
      <c r="CX27" s="1190"/>
      <c r="DJ27" s="1190" t="s">
        <v>277</v>
      </c>
      <c r="DK27" s="1190"/>
      <c r="DL27" s="1190"/>
      <c r="DM27" s="1190"/>
      <c r="DU27" s="1190" t="s">
        <v>352</v>
      </c>
      <c r="DV27" s="1190"/>
      <c r="DW27" s="1190"/>
      <c r="DX27" s="1190"/>
      <c r="EJ27" s="1190" t="s">
        <v>167</v>
      </c>
      <c r="EK27" s="1190"/>
      <c r="EL27" s="1190"/>
      <c r="EM27" s="1190"/>
    </row>
    <row r="28" spans="2:143" ht="15.75" customHeight="1">
      <c r="B28" s="284"/>
      <c r="W28" s="277"/>
      <c r="AB28" s="1190"/>
      <c r="AC28" s="1190"/>
      <c r="AD28" s="1190"/>
      <c r="AE28" s="1190"/>
      <c r="AQ28" s="1191" t="s">
        <v>353</v>
      </c>
      <c r="AR28" s="1191"/>
      <c r="AS28" s="1191"/>
      <c r="AT28" s="1191"/>
      <c r="BB28" s="1190" t="s">
        <v>140</v>
      </c>
      <c r="BC28" s="1190"/>
      <c r="BD28" s="1190"/>
      <c r="BE28" s="1190"/>
      <c r="BG28" s="1190"/>
      <c r="BH28" s="1190"/>
      <c r="BI28" s="1190"/>
      <c r="BJ28" s="1190"/>
      <c r="BQ28" s="276"/>
      <c r="BR28" s="276"/>
      <c r="BS28" s="276"/>
      <c r="CP28" s="267">
        <v>23</v>
      </c>
      <c r="CQ28" s="270" t="s">
        <v>350</v>
      </c>
      <c r="CR28" s="270"/>
      <c r="CU28" s="1190" t="s">
        <v>138</v>
      </c>
      <c r="CV28" s="1190"/>
      <c r="CW28" s="1190"/>
      <c r="CX28" s="1190"/>
      <c r="DJ28" s="1190" t="s">
        <v>138</v>
      </c>
      <c r="DK28" s="1190"/>
      <c r="DL28" s="1190"/>
      <c r="DM28" s="1190"/>
      <c r="DU28" s="1190" t="s">
        <v>138</v>
      </c>
      <c r="DV28" s="1190"/>
      <c r="DW28" s="1190"/>
      <c r="DX28" s="1190"/>
      <c r="DZ28" s="1190" t="s">
        <v>263</v>
      </c>
      <c r="EA28" s="1190"/>
      <c r="EB28" s="1190"/>
      <c r="EC28" s="1190"/>
    </row>
    <row r="29" spans="2:143" ht="15">
      <c r="W29" s="277"/>
      <c r="AB29" s="1190"/>
      <c r="AC29" s="1190"/>
      <c r="AD29" s="1190"/>
      <c r="AE29" s="1190"/>
      <c r="AQ29" s="1190" t="s">
        <v>354</v>
      </c>
      <c r="AR29" s="1190"/>
      <c r="AS29" s="1190"/>
      <c r="AT29" s="1190"/>
      <c r="BB29" s="1190" t="s">
        <v>355</v>
      </c>
      <c r="BC29" s="1190"/>
      <c r="BD29" s="1190"/>
      <c r="BE29" s="1190"/>
      <c r="BG29" s="1190"/>
      <c r="BH29" s="1190"/>
      <c r="BI29" s="1190"/>
      <c r="BJ29" s="1190"/>
      <c r="BQ29" s="275"/>
      <c r="BR29" s="277"/>
      <c r="BS29" s="277"/>
      <c r="CP29" s="267">
        <v>24</v>
      </c>
      <c r="CQ29" s="270" t="s">
        <v>351</v>
      </c>
      <c r="CR29" s="270"/>
      <c r="CU29" s="1190" t="s">
        <v>143</v>
      </c>
      <c r="CV29" s="1190"/>
      <c r="CW29" s="1190"/>
      <c r="CX29" s="1190"/>
      <c r="DJ29" s="1190" t="s">
        <v>356</v>
      </c>
      <c r="DK29" s="1190"/>
      <c r="DL29" s="1190"/>
      <c r="DM29" s="1190"/>
      <c r="DU29" s="1190" t="s">
        <v>146</v>
      </c>
      <c r="DV29" s="1190"/>
      <c r="DW29" s="1190"/>
      <c r="DX29" s="1190"/>
      <c r="DZ29" s="1190" t="s">
        <v>278</v>
      </c>
      <c r="EA29" s="1190"/>
      <c r="EB29" s="1190"/>
      <c r="EC29" s="1190"/>
      <c r="EJ29" s="269" t="s">
        <v>0</v>
      </c>
      <c r="EK29" s="267" t="s">
        <v>168</v>
      </c>
      <c r="EL29" s="267"/>
    </row>
    <row r="30" spans="2:143" ht="15">
      <c r="AB30" s="1190"/>
      <c r="AC30" s="1190"/>
      <c r="AD30" s="1190"/>
      <c r="AE30" s="1190"/>
      <c r="AQ30" s="1190" t="s">
        <v>357</v>
      </c>
      <c r="AR30" s="1190"/>
      <c r="AS30" s="1190"/>
      <c r="AT30" s="1190"/>
      <c r="BB30" s="1190" t="s">
        <v>160</v>
      </c>
      <c r="BC30" s="1190"/>
      <c r="BD30" s="1190"/>
      <c r="BE30" s="1190"/>
      <c r="BG30" s="1190"/>
      <c r="BH30" s="1190"/>
      <c r="BI30" s="1190"/>
      <c r="BJ30" s="1190"/>
      <c r="CU30" s="1190" t="s">
        <v>358</v>
      </c>
      <c r="CV30" s="1190"/>
      <c r="CW30" s="1190"/>
      <c r="CX30" s="1190"/>
      <c r="DJ30" s="1190" t="s">
        <v>156</v>
      </c>
      <c r="DK30" s="1190"/>
      <c r="DL30" s="1190"/>
      <c r="DM30" s="1190"/>
      <c r="DU30" s="1190" t="s">
        <v>358</v>
      </c>
      <c r="DV30" s="1190"/>
      <c r="DW30" s="1190"/>
      <c r="DX30" s="1190"/>
      <c r="DZ30" s="1190" t="s">
        <v>139</v>
      </c>
      <c r="EA30" s="1190"/>
      <c r="EB30" s="1190"/>
      <c r="EC30" s="1190"/>
      <c r="EJ30" s="269">
        <v>1</v>
      </c>
      <c r="EK30" s="270" t="s">
        <v>244</v>
      </c>
      <c r="EL30" s="270"/>
    </row>
    <row r="31" spans="2:143" ht="15">
      <c r="AB31" s="1190"/>
      <c r="AC31" s="1190"/>
      <c r="AD31" s="1190"/>
      <c r="AE31" s="1190"/>
      <c r="AQ31" s="1190" t="s">
        <v>359</v>
      </c>
      <c r="AR31" s="1190"/>
      <c r="AS31" s="1190"/>
      <c r="AT31" s="1190"/>
      <c r="BB31" s="1190"/>
      <c r="BC31" s="1190"/>
      <c r="BD31" s="1190"/>
      <c r="BE31" s="1190"/>
      <c r="BG31" s="1190"/>
      <c r="BH31" s="1190"/>
      <c r="BI31" s="1190"/>
      <c r="BJ31" s="1190"/>
      <c r="CU31" s="1190" t="s">
        <v>162</v>
      </c>
      <c r="CV31" s="1190"/>
      <c r="CW31" s="1190"/>
      <c r="CX31" s="1190"/>
      <c r="DJ31" s="1190" t="s">
        <v>164</v>
      </c>
      <c r="DK31" s="1190"/>
      <c r="DL31" s="1190"/>
      <c r="DM31" s="1190"/>
      <c r="DU31" s="1190" t="s">
        <v>165</v>
      </c>
      <c r="DV31" s="1190"/>
      <c r="DW31" s="1190"/>
      <c r="DX31" s="1190"/>
      <c r="DZ31" s="1190" t="s">
        <v>147</v>
      </c>
      <c r="EA31" s="1190"/>
      <c r="EB31" s="1190"/>
      <c r="EC31" s="1190"/>
      <c r="EJ31" s="269">
        <v>2</v>
      </c>
      <c r="EK31" s="270" t="s">
        <v>256</v>
      </c>
      <c r="EL31" s="270"/>
    </row>
    <row r="32" spans="2:143" ht="15" customHeight="1">
      <c r="B32" s="284"/>
      <c r="AQ32" s="1190" t="s">
        <v>136</v>
      </c>
      <c r="AR32" s="1190"/>
      <c r="AS32" s="1190"/>
      <c r="AT32" s="1190"/>
      <c r="BB32" s="1190"/>
      <c r="BC32" s="1190"/>
      <c r="BD32" s="1190"/>
      <c r="BE32" s="1190"/>
      <c r="BG32" s="1190"/>
      <c r="BH32" s="1190"/>
      <c r="BI32" s="1190"/>
      <c r="BJ32" s="1190"/>
      <c r="BQ32" s="1191" t="s">
        <v>360</v>
      </c>
      <c r="BR32" s="1191"/>
      <c r="BS32" s="1191"/>
      <c r="BT32" s="1191"/>
      <c r="DZ32" s="1190" t="s">
        <v>358</v>
      </c>
      <c r="EA32" s="1190"/>
      <c r="EB32" s="1190"/>
      <c r="EC32" s="1190"/>
      <c r="EJ32" s="269">
        <v>3</v>
      </c>
      <c r="EK32" s="270" t="s">
        <v>274</v>
      </c>
      <c r="EL32" s="270"/>
    </row>
    <row r="33" spans="28:143" ht="15" customHeight="1">
      <c r="AB33" s="277"/>
      <c r="AC33" s="277"/>
      <c r="AD33" s="277"/>
      <c r="AQ33" s="1190" t="s">
        <v>140</v>
      </c>
      <c r="AR33" s="1190"/>
      <c r="AS33" s="1190"/>
      <c r="AT33" s="1190"/>
      <c r="BB33" s="267" t="s">
        <v>0</v>
      </c>
      <c r="BC33" s="267" t="s">
        <v>168</v>
      </c>
      <c r="BD33" s="267"/>
      <c r="BG33" s="1190"/>
      <c r="BH33" s="1190"/>
      <c r="BI33" s="1190"/>
      <c r="BJ33" s="1190"/>
      <c r="BQ33" s="1190" t="s">
        <v>361</v>
      </c>
      <c r="BR33" s="1190"/>
      <c r="BS33" s="1190"/>
      <c r="BT33" s="1190"/>
      <c r="CU33" s="267" t="s">
        <v>0</v>
      </c>
      <c r="CV33" s="267" t="s">
        <v>168</v>
      </c>
      <c r="CW33" s="267"/>
      <c r="DJ33" s="267" t="s">
        <v>0</v>
      </c>
      <c r="DK33" s="267" t="s">
        <v>168</v>
      </c>
      <c r="DL33" s="267"/>
      <c r="DU33" s="267" t="s">
        <v>0</v>
      </c>
      <c r="DV33" s="267" t="s">
        <v>168</v>
      </c>
      <c r="DW33" s="267"/>
      <c r="DZ33" s="1190" t="s">
        <v>166</v>
      </c>
      <c r="EA33" s="1190"/>
      <c r="EB33" s="1190"/>
      <c r="EC33" s="1190"/>
    </row>
    <row r="34" spans="28:143" ht="15" customHeight="1">
      <c r="AQ34" s="1190" t="s">
        <v>149</v>
      </c>
      <c r="AR34" s="1190"/>
      <c r="AS34" s="1190"/>
      <c r="AT34" s="1190"/>
      <c r="BB34" s="269">
        <v>1</v>
      </c>
      <c r="BC34" s="270" t="s">
        <v>362</v>
      </c>
      <c r="BD34" s="270"/>
      <c r="BQ34" s="1190" t="s">
        <v>136</v>
      </c>
      <c r="BR34" s="1190"/>
      <c r="BS34" s="1190"/>
      <c r="BT34" s="1190"/>
      <c r="CU34" s="269">
        <v>1</v>
      </c>
      <c r="CV34" s="270" t="s">
        <v>290</v>
      </c>
      <c r="CW34" s="270"/>
      <c r="DJ34" s="269">
        <v>1</v>
      </c>
      <c r="DK34" s="270" t="s">
        <v>293</v>
      </c>
      <c r="DL34" s="270"/>
      <c r="DU34" s="269">
        <v>1</v>
      </c>
      <c r="DV34" s="270" t="s">
        <v>294</v>
      </c>
      <c r="DW34" s="270"/>
      <c r="EJ34" s="1190" t="s">
        <v>363</v>
      </c>
      <c r="EK34" s="1190"/>
      <c r="EL34" s="1190"/>
      <c r="EM34" s="1190"/>
    </row>
    <row r="35" spans="28:143" ht="15" customHeight="1">
      <c r="AQ35" s="1190" t="s">
        <v>160</v>
      </c>
      <c r="AR35" s="1190"/>
      <c r="AS35" s="1190"/>
      <c r="AT35" s="1190"/>
      <c r="BB35" s="269">
        <v>2</v>
      </c>
      <c r="BC35" s="270" t="s">
        <v>241</v>
      </c>
      <c r="BD35" s="270"/>
      <c r="BG35" s="277"/>
      <c r="BH35" s="277"/>
      <c r="BI35" s="277"/>
      <c r="BQ35" s="1190" t="s">
        <v>140</v>
      </c>
      <c r="BR35" s="1190"/>
      <c r="BS35" s="1190"/>
      <c r="BT35" s="1190"/>
      <c r="CU35" s="269">
        <v>2</v>
      </c>
      <c r="CV35" s="270" t="s">
        <v>302</v>
      </c>
      <c r="CW35" s="270"/>
      <c r="DJ35" s="269">
        <v>2</v>
      </c>
      <c r="DK35" s="270" t="s">
        <v>304</v>
      </c>
      <c r="DL35" s="270"/>
      <c r="DU35" s="269">
        <v>2</v>
      </c>
      <c r="DV35" s="270" t="s">
        <v>305</v>
      </c>
      <c r="DW35" s="270"/>
      <c r="DZ35" s="267" t="s">
        <v>0</v>
      </c>
      <c r="EA35" s="267" t="s">
        <v>168</v>
      </c>
      <c r="EB35" s="267"/>
      <c r="EJ35" s="1190" t="s">
        <v>364</v>
      </c>
      <c r="EK35" s="1190"/>
      <c r="EL35" s="1190"/>
      <c r="EM35" s="1190"/>
    </row>
    <row r="36" spans="28:143" ht="15" customHeight="1">
      <c r="BQ36" s="1190" t="s">
        <v>355</v>
      </c>
      <c r="BR36" s="1190"/>
      <c r="BS36" s="1190"/>
      <c r="BT36" s="1190"/>
      <c r="CU36" s="269">
        <v>3</v>
      </c>
      <c r="CV36" s="270" t="s">
        <v>311</v>
      </c>
      <c r="CW36" s="270"/>
      <c r="DJ36" s="269">
        <v>3</v>
      </c>
      <c r="DK36" s="270" t="s">
        <v>313</v>
      </c>
      <c r="DL36" s="270"/>
      <c r="DU36" s="269">
        <v>3</v>
      </c>
      <c r="DV36" s="270" t="s">
        <v>314</v>
      </c>
      <c r="DW36" s="270"/>
      <c r="DZ36" s="269">
        <v>1</v>
      </c>
      <c r="EA36" s="270" t="s">
        <v>295</v>
      </c>
      <c r="EB36" s="270"/>
      <c r="EJ36" s="1190" t="s">
        <v>138</v>
      </c>
      <c r="EK36" s="1190"/>
      <c r="EL36" s="1190"/>
      <c r="EM36" s="1190"/>
    </row>
    <row r="37" spans="28:143" ht="15" customHeight="1">
      <c r="AQ37" s="267" t="s">
        <v>0</v>
      </c>
      <c r="AR37" s="267" t="s">
        <v>168</v>
      </c>
      <c r="AS37" s="267"/>
      <c r="BQ37" s="1190" t="s">
        <v>160</v>
      </c>
      <c r="BR37" s="1190"/>
      <c r="BS37" s="1190"/>
      <c r="BT37" s="1190"/>
      <c r="DJ37" s="269">
        <v>4</v>
      </c>
      <c r="DK37" s="270" t="s">
        <v>321</v>
      </c>
      <c r="DL37" s="270"/>
      <c r="DU37" s="269">
        <v>4</v>
      </c>
      <c r="DV37" s="270" t="s">
        <v>322</v>
      </c>
      <c r="DW37" s="270"/>
      <c r="DZ37" s="269">
        <v>2</v>
      </c>
      <c r="EA37" s="270" t="s">
        <v>306</v>
      </c>
      <c r="EB37" s="270"/>
      <c r="EJ37" s="1190" t="s">
        <v>365</v>
      </c>
      <c r="EK37" s="1190"/>
      <c r="EL37" s="1190"/>
      <c r="EM37" s="1190"/>
    </row>
    <row r="38" spans="28:143" ht="15" customHeight="1">
      <c r="AQ38" s="269">
        <v>1</v>
      </c>
      <c r="AR38" s="270" t="s">
        <v>343</v>
      </c>
      <c r="AS38" s="270"/>
      <c r="BQ38" s="1190"/>
      <c r="BR38" s="1190"/>
      <c r="BS38" s="1190"/>
      <c r="BT38" s="1190"/>
      <c r="DJ38" s="269">
        <v>5</v>
      </c>
      <c r="DK38" s="270" t="s">
        <v>328</v>
      </c>
      <c r="DL38" s="270"/>
      <c r="DU38" s="269">
        <v>5</v>
      </c>
      <c r="DV38" s="270" t="s">
        <v>329</v>
      </c>
      <c r="DW38" s="270"/>
      <c r="DZ38" s="269">
        <v>3</v>
      </c>
      <c r="EA38" s="270" t="s">
        <v>315</v>
      </c>
      <c r="EB38" s="270"/>
      <c r="EJ38" s="1189" t="s">
        <v>155</v>
      </c>
      <c r="EK38" s="1189"/>
      <c r="EL38" s="1189"/>
      <c r="EM38" s="1189"/>
    </row>
    <row r="39" spans="28:143" ht="15" customHeight="1">
      <c r="BQ39" s="1190"/>
      <c r="BR39" s="1190"/>
      <c r="BS39" s="1190"/>
      <c r="BT39" s="1190"/>
      <c r="DJ39" s="269">
        <v>6</v>
      </c>
      <c r="DK39" s="270" t="s">
        <v>335</v>
      </c>
      <c r="DL39" s="270"/>
      <c r="DZ39" s="269">
        <v>4</v>
      </c>
      <c r="EA39" s="270" t="s">
        <v>323</v>
      </c>
      <c r="EB39" s="270"/>
      <c r="EJ39" s="1190" t="s">
        <v>167</v>
      </c>
      <c r="EK39" s="1190"/>
      <c r="EL39" s="1190"/>
      <c r="EM39" s="1190"/>
    </row>
    <row r="40" spans="28:143" ht="15" customHeight="1">
      <c r="BQ40" s="267" t="s">
        <v>0</v>
      </c>
      <c r="BR40" s="267" t="s">
        <v>168</v>
      </c>
      <c r="BS40" s="267"/>
    </row>
    <row r="41" spans="28:143" ht="15" customHeight="1">
      <c r="BQ41" s="269">
        <v>1</v>
      </c>
      <c r="BR41" s="270" t="s">
        <v>336</v>
      </c>
      <c r="BS41" s="270"/>
      <c r="DJ41" s="1190" t="s">
        <v>261</v>
      </c>
      <c r="DK41" s="1190"/>
      <c r="DL41" s="1190"/>
      <c r="DM41" s="1190"/>
      <c r="EJ41" s="267" t="s">
        <v>0</v>
      </c>
      <c r="EK41" s="267" t="s">
        <v>168</v>
      </c>
      <c r="EL41" s="267"/>
    </row>
    <row r="42" spans="28:143" ht="15" customHeight="1">
      <c r="DJ42" s="1190" t="s">
        <v>277</v>
      </c>
      <c r="DK42" s="1190"/>
      <c r="DL42" s="1190"/>
      <c r="DM42" s="1190"/>
      <c r="EJ42" s="269">
        <v>1</v>
      </c>
      <c r="EK42" s="270" t="s">
        <v>288</v>
      </c>
      <c r="EL42" s="270"/>
    </row>
    <row r="43" spans="28:143" ht="15" customHeight="1">
      <c r="DJ43" s="1190" t="s">
        <v>138</v>
      </c>
      <c r="DK43" s="1190"/>
      <c r="DL43" s="1190"/>
      <c r="DM43" s="1190"/>
      <c r="EJ43" s="269">
        <v>2</v>
      </c>
      <c r="EK43" s="270" t="s">
        <v>297</v>
      </c>
      <c r="EL43" s="270"/>
    </row>
    <row r="44" spans="28:143" ht="15" customHeight="1">
      <c r="DJ44" s="1190" t="s">
        <v>356</v>
      </c>
      <c r="DK44" s="1190"/>
      <c r="DL44" s="1190"/>
      <c r="DM44" s="1190"/>
      <c r="EJ44" s="269">
        <v>3</v>
      </c>
      <c r="EK44" s="270" t="s">
        <v>308</v>
      </c>
      <c r="EL44" s="270"/>
    </row>
    <row r="45" spans="28:143" ht="15" customHeight="1">
      <c r="AS45" s="272"/>
      <c r="AT45" s="272"/>
      <c r="DJ45" s="1190" t="s">
        <v>309</v>
      </c>
      <c r="DK45" s="1190"/>
      <c r="DL45" s="1190"/>
      <c r="DM45" s="1190"/>
    </row>
    <row r="46" spans="28:143" ht="15" customHeight="1">
      <c r="DJ46" s="1190" t="s">
        <v>164</v>
      </c>
      <c r="DK46" s="1190"/>
      <c r="DL46" s="1190"/>
      <c r="DM46" s="1190"/>
      <c r="EJ46" s="1190" t="s">
        <v>366</v>
      </c>
      <c r="EK46" s="1190"/>
      <c r="EL46" s="1190"/>
      <c r="EM46" s="1190"/>
    </row>
    <row r="47" spans="28:143" ht="15" customHeight="1">
      <c r="EJ47" s="1190" t="s">
        <v>367</v>
      </c>
      <c r="EK47" s="1190"/>
      <c r="EL47" s="1190"/>
      <c r="EM47" s="1190"/>
    </row>
    <row r="48" spans="28:143" ht="15" customHeight="1">
      <c r="AQ48" s="275"/>
      <c r="AR48" s="277"/>
      <c r="AS48" s="277"/>
      <c r="DJ48" s="269" t="s">
        <v>0</v>
      </c>
      <c r="DK48" s="267" t="s">
        <v>168</v>
      </c>
      <c r="DL48" s="267"/>
      <c r="EJ48" s="1190" t="s">
        <v>138</v>
      </c>
      <c r="EK48" s="1190"/>
      <c r="EL48" s="1190"/>
      <c r="EM48" s="1190"/>
    </row>
    <row r="49" spans="69:143" ht="15" customHeight="1">
      <c r="DJ49" s="269">
        <v>1</v>
      </c>
      <c r="DK49" s="270" t="s">
        <v>368</v>
      </c>
      <c r="DL49" s="270"/>
      <c r="EJ49" s="1190" t="s">
        <v>365</v>
      </c>
      <c r="EK49" s="1190"/>
      <c r="EL49" s="1190"/>
      <c r="EM49" s="1190"/>
    </row>
    <row r="50" spans="69:143" ht="15" customHeight="1">
      <c r="BQ50" s="1189"/>
      <c r="BR50" s="1189"/>
      <c r="BS50" s="1189"/>
      <c r="BT50" s="1189"/>
      <c r="DJ50" s="269">
        <v>2</v>
      </c>
      <c r="DK50" s="270" t="s">
        <v>343</v>
      </c>
      <c r="DL50" s="270"/>
      <c r="EJ50" s="1189" t="s">
        <v>153</v>
      </c>
      <c r="EK50" s="1189"/>
      <c r="EL50" s="1189"/>
      <c r="EM50" s="1189"/>
    </row>
    <row r="51" spans="69:143" ht="15" customHeight="1">
      <c r="BQ51" s="1190"/>
      <c r="BR51" s="1190"/>
      <c r="BS51" s="1190"/>
      <c r="BT51" s="1190"/>
      <c r="DJ51" s="269">
        <v>3</v>
      </c>
      <c r="DK51" s="270" t="s">
        <v>347</v>
      </c>
      <c r="DL51" s="270"/>
      <c r="EJ51" s="1190" t="s">
        <v>167</v>
      </c>
      <c r="EK51" s="1190"/>
      <c r="EL51" s="1190"/>
      <c r="EM51" s="1190"/>
    </row>
    <row r="52" spans="69:143" ht="15" customHeight="1">
      <c r="DJ52" s="269">
        <v>4</v>
      </c>
      <c r="DK52" s="270" t="s">
        <v>349</v>
      </c>
      <c r="DL52" s="270"/>
    </row>
    <row r="53" spans="69:143" ht="15" customHeight="1">
      <c r="BQ53" s="277"/>
      <c r="BR53" s="277"/>
      <c r="BS53" s="277"/>
      <c r="EJ53" s="267" t="s">
        <v>0</v>
      </c>
      <c r="EK53" s="267" t="s">
        <v>168</v>
      </c>
      <c r="EL53" s="267"/>
    </row>
    <row r="54" spans="69:143" ht="15" customHeight="1">
      <c r="EJ54" s="269">
        <v>1</v>
      </c>
      <c r="EK54" s="270" t="s">
        <v>317</v>
      </c>
      <c r="EL54" s="270"/>
    </row>
    <row r="55" spans="69:143" ht="15" customHeight="1">
      <c r="EJ55" s="269">
        <v>2</v>
      </c>
      <c r="EK55" s="270" t="s">
        <v>325</v>
      </c>
      <c r="EL55" s="270"/>
    </row>
    <row r="56" spans="69:143" ht="15" customHeight="1">
      <c r="EJ56" s="269">
        <v>3</v>
      </c>
      <c r="EK56" s="270" t="s">
        <v>331</v>
      </c>
      <c r="EL56" s="270"/>
    </row>
    <row r="57" spans="69:143" ht="15" customHeight="1"/>
    <row r="58" spans="69:143" ht="15" customHeight="1">
      <c r="BQ58" s="1190"/>
      <c r="BR58" s="1190"/>
      <c r="BS58" s="1190"/>
      <c r="BT58" s="1190"/>
      <c r="EJ58" s="1190" t="s">
        <v>222</v>
      </c>
      <c r="EK58" s="1190"/>
      <c r="EL58" s="1190"/>
      <c r="EM58" s="1190"/>
    </row>
    <row r="59" spans="69:143" ht="15" customHeight="1">
      <c r="BQ59" s="1190"/>
      <c r="BR59" s="1190"/>
      <c r="BS59" s="1190"/>
      <c r="BT59" s="1190"/>
      <c r="EJ59" s="1190" t="s">
        <v>234</v>
      </c>
      <c r="EK59" s="1190"/>
      <c r="EL59" s="1190"/>
      <c r="EM59" s="1190"/>
    </row>
    <row r="60" spans="69:143" ht="15" customHeight="1">
      <c r="BQ60" s="1190"/>
      <c r="BR60" s="1190"/>
      <c r="BS60" s="1190"/>
      <c r="BT60" s="1190"/>
      <c r="EJ60" s="1190" t="s">
        <v>138</v>
      </c>
      <c r="EK60" s="1190"/>
      <c r="EL60" s="1190"/>
      <c r="EM60" s="1190"/>
    </row>
    <row r="61" spans="69:143" ht="15" customHeight="1">
      <c r="BQ61" s="1190"/>
      <c r="BR61" s="1190"/>
      <c r="BS61" s="1190"/>
      <c r="BT61" s="1190"/>
      <c r="EJ61" s="1190" t="s">
        <v>369</v>
      </c>
      <c r="EK61" s="1190"/>
      <c r="EL61" s="1190"/>
      <c r="EM61" s="1190"/>
    </row>
    <row r="62" spans="69:143" ht="15" customHeight="1">
      <c r="BQ62" s="1189"/>
      <c r="BR62" s="1189"/>
      <c r="BS62" s="1189"/>
      <c r="BT62" s="1189"/>
      <c r="EJ62" s="1189" t="s">
        <v>155</v>
      </c>
      <c r="EK62" s="1189"/>
      <c r="EL62" s="1189"/>
      <c r="EM62" s="1189"/>
    </row>
    <row r="63" spans="69:143" ht="15" customHeight="1">
      <c r="BQ63" s="1190"/>
      <c r="BR63" s="1190"/>
      <c r="BS63" s="1190"/>
      <c r="BT63" s="1190"/>
      <c r="EJ63" s="1190" t="s">
        <v>167</v>
      </c>
      <c r="EK63" s="1190"/>
      <c r="EL63" s="1190"/>
      <c r="EM63" s="1190"/>
    </row>
    <row r="64" spans="69:143" ht="15" customHeight="1"/>
    <row r="65" spans="69:143" ht="15" customHeight="1">
      <c r="BQ65" s="275"/>
      <c r="BR65" s="277"/>
      <c r="BS65" s="277"/>
      <c r="EJ65" s="269" t="s">
        <v>0</v>
      </c>
      <c r="EK65" s="267" t="s">
        <v>168</v>
      </c>
      <c r="EL65" s="267"/>
    </row>
    <row r="66" spans="69:143" ht="15" customHeight="1">
      <c r="EJ66" s="269">
        <v>1</v>
      </c>
      <c r="EK66" s="270" t="s">
        <v>370</v>
      </c>
      <c r="EL66" s="270"/>
    </row>
    <row r="67" spans="69:143" ht="15" customHeight="1">
      <c r="EJ67" s="269">
        <v>2</v>
      </c>
      <c r="EK67" s="270" t="s">
        <v>371</v>
      </c>
      <c r="EL67" s="270"/>
    </row>
    <row r="68" spans="69:143" ht="15" customHeight="1">
      <c r="EJ68" s="269">
        <v>3</v>
      </c>
      <c r="EK68" s="270" t="s">
        <v>372</v>
      </c>
      <c r="EL68" s="270"/>
    </row>
    <row r="69" spans="69:143" ht="15" customHeight="1">
      <c r="EJ69" s="269">
        <v>4</v>
      </c>
      <c r="EK69" s="270" t="s">
        <v>373</v>
      </c>
      <c r="EL69" s="270"/>
    </row>
    <row r="70" spans="69:143" ht="15" customHeight="1"/>
    <row r="71" spans="69:143" ht="15" customHeight="1">
      <c r="BQ71" s="1190"/>
      <c r="BR71" s="1190"/>
      <c r="BS71" s="1190"/>
      <c r="BT71" s="1190"/>
      <c r="EJ71" s="1190" t="s">
        <v>222</v>
      </c>
      <c r="EK71" s="1190"/>
      <c r="EL71" s="1190"/>
      <c r="EM71" s="1190"/>
    </row>
    <row r="72" spans="69:143" ht="15" customHeight="1">
      <c r="BQ72" s="1190"/>
      <c r="BR72" s="1190"/>
      <c r="BS72" s="1190"/>
      <c r="BT72" s="1190"/>
      <c r="EJ72" s="1190" t="s">
        <v>234</v>
      </c>
      <c r="EK72" s="1190"/>
      <c r="EL72" s="1190"/>
      <c r="EM72" s="1190"/>
    </row>
    <row r="73" spans="69:143" ht="15" customHeight="1">
      <c r="BQ73" s="1190"/>
      <c r="BR73" s="1190"/>
      <c r="BS73" s="1190"/>
      <c r="BT73" s="1190"/>
      <c r="EJ73" s="1190" t="s">
        <v>138</v>
      </c>
      <c r="EK73" s="1190"/>
      <c r="EL73" s="1190"/>
      <c r="EM73" s="1190"/>
    </row>
    <row r="74" spans="69:143" ht="15" customHeight="1">
      <c r="BQ74" s="1190"/>
      <c r="BR74" s="1190"/>
      <c r="BS74" s="1190"/>
      <c r="BT74" s="1190"/>
      <c r="EJ74" s="1190" t="s">
        <v>369</v>
      </c>
      <c r="EK74" s="1190"/>
      <c r="EL74" s="1190"/>
      <c r="EM74" s="1190"/>
    </row>
    <row r="75" spans="69:143" ht="15" customHeight="1">
      <c r="BQ75" s="1189"/>
      <c r="BR75" s="1189"/>
      <c r="BS75" s="1189"/>
      <c r="BT75" s="1189"/>
      <c r="EJ75" s="1189" t="s">
        <v>153</v>
      </c>
      <c r="EK75" s="1189"/>
      <c r="EL75" s="1189"/>
      <c r="EM75" s="1189"/>
    </row>
    <row r="76" spans="69:143" ht="15" customHeight="1">
      <c r="BQ76" s="1190"/>
      <c r="BR76" s="1190"/>
      <c r="BS76" s="1190"/>
      <c r="BT76" s="1190"/>
      <c r="EJ76" s="1190" t="s">
        <v>167</v>
      </c>
      <c r="EK76" s="1190"/>
      <c r="EL76" s="1190"/>
      <c r="EM76" s="1190"/>
    </row>
    <row r="77" spans="69:143" ht="15" customHeight="1"/>
    <row r="78" spans="69:143" ht="15" customHeight="1">
      <c r="BQ78" s="277"/>
      <c r="BR78" s="277"/>
      <c r="BS78" s="277"/>
      <c r="EJ78" s="267" t="s">
        <v>0</v>
      </c>
      <c r="EK78" s="267" t="s">
        <v>168</v>
      </c>
      <c r="EL78" s="267"/>
    </row>
    <row r="79" spans="69:143" ht="15" customHeight="1">
      <c r="EJ79" s="269">
        <v>1</v>
      </c>
      <c r="EK79" s="270" t="s">
        <v>374</v>
      </c>
      <c r="EL79" s="270"/>
    </row>
    <row r="80" spans="69:143" ht="15" customHeight="1">
      <c r="EJ80" s="269">
        <v>2</v>
      </c>
      <c r="EK80" s="270" t="s">
        <v>337</v>
      </c>
      <c r="EL80" s="270"/>
    </row>
    <row r="81" spans="140:142" ht="15" customHeight="1">
      <c r="EJ81" s="269">
        <v>3</v>
      </c>
      <c r="EK81" s="270" t="s">
        <v>375</v>
      </c>
      <c r="EL81" s="270"/>
    </row>
    <row r="82" spans="140:142" ht="15" customHeight="1"/>
    <row r="83" spans="140:142" ht="15" customHeight="1"/>
    <row r="84" spans="140:142" ht="15" customHeight="1"/>
    <row r="85" spans="140:142" ht="15" customHeight="1"/>
    <row r="86" spans="140:142" ht="15" customHeight="1"/>
    <row r="87" spans="140:142" ht="15" customHeight="1"/>
    <row r="88" spans="140:142" ht="15" customHeight="1"/>
    <row r="89" spans="140:142" ht="15" customHeight="1"/>
    <row r="90" spans="140:142" ht="15" customHeight="1"/>
    <row r="91" spans="140:142" ht="15" customHeight="1"/>
    <row r="92" spans="140:142" ht="15" customHeight="1"/>
    <row r="93" spans="140:142" ht="15" customHeight="1"/>
    <row r="94" spans="140:142" ht="15" customHeight="1"/>
    <row r="95" spans="140:142" ht="15" customHeight="1"/>
    <row r="96" spans="140:14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2.75" customHeight="1"/>
  </sheetData>
  <sheetProtection selectLockedCells="1" selectUnlockedCells="1"/>
  <mergeCells count="258">
    <mergeCell ref="AB1:AE1"/>
    <mergeCell ref="AG1:AJ1"/>
    <mergeCell ref="AL1:AO1"/>
    <mergeCell ref="AQ1:AT1"/>
    <mergeCell ref="DU1:DX1"/>
    <mergeCell ref="DZ1:EC1"/>
    <mergeCell ref="EE1:EH1"/>
    <mergeCell ref="EJ1:EM1"/>
    <mergeCell ref="R2:T2"/>
    <mergeCell ref="W2:Z2"/>
    <mergeCell ref="AB2:AE2"/>
    <mergeCell ref="AG2:AJ2"/>
    <mergeCell ref="AL2:AO2"/>
    <mergeCell ref="AQ2:AT2"/>
    <mergeCell ref="CP1:CS1"/>
    <mergeCell ref="CU1:CX1"/>
    <mergeCell ref="CZ1:DC1"/>
    <mergeCell ref="DE1:DH1"/>
    <mergeCell ref="DJ1:DM1"/>
    <mergeCell ref="DO1:DR1"/>
    <mergeCell ref="AV1:AY1"/>
    <mergeCell ref="BB1:BE1"/>
    <mergeCell ref="BG1:BJ1"/>
    <mergeCell ref="BL1:BO1"/>
    <mergeCell ref="BQ1:BT1"/>
    <mergeCell ref="CK1:CM1"/>
    <mergeCell ref="R1:T1"/>
    <mergeCell ref="W1:Z1"/>
    <mergeCell ref="DU2:DX2"/>
    <mergeCell ref="DZ2:EC2"/>
    <mergeCell ref="EE2:EH2"/>
    <mergeCell ref="EJ2:EM2"/>
    <mergeCell ref="R3:T3"/>
    <mergeCell ref="W3:Z3"/>
    <mergeCell ref="AB3:AE3"/>
    <mergeCell ref="AG3:AJ3"/>
    <mergeCell ref="AL3:AO3"/>
    <mergeCell ref="AQ3:AT3"/>
    <mergeCell ref="CP2:CS2"/>
    <mergeCell ref="CU2:CX2"/>
    <mergeCell ref="CZ2:DC2"/>
    <mergeCell ref="DE2:DH2"/>
    <mergeCell ref="DJ2:DM2"/>
    <mergeCell ref="DO2:DR2"/>
    <mergeCell ref="AV2:AY2"/>
    <mergeCell ref="BB2:BE2"/>
    <mergeCell ref="BG2:BJ2"/>
    <mergeCell ref="BL2:BO2"/>
    <mergeCell ref="BQ2:BT2"/>
    <mergeCell ref="CK2:CM2"/>
    <mergeCell ref="DU3:DX3"/>
    <mergeCell ref="DZ3:EC3"/>
    <mergeCell ref="EE3:EH3"/>
    <mergeCell ref="EJ3:EM3"/>
    <mergeCell ref="R4:T4"/>
    <mergeCell ref="W4:Z4"/>
    <mergeCell ref="AB4:AE4"/>
    <mergeCell ref="AG4:AJ4"/>
    <mergeCell ref="AL4:AO4"/>
    <mergeCell ref="AQ4:AT4"/>
    <mergeCell ref="CP3:CS3"/>
    <mergeCell ref="CU3:CX3"/>
    <mergeCell ref="CZ3:DC3"/>
    <mergeCell ref="DE3:DH3"/>
    <mergeCell ref="DJ3:DM3"/>
    <mergeCell ref="DO3:DR3"/>
    <mergeCell ref="AV3:AY3"/>
    <mergeCell ref="BB3:BE3"/>
    <mergeCell ref="BG3:BJ3"/>
    <mergeCell ref="BL3:BO3"/>
    <mergeCell ref="BQ3:BT3"/>
    <mergeCell ref="CK3:CM3"/>
    <mergeCell ref="R5:T5"/>
    <mergeCell ref="W5:Z5"/>
    <mergeCell ref="AB5:AE5"/>
    <mergeCell ref="AG5:AJ5"/>
    <mergeCell ref="AL5:AO5"/>
    <mergeCell ref="AQ5:AT5"/>
    <mergeCell ref="CP4:CS4"/>
    <mergeCell ref="CU4:CX4"/>
    <mergeCell ref="CZ4:DC4"/>
    <mergeCell ref="AV4:AY4"/>
    <mergeCell ref="BB4:BE4"/>
    <mergeCell ref="BG4:BJ4"/>
    <mergeCell ref="BL4:BO4"/>
    <mergeCell ref="BQ4:BT4"/>
    <mergeCell ref="CK4:CM4"/>
    <mergeCell ref="AV5:AY5"/>
    <mergeCell ref="BB5:BE5"/>
    <mergeCell ref="BG5:BJ5"/>
    <mergeCell ref="BL5:BO5"/>
    <mergeCell ref="BQ5:BT5"/>
    <mergeCell ref="CK5:CM5"/>
    <mergeCell ref="DU4:DX4"/>
    <mergeCell ref="DZ4:EC4"/>
    <mergeCell ref="EE4:EH4"/>
    <mergeCell ref="DU5:DX5"/>
    <mergeCell ref="DZ5:EC5"/>
    <mergeCell ref="EE5:EH5"/>
    <mergeCell ref="EJ5:EM5"/>
    <mergeCell ref="EJ12:EM12"/>
    <mergeCell ref="EJ4:EM4"/>
    <mergeCell ref="DE4:DH4"/>
    <mergeCell ref="DJ4:DM4"/>
    <mergeCell ref="DO4:DR4"/>
    <mergeCell ref="EJ13:EM13"/>
    <mergeCell ref="CP5:CS5"/>
    <mergeCell ref="CU5:CX5"/>
    <mergeCell ref="CZ5:DC5"/>
    <mergeCell ref="DE5:DH5"/>
    <mergeCell ref="DJ5:DM5"/>
    <mergeCell ref="DO5:DR5"/>
    <mergeCell ref="CU14:CX14"/>
    <mergeCell ref="DU14:DX14"/>
    <mergeCell ref="EJ14:EM14"/>
    <mergeCell ref="CK15:CM15"/>
    <mergeCell ref="CZ15:DC15"/>
    <mergeCell ref="DJ15:DM15"/>
    <mergeCell ref="DU15:DX15"/>
    <mergeCell ref="DZ15:EC15"/>
    <mergeCell ref="EJ15:EM15"/>
    <mergeCell ref="CK18:CM18"/>
    <mergeCell ref="CU18:CX18"/>
    <mergeCell ref="CZ18:DC18"/>
    <mergeCell ref="DJ18:DM18"/>
    <mergeCell ref="DU18:DX18"/>
    <mergeCell ref="DZ18:EC18"/>
    <mergeCell ref="EJ16:EM16"/>
    <mergeCell ref="CK17:CM17"/>
    <mergeCell ref="CU17:CX17"/>
    <mergeCell ref="CZ17:DC17"/>
    <mergeCell ref="DJ17:DM17"/>
    <mergeCell ref="DU17:DX17"/>
    <mergeCell ref="DZ17:EC17"/>
    <mergeCell ref="EJ17:EM17"/>
    <mergeCell ref="CK16:CM16"/>
    <mergeCell ref="CU16:CX16"/>
    <mergeCell ref="CZ16:DC16"/>
    <mergeCell ref="DJ16:DM16"/>
    <mergeCell ref="DU16:DX16"/>
    <mergeCell ref="DZ16:EC16"/>
    <mergeCell ref="DU19:DX19"/>
    <mergeCell ref="DZ19:EC19"/>
    <mergeCell ref="R20:T20"/>
    <mergeCell ref="AG20:AJ20"/>
    <mergeCell ref="CK20:CM20"/>
    <mergeCell ref="CZ20:DC20"/>
    <mergeCell ref="DJ20:DM20"/>
    <mergeCell ref="DZ20:EC20"/>
    <mergeCell ref="R19:T19"/>
    <mergeCell ref="AG19:AJ19"/>
    <mergeCell ref="CK19:CM19"/>
    <mergeCell ref="CU19:CX19"/>
    <mergeCell ref="CZ19:DC19"/>
    <mergeCell ref="DJ19:DM19"/>
    <mergeCell ref="EJ24:EM24"/>
    <mergeCell ref="EJ25:EM25"/>
    <mergeCell ref="EJ26:EM26"/>
    <mergeCell ref="AB27:AE27"/>
    <mergeCell ref="AQ27:AT27"/>
    <mergeCell ref="BB27:BE27"/>
    <mergeCell ref="CU27:CX27"/>
    <mergeCell ref="DJ27:DM27"/>
    <mergeCell ref="DU27:DX27"/>
    <mergeCell ref="EJ27:EM27"/>
    <mergeCell ref="DU28:DX28"/>
    <mergeCell ref="DZ28:EC28"/>
    <mergeCell ref="AB29:AE29"/>
    <mergeCell ref="AQ29:AT29"/>
    <mergeCell ref="BB29:BE29"/>
    <mergeCell ref="BG29:BJ29"/>
    <mergeCell ref="CU29:CX29"/>
    <mergeCell ref="DJ29:DM29"/>
    <mergeCell ref="DU29:DX29"/>
    <mergeCell ref="DZ29:EC29"/>
    <mergeCell ref="AB28:AE28"/>
    <mergeCell ref="AQ28:AT28"/>
    <mergeCell ref="BB28:BE28"/>
    <mergeCell ref="BG28:BJ28"/>
    <mergeCell ref="CU28:CX28"/>
    <mergeCell ref="DJ28:DM28"/>
    <mergeCell ref="DU30:DX30"/>
    <mergeCell ref="DZ30:EC30"/>
    <mergeCell ref="AB31:AE31"/>
    <mergeCell ref="AQ31:AT31"/>
    <mergeCell ref="BB31:BE31"/>
    <mergeCell ref="BG31:BJ31"/>
    <mergeCell ref="CU31:CX31"/>
    <mergeCell ref="DJ31:DM31"/>
    <mergeCell ref="DU31:DX31"/>
    <mergeCell ref="DZ31:EC31"/>
    <mergeCell ref="AB30:AE30"/>
    <mergeCell ref="AQ30:AT30"/>
    <mergeCell ref="BB30:BE30"/>
    <mergeCell ref="BG30:BJ30"/>
    <mergeCell ref="CU30:CX30"/>
    <mergeCell ref="DJ30:DM30"/>
    <mergeCell ref="AQ34:AT34"/>
    <mergeCell ref="BQ34:BT34"/>
    <mergeCell ref="EJ34:EM34"/>
    <mergeCell ref="AQ35:AT35"/>
    <mergeCell ref="BQ35:BT35"/>
    <mergeCell ref="EJ35:EM35"/>
    <mergeCell ref="AQ32:AT32"/>
    <mergeCell ref="BB32:BE32"/>
    <mergeCell ref="BG32:BJ32"/>
    <mergeCell ref="BQ32:BT32"/>
    <mergeCell ref="DZ32:EC32"/>
    <mergeCell ref="AQ33:AT33"/>
    <mergeCell ref="BG33:BJ33"/>
    <mergeCell ref="BQ33:BT33"/>
    <mergeCell ref="DZ33:EC33"/>
    <mergeCell ref="BQ39:BT39"/>
    <mergeCell ref="EJ39:EM39"/>
    <mergeCell ref="DJ41:DM41"/>
    <mergeCell ref="DJ42:DM42"/>
    <mergeCell ref="DJ43:DM43"/>
    <mergeCell ref="DJ44:DM44"/>
    <mergeCell ref="BQ36:BT36"/>
    <mergeCell ref="EJ36:EM36"/>
    <mergeCell ref="BQ37:BT37"/>
    <mergeCell ref="EJ37:EM37"/>
    <mergeCell ref="BQ38:BT38"/>
    <mergeCell ref="EJ38:EM38"/>
    <mergeCell ref="BQ50:BT50"/>
    <mergeCell ref="EJ50:EM50"/>
    <mergeCell ref="BQ51:BT51"/>
    <mergeCell ref="EJ51:EM51"/>
    <mergeCell ref="BQ58:BT58"/>
    <mergeCell ref="EJ58:EM58"/>
    <mergeCell ref="DJ45:DM45"/>
    <mergeCell ref="DJ46:DM46"/>
    <mergeCell ref="EJ46:EM46"/>
    <mergeCell ref="EJ47:EM47"/>
    <mergeCell ref="EJ48:EM48"/>
    <mergeCell ref="EJ49:EM49"/>
    <mergeCell ref="BQ62:BT62"/>
    <mergeCell ref="EJ62:EM62"/>
    <mergeCell ref="BQ63:BT63"/>
    <mergeCell ref="EJ63:EM63"/>
    <mergeCell ref="BQ71:BT71"/>
    <mergeCell ref="EJ71:EM71"/>
    <mergeCell ref="BQ59:BT59"/>
    <mergeCell ref="EJ59:EM59"/>
    <mergeCell ref="BQ60:BT60"/>
    <mergeCell ref="EJ60:EM60"/>
    <mergeCell ref="BQ61:BT61"/>
    <mergeCell ref="EJ61:EM61"/>
    <mergeCell ref="BQ75:BT75"/>
    <mergeCell ref="EJ75:EM75"/>
    <mergeCell ref="BQ76:BT76"/>
    <mergeCell ref="EJ76:EM76"/>
    <mergeCell ref="BQ72:BT72"/>
    <mergeCell ref="EJ72:EM72"/>
    <mergeCell ref="BQ73:BT73"/>
    <mergeCell ref="EJ73:EM73"/>
    <mergeCell ref="BQ74:BT74"/>
    <mergeCell ref="EJ74:EM7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8" r:id="rId4">
          <objectPr defaultSize="0" autoPict="0" r:id="rId5">
            <anchor moveWithCells="1">
              <from>
                <xdr:col>1</xdr:col>
                <xdr:colOff>38100</xdr:colOff>
                <xdr:row>28</xdr:row>
                <xdr:rowOff>114300</xdr:rowOff>
              </from>
              <to>
                <xdr:col>15</xdr:col>
                <xdr:colOff>542925</xdr:colOff>
                <xdr:row>55</xdr:row>
                <xdr:rowOff>104775</xdr:rowOff>
              </to>
            </anchor>
          </objectPr>
        </oleObject>
      </mc:Choice>
      <mc:Fallback>
        <oleObject progId="Word.Document.12" shapeId="11268" r:id="rId4"/>
      </mc:Fallback>
    </mc:AlternateContent>
    <mc:AlternateContent xmlns:mc="http://schemas.openxmlformats.org/markup-compatibility/2006">
      <mc:Choice Requires="x14">
        <oleObject progId="Word.Document.12" shapeId="11269" r:id="rId6">
          <objectPr defaultSize="0" r:id="rId7">
            <anchor moveWithCells="1">
              <from>
                <xdr:col>1</xdr:col>
                <xdr:colOff>38100</xdr:colOff>
                <xdr:row>0</xdr:row>
                <xdr:rowOff>314325</xdr:rowOff>
              </from>
              <to>
                <xdr:col>15</xdr:col>
                <xdr:colOff>561975</xdr:colOff>
                <xdr:row>25</xdr:row>
                <xdr:rowOff>123825</xdr:rowOff>
              </to>
            </anchor>
          </objectPr>
        </oleObject>
      </mc:Choice>
      <mc:Fallback>
        <oleObject progId="Word.Document.12" shapeId="11269" r:id="rId6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4"/>
  <sheetViews>
    <sheetView topLeftCell="F1" workbookViewId="0">
      <selection activeCell="S17" sqref="S17"/>
    </sheetView>
  </sheetViews>
  <sheetFormatPr defaultRowHeight="12.75"/>
  <cols>
    <col min="1" max="1" width="53.42578125" hidden="1" customWidth="1"/>
    <col min="2" max="2" width="25" hidden="1" customWidth="1"/>
    <col min="3" max="3" width="23.5703125" hidden="1" customWidth="1"/>
    <col min="4" max="4" width="24" hidden="1" customWidth="1"/>
    <col min="5" max="5" width="0" hidden="1" customWidth="1"/>
  </cols>
  <sheetData>
    <row r="1" spans="1:4" ht="38.25" thickBot="1">
      <c r="A1" s="19" t="s">
        <v>46</v>
      </c>
      <c r="B1" s="20" t="s">
        <v>47</v>
      </c>
      <c r="C1" s="20" t="s">
        <v>48</v>
      </c>
      <c r="D1" s="20" t="s">
        <v>4</v>
      </c>
    </row>
    <row r="2" spans="1:4" ht="20.100000000000001" customHeight="1" thickTop="1">
      <c r="A2" s="22" t="s">
        <v>66</v>
      </c>
      <c r="B2" s="22" t="s">
        <v>68</v>
      </c>
      <c r="C2" s="23" t="s">
        <v>71</v>
      </c>
      <c r="D2" s="24"/>
    </row>
    <row r="3" spans="1:4" ht="20.100000000000001" customHeight="1">
      <c r="A3" s="25" t="s">
        <v>67</v>
      </c>
      <c r="B3" s="25" t="s">
        <v>68</v>
      </c>
      <c r="C3" s="26" t="s">
        <v>71</v>
      </c>
      <c r="D3" s="27"/>
    </row>
    <row r="4" spans="1:4" ht="20.100000000000001" customHeight="1">
      <c r="A4" s="25" t="s">
        <v>49</v>
      </c>
      <c r="B4" s="25" t="s">
        <v>68</v>
      </c>
      <c r="C4" s="26" t="s">
        <v>69</v>
      </c>
      <c r="D4" s="27"/>
    </row>
    <row r="5" spans="1:4" ht="20.100000000000001" customHeight="1">
      <c r="A5" s="25" t="s">
        <v>50</v>
      </c>
      <c r="B5" s="25" t="s">
        <v>68</v>
      </c>
      <c r="C5" s="26" t="s">
        <v>69</v>
      </c>
      <c r="D5" s="27"/>
    </row>
    <row r="6" spans="1:4" ht="20.100000000000001" customHeight="1">
      <c r="A6" s="25" t="s">
        <v>51</v>
      </c>
      <c r="B6" s="25" t="s">
        <v>70</v>
      </c>
      <c r="C6" s="26" t="s">
        <v>71</v>
      </c>
      <c r="D6" s="27"/>
    </row>
    <row r="7" spans="1:4" ht="20.100000000000001" customHeight="1">
      <c r="A7" s="25" t="s">
        <v>79</v>
      </c>
      <c r="B7" s="25" t="s">
        <v>70</v>
      </c>
      <c r="C7" s="26" t="s">
        <v>69</v>
      </c>
      <c r="D7" s="27"/>
    </row>
    <row r="8" spans="1:4" ht="20.100000000000001" customHeight="1">
      <c r="A8" s="25" t="s">
        <v>52</v>
      </c>
      <c r="B8" s="25" t="s">
        <v>68</v>
      </c>
      <c r="C8" s="26" t="s">
        <v>71</v>
      </c>
      <c r="D8" s="27"/>
    </row>
    <row r="9" spans="1:4" ht="20.100000000000001" customHeight="1">
      <c r="A9" s="25" t="s">
        <v>53</v>
      </c>
      <c r="B9" s="25" t="s">
        <v>68</v>
      </c>
      <c r="C9" s="26" t="s">
        <v>71</v>
      </c>
      <c r="D9" s="27"/>
    </row>
    <row r="10" spans="1:4" ht="20.100000000000001" customHeight="1">
      <c r="A10" s="25" t="s">
        <v>54</v>
      </c>
      <c r="B10" s="25" t="s">
        <v>72</v>
      </c>
      <c r="C10" s="26" t="s">
        <v>73</v>
      </c>
      <c r="D10" s="27"/>
    </row>
    <row r="11" spans="1:4" ht="20.100000000000001" customHeight="1">
      <c r="A11" s="25" t="s">
        <v>56</v>
      </c>
      <c r="B11" s="25" t="s">
        <v>68</v>
      </c>
      <c r="C11" s="26" t="s">
        <v>74</v>
      </c>
      <c r="D11" s="27"/>
    </row>
    <row r="12" spans="1:4" ht="20.100000000000001" customHeight="1">
      <c r="A12" s="25" t="s">
        <v>55</v>
      </c>
      <c r="B12" s="25" t="s">
        <v>68</v>
      </c>
      <c r="C12" s="26" t="s">
        <v>71</v>
      </c>
      <c r="D12" s="27"/>
    </row>
    <row r="13" spans="1:4" ht="20.100000000000001" customHeight="1">
      <c r="A13" s="25" t="s">
        <v>57</v>
      </c>
      <c r="B13" s="25" t="s">
        <v>68</v>
      </c>
      <c r="C13" s="26" t="s">
        <v>75</v>
      </c>
      <c r="D13" s="27"/>
    </row>
    <row r="14" spans="1:4" ht="20.100000000000001" customHeight="1">
      <c r="A14" s="25" t="s">
        <v>58</v>
      </c>
      <c r="B14" s="25" t="s">
        <v>68</v>
      </c>
      <c r="C14" s="28" t="s">
        <v>76</v>
      </c>
      <c r="D14" s="27"/>
    </row>
    <row r="15" spans="1:4" ht="20.100000000000001" customHeight="1">
      <c r="A15" s="25" t="s">
        <v>59</v>
      </c>
      <c r="B15" s="25" t="s">
        <v>70</v>
      </c>
      <c r="C15" s="26" t="s">
        <v>71</v>
      </c>
      <c r="D15" s="27"/>
    </row>
    <row r="16" spans="1:4" ht="20.100000000000001" customHeight="1">
      <c r="A16" s="25" t="s">
        <v>60</v>
      </c>
      <c r="B16" s="25" t="s">
        <v>68</v>
      </c>
      <c r="C16" s="26" t="s">
        <v>77</v>
      </c>
      <c r="D16" s="27"/>
    </row>
    <row r="17" spans="1:4" ht="20.100000000000001" customHeight="1">
      <c r="A17" s="25" t="s">
        <v>61</v>
      </c>
      <c r="B17" s="25" t="s">
        <v>68</v>
      </c>
      <c r="C17" s="26" t="s">
        <v>73</v>
      </c>
      <c r="D17" s="27"/>
    </row>
    <row r="18" spans="1:4" ht="20.100000000000001" customHeight="1">
      <c r="A18" s="25" t="s">
        <v>62</v>
      </c>
      <c r="B18" s="25" t="s">
        <v>68</v>
      </c>
      <c r="C18" s="26" t="s">
        <v>71</v>
      </c>
      <c r="D18" s="27"/>
    </row>
    <row r="19" spans="1:4" ht="20.100000000000001" customHeight="1">
      <c r="A19" s="25" t="s">
        <v>63</v>
      </c>
      <c r="B19" s="25" t="s">
        <v>68</v>
      </c>
      <c r="C19" s="26" t="s">
        <v>69</v>
      </c>
      <c r="D19" s="27"/>
    </row>
    <row r="20" spans="1:4" ht="20.100000000000001" customHeight="1">
      <c r="A20" s="25" t="s">
        <v>80</v>
      </c>
      <c r="B20" s="25" t="s">
        <v>68</v>
      </c>
      <c r="C20" s="26" t="s">
        <v>71</v>
      </c>
      <c r="D20" s="27"/>
    </row>
    <row r="21" spans="1:4" ht="20.100000000000001" customHeight="1">
      <c r="A21" s="25" t="s">
        <v>64</v>
      </c>
      <c r="B21" s="25" t="s">
        <v>68</v>
      </c>
      <c r="C21" s="26" t="s">
        <v>69</v>
      </c>
      <c r="D21" s="27"/>
    </row>
    <row r="22" spans="1:4" ht="20.100000000000001" customHeight="1">
      <c r="A22" s="25" t="s">
        <v>78</v>
      </c>
      <c r="B22" s="25" t="s">
        <v>68</v>
      </c>
      <c r="C22" s="26" t="s">
        <v>71</v>
      </c>
      <c r="D22" s="27"/>
    </row>
    <row r="23" spans="1:4" ht="20.100000000000001" customHeight="1" thickBot="1">
      <c r="A23" s="29" t="s">
        <v>65</v>
      </c>
      <c r="B23" s="29" t="s">
        <v>68</v>
      </c>
      <c r="C23" s="30" t="s">
        <v>71</v>
      </c>
      <c r="D23" s="31"/>
    </row>
    <row r="24" spans="1:4" ht="13.5" thickTop="1">
      <c r="A24" s="21"/>
      <c r="B24" s="21"/>
      <c r="C24" s="21"/>
      <c r="D24" s="2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N93" sqref="N93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209550</xdr:colOff>
                <xdr:row>91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R22" sqref="R21:R22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12</xdr:col>
                <xdr:colOff>352425</xdr:colOff>
                <xdr:row>59</xdr:row>
                <xdr:rowOff>95250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49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4.85546875" customWidth="1"/>
    <col min="3" max="3" width="27.28515625" customWidth="1"/>
    <col min="4" max="4" width="57.7109375" customWidth="1"/>
    <col min="5" max="5" width="12.42578125" customWidth="1"/>
    <col min="6" max="6" width="10.42578125" customWidth="1"/>
    <col min="7" max="7" width="10.7109375" style="348" customWidth="1"/>
    <col min="8" max="8" width="12.5703125" style="348" customWidth="1"/>
    <col min="9" max="9" width="5.5703125" style="348" customWidth="1"/>
    <col min="10" max="10" width="18.7109375" customWidth="1"/>
  </cols>
  <sheetData>
    <row r="1" spans="2:10" ht="20.100000000000001" customHeight="1"/>
    <row r="2" spans="2:10" ht="20.100000000000001" customHeight="1">
      <c r="D2" s="535" t="s">
        <v>835</v>
      </c>
    </row>
    <row r="3" spans="2:10" ht="20.100000000000001" customHeight="1">
      <c r="D3" s="535" t="s">
        <v>836</v>
      </c>
    </row>
    <row r="4" spans="2:10" ht="20.100000000000001" customHeight="1" thickBot="1"/>
    <row r="5" spans="2:10" ht="42.75" customHeight="1" thickBot="1">
      <c r="B5" s="536" t="s">
        <v>837</v>
      </c>
      <c r="C5" s="536" t="s">
        <v>838</v>
      </c>
      <c r="D5" s="536" t="s">
        <v>429</v>
      </c>
      <c r="E5" s="536" t="s">
        <v>839</v>
      </c>
      <c r="F5" s="536" t="s">
        <v>840</v>
      </c>
      <c r="G5" s="536" t="s">
        <v>431</v>
      </c>
      <c r="H5" s="536" t="s">
        <v>433</v>
      </c>
      <c r="I5" s="536" t="s">
        <v>4</v>
      </c>
      <c r="J5" s="536" t="s">
        <v>897</v>
      </c>
    </row>
    <row r="6" spans="2:10" ht="20.100000000000001" customHeight="1" thickBot="1">
      <c r="B6" s="537" t="s">
        <v>841</v>
      </c>
      <c r="C6" s="542" t="s">
        <v>842</v>
      </c>
      <c r="D6" s="538" t="s">
        <v>843</v>
      </c>
      <c r="E6" s="538" t="s">
        <v>844</v>
      </c>
      <c r="F6" s="538" t="s">
        <v>845</v>
      </c>
      <c r="G6" s="612">
        <v>44571</v>
      </c>
      <c r="H6" s="613">
        <v>0.52083333333333337</v>
      </c>
      <c r="I6" s="614">
        <v>34</v>
      </c>
      <c r="J6" s="538"/>
    </row>
    <row r="7" spans="2:10" ht="20.100000000000001" customHeight="1" thickBot="1">
      <c r="B7" s="537" t="s">
        <v>846</v>
      </c>
      <c r="C7" s="542" t="s">
        <v>842</v>
      </c>
      <c r="D7" s="538" t="s">
        <v>843</v>
      </c>
      <c r="E7" s="538" t="s">
        <v>844</v>
      </c>
      <c r="F7" s="538" t="s">
        <v>845</v>
      </c>
      <c r="G7" s="612">
        <v>44571</v>
      </c>
      <c r="H7" s="613">
        <v>0.52083333333333337</v>
      </c>
      <c r="I7" s="614">
        <v>34</v>
      </c>
      <c r="J7" s="538"/>
    </row>
    <row r="8" spans="2:10" ht="20.100000000000001" customHeight="1" thickBot="1"/>
    <row r="9" spans="2:10" ht="42.75" customHeight="1" thickBot="1">
      <c r="B9" s="540" t="s">
        <v>837</v>
      </c>
      <c r="C9" s="540" t="s">
        <v>838</v>
      </c>
      <c r="D9" s="540" t="s">
        <v>429</v>
      </c>
      <c r="E9" s="536" t="s">
        <v>839</v>
      </c>
      <c r="F9" s="536" t="s">
        <v>840</v>
      </c>
      <c r="G9" s="536" t="s">
        <v>431</v>
      </c>
      <c r="H9" s="536" t="s">
        <v>433</v>
      </c>
      <c r="I9" s="536" t="s">
        <v>4</v>
      </c>
      <c r="J9" s="536" t="s">
        <v>897</v>
      </c>
    </row>
    <row r="10" spans="2:10" ht="20.100000000000001" customHeight="1" thickBot="1">
      <c r="B10" s="541" t="s">
        <v>847</v>
      </c>
      <c r="C10" s="542" t="s">
        <v>842</v>
      </c>
      <c r="D10" s="542" t="s">
        <v>848</v>
      </c>
      <c r="E10" s="542" t="s">
        <v>399</v>
      </c>
      <c r="F10" s="542" t="s">
        <v>898</v>
      </c>
      <c r="G10" s="612">
        <v>44571</v>
      </c>
      <c r="H10" s="615">
        <v>0.35416666666666669</v>
      </c>
      <c r="I10" s="616">
        <v>34</v>
      </c>
      <c r="J10" s="542"/>
    </row>
    <row r="11" spans="2:10" ht="20.100000000000001" customHeight="1" thickBot="1">
      <c r="B11" s="541" t="s">
        <v>850</v>
      </c>
      <c r="C11" s="542" t="s">
        <v>842</v>
      </c>
      <c r="D11" s="542" t="s">
        <v>848</v>
      </c>
      <c r="E11" s="542" t="s">
        <v>399</v>
      </c>
      <c r="F11" s="542" t="s">
        <v>845</v>
      </c>
      <c r="G11" s="612">
        <v>44571</v>
      </c>
      <c r="H11" s="615">
        <v>0.35416666666666669</v>
      </c>
      <c r="I11" s="616">
        <v>34</v>
      </c>
      <c r="J11" s="542"/>
    </row>
    <row r="12" spans="2:10" ht="20.100000000000001" customHeight="1" thickBot="1">
      <c r="B12" s="541" t="s">
        <v>849</v>
      </c>
      <c r="C12" s="542" t="s">
        <v>842</v>
      </c>
      <c r="D12" s="542" t="s">
        <v>848</v>
      </c>
      <c r="E12" s="542" t="s">
        <v>399</v>
      </c>
      <c r="F12" s="542" t="s">
        <v>845</v>
      </c>
      <c r="G12" s="612">
        <v>44571</v>
      </c>
      <c r="H12" s="615">
        <v>0.35416666666666669</v>
      </c>
      <c r="I12" s="616">
        <v>34</v>
      </c>
      <c r="J12" s="542"/>
    </row>
    <row r="13" spans="2:10" ht="20.100000000000001" customHeight="1" thickBot="1">
      <c r="B13" s="541" t="s">
        <v>847</v>
      </c>
      <c r="C13" s="542" t="s">
        <v>842</v>
      </c>
      <c r="D13" s="542" t="s">
        <v>848</v>
      </c>
      <c r="E13" s="542" t="s">
        <v>399</v>
      </c>
      <c r="F13" s="542" t="s">
        <v>874</v>
      </c>
      <c r="G13" s="612">
        <v>44576</v>
      </c>
      <c r="H13" s="615">
        <v>0.3125</v>
      </c>
      <c r="I13" s="616">
        <v>19</v>
      </c>
      <c r="J13" s="542"/>
    </row>
    <row r="14" spans="2:10" ht="20.100000000000001" customHeight="1" thickBot="1">
      <c r="B14" s="541" t="s">
        <v>850</v>
      </c>
      <c r="C14" s="542" t="s">
        <v>842</v>
      </c>
      <c r="D14" s="542" t="s">
        <v>848</v>
      </c>
      <c r="E14" s="542" t="s">
        <v>399</v>
      </c>
      <c r="F14" s="542" t="s">
        <v>874</v>
      </c>
      <c r="G14" s="612">
        <v>44576</v>
      </c>
      <c r="H14" s="615">
        <v>0.3125</v>
      </c>
      <c r="I14" s="616">
        <v>19</v>
      </c>
      <c r="J14" s="542"/>
    </row>
    <row r="15" spans="2:10" ht="20.100000000000001" customHeight="1" thickBot="1">
      <c r="B15" s="539"/>
    </row>
    <row r="16" spans="2:10" ht="42.75" customHeight="1" thickBot="1">
      <c r="B16" s="540" t="s">
        <v>837</v>
      </c>
      <c r="C16" s="540" t="s">
        <v>838</v>
      </c>
      <c r="D16" s="540" t="s">
        <v>429</v>
      </c>
      <c r="E16" s="536" t="s">
        <v>839</v>
      </c>
      <c r="F16" s="536" t="s">
        <v>840</v>
      </c>
      <c r="G16" s="536" t="s">
        <v>431</v>
      </c>
      <c r="H16" s="536" t="s">
        <v>433</v>
      </c>
      <c r="I16" s="536" t="s">
        <v>4</v>
      </c>
      <c r="J16" s="536" t="s">
        <v>897</v>
      </c>
    </row>
    <row r="17" spans="2:10" ht="20.100000000000001" customHeight="1" thickBot="1">
      <c r="B17" s="541" t="s">
        <v>851</v>
      </c>
      <c r="C17" s="542" t="s">
        <v>842</v>
      </c>
      <c r="D17" s="542" t="s">
        <v>852</v>
      </c>
      <c r="E17" s="542" t="s">
        <v>602</v>
      </c>
      <c r="F17" s="542" t="s">
        <v>845</v>
      </c>
      <c r="G17" s="612">
        <v>44571</v>
      </c>
      <c r="H17" s="615">
        <v>0.35416666666666669</v>
      </c>
      <c r="I17" s="616">
        <v>31</v>
      </c>
      <c r="J17" s="542"/>
    </row>
    <row r="18" spans="2:10" ht="20.100000000000001" customHeight="1" thickBot="1">
      <c r="B18" s="541" t="s">
        <v>853</v>
      </c>
      <c r="C18" s="542" t="s">
        <v>842</v>
      </c>
      <c r="D18" s="542" t="s">
        <v>852</v>
      </c>
      <c r="E18" s="542" t="s">
        <v>602</v>
      </c>
      <c r="F18" s="542" t="s">
        <v>845</v>
      </c>
      <c r="G18" s="612">
        <v>44571</v>
      </c>
      <c r="H18" s="615">
        <v>0.35416666666666669</v>
      </c>
      <c r="I18" s="616">
        <v>31</v>
      </c>
      <c r="J18" s="542"/>
    </row>
    <row r="19" spans="2:10" ht="20.100000000000001" customHeight="1" thickBot="1">
      <c r="B19" s="541" t="s">
        <v>854</v>
      </c>
      <c r="C19" s="542" t="s">
        <v>842</v>
      </c>
      <c r="D19" s="542" t="s">
        <v>852</v>
      </c>
      <c r="E19" s="542" t="s">
        <v>602</v>
      </c>
      <c r="F19" s="542" t="s">
        <v>845</v>
      </c>
      <c r="G19" s="612">
        <v>44571</v>
      </c>
      <c r="H19" s="615">
        <v>0.35416666666666669</v>
      </c>
      <c r="I19" s="616">
        <v>31</v>
      </c>
      <c r="J19" s="542"/>
    </row>
    <row r="20" spans="2:10" ht="20.100000000000001" customHeight="1" thickBot="1">
      <c r="B20" s="541" t="s">
        <v>855</v>
      </c>
      <c r="C20" s="542" t="s">
        <v>842</v>
      </c>
      <c r="D20" s="542" t="s">
        <v>852</v>
      </c>
      <c r="E20" s="542" t="s">
        <v>602</v>
      </c>
      <c r="F20" s="542" t="s">
        <v>845</v>
      </c>
      <c r="G20" s="612">
        <v>44571</v>
      </c>
      <c r="H20" s="615">
        <v>0.35416666666666669</v>
      </c>
      <c r="I20" s="616">
        <v>31</v>
      </c>
      <c r="J20" s="542"/>
    </row>
    <row r="21" spans="2:10" ht="227.25" customHeight="1" thickBot="1"/>
    <row r="22" spans="2:10" ht="42.75" customHeight="1" thickBot="1">
      <c r="B22" s="540" t="s">
        <v>837</v>
      </c>
      <c r="C22" s="540" t="s">
        <v>838</v>
      </c>
      <c r="D22" s="540" t="s">
        <v>429</v>
      </c>
      <c r="E22" s="536" t="s">
        <v>839</v>
      </c>
      <c r="F22" s="536" t="s">
        <v>840</v>
      </c>
      <c r="G22" s="536" t="s">
        <v>431</v>
      </c>
      <c r="H22" s="536" t="s">
        <v>433</v>
      </c>
      <c r="I22" s="536" t="s">
        <v>4</v>
      </c>
      <c r="J22" s="536" t="s">
        <v>897</v>
      </c>
    </row>
    <row r="23" spans="2:10" ht="20.100000000000001" customHeight="1" thickBot="1">
      <c r="B23" s="541" t="s">
        <v>856</v>
      </c>
      <c r="C23" s="542" t="s">
        <v>842</v>
      </c>
      <c r="D23" s="542" t="s">
        <v>843</v>
      </c>
      <c r="E23" s="542" t="s">
        <v>443</v>
      </c>
      <c r="F23" s="542" t="s">
        <v>874</v>
      </c>
      <c r="G23" s="612">
        <v>44576</v>
      </c>
      <c r="H23" s="615">
        <v>0.39583333333333331</v>
      </c>
      <c r="I23" s="616">
        <v>19</v>
      </c>
      <c r="J23" s="542"/>
    </row>
    <row r="24" spans="2:10" ht="20.100000000000001" customHeight="1" thickBot="1">
      <c r="B24" s="541" t="s">
        <v>856</v>
      </c>
      <c r="C24" s="542" t="s">
        <v>842</v>
      </c>
      <c r="D24" s="542" t="s">
        <v>843</v>
      </c>
      <c r="E24" s="542" t="s">
        <v>443</v>
      </c>
      <c r="F24" s="542" t="s">
        <v>898</v>
      </c>
      <c r="G24" s="612">
        <v>44571</v>
      </c>
      <c r="H24" s="615">
        <v>0.35416666666666669</v>
      </c>
      <c r="I24" s="616">
        <v>34</v>
      </c>
      <c r="J24" s="542"/>
    </row>
    <row r="25" spans="2:10" ht="20.100000000000001" customHeight="1" thickBot="1">
      <c r="B25" s="541" t="s">
        <v>857</v>
      </c>
      <c r="C25" s="542" t="s">
        <v>842</v>
      </c>
      <c r="D25" s="542" t="s">
        <v>843</v>
      </c>
      <c r="E25" s="542" t="s">
        <v>443</v>
      </c>
      <c r="F25" s="542" t="s">
        <v>874</v>
      </c>
      <c r="G25" s="612">
        <v>44576</v>
      </c>
      <c r="H25" s="615">
        <v>0.39583333333333331</v>
      </c>
      <c r="I25" s="616">
        <v>19</v>
      </c>
      <c r="J25" s="542"/>
    </row>
    <row r="26" spans="2:10" ht="20.100000000000001" customHeight="1" thickBot="1">
      <c r="B26" s="541" t="s">
        <v>857</v>
      </c>
      <c r="C26" s="542" t="s">
        <v>842</v>
      </c>
      <c r="D26" s="542" t="s">
        <v>843</v>
      </c>
      <c r="E26" s="542" t="s">
        <v>443</v>
      </c>
      <c r="F26" s="542" t="s">
        <v>898</v>
      </c>
      <c r="G26" s="612">
        <v>44571</v>
      </c>
      <c r="H26" s="615">
        <v>0.35416666666666669</v>
      </c>
      <c r="I26" s="616">
        <v>34</v>
      </c>
      <c r="J26" s="542"/>
    </row>
    <row r="27" spans="2:10" ht="20.100000000000001" customHeight="1" thickBot="1">
      <c r="B27" s="541" t="s">
        <v>858</v>
      </c>
      <c r="C27" s="542" t="s">
        <v>842</v>
      </c>
      <c r="D27" s="542" t="s">
        <v>843</v>
      </c>
      <c r="E27" s="542" t="s">
        <v>443</v>
      </c>
      <c r="F27" s="542" t="s">
        <v>874</v>
      </c>
      <c r="G27" s="612">
        <v>44576</v>
      </c>
      <c r="H27" s="615">
        <v>0.39583333333333331</v>
      </c>
      <c r="I27" s="616">
        <v>19</v>
      </c>
      <c r="J27" s="542"/>
    </row>
    <row r="28" spans="2:10" ht="20.100000000000001" customHeight="1" thickBot="1">
      <c r="B28" s="541" t="s">
        <v>858</v>
      </c>
      <c r="C28" s="542" t="s">
        <v>842</v>
      </c>
      <c r="D28" s="542" t="s">
        <v>843</v>
      </c>
      <c r="E28" s="542" t="s">
        <v>443</v>
      </c>
      <c r="F28" s="542" t="s">
        <v>845</v>
      </c>
      <c r="G28" s="612">
        <v>44571</v>
      </c>
      <c r="H28" s="615">
        <v>0.35416666666666669</v>
      </c>
      <c r="I28" s="616">
        <v>34</v>
      </c>
      <c r="J28" s="542"/>
    </row>
    <row r="29" spans="2:10" ht="20.100000000000001" customHeight="1" thickBot="1">
      <c r="B29" s="541" t="s">
        <v>859</v>
      </c>
      <c r="C29" s="542" t="s">
        <v>842</v>
      </c>
      <c r="D29" s="542" t="s">
        <v>843</v>
      </c>
      <c r="E29" s="542" t="s">
        <v>443</v>
      </c>
      <c r="F29" s="542" t="s">
        <v>845</v>
      </c>
      <c r="G29" s="612">
        <v>44571</v>
      </c>
      <c r="H29" s="615">
        <v>0.35416666666666669</v>
      </c>
      <c r="I29" s="616">
        <v>34</v>
      </c>
      <c r="J29" s="542"/>
    </row>
    <row r="30" spans="2:10" ht="20.100000000000001" customHeight="1" thickBot="1">
      <c r="B30" s="541" t="s">
        <v>860</v>
      </c>
      <c r="C30" s="542" t="s">
        <v>842</v>
      </c>
      <c r="D30" s="542" t="s">
        <v>843</v>
      </c>
      <c r="E30" s="542" t="s">
        <v>443</v>
      </c>
      <c r="F30" s="542" t="s">
        <v>874</v>
      </c>
      <c r="G30" s="612">
        <v>44576</v>
      </c>
      <c r="H30" s="615">
        <v>0.39583333333333331</v>
      </c>
      <c r="I30" s="616">
        <v>19</v>
      </c>
      <c r="J30" s="542"/>
    </row>
    <row r="31" spans="2:10" ht="20.100000000000001" customHeight="1" thickBot="1">
      <c r="B31" s="541" t="s">
        <v>860</v>
      </c>
      <c r="C31" s="542" t="s">
        <v>842</v>
      </c>
      <c r="D31" s="542" t="s">
        <v>843</v>
      </c>
      <c r="E31" s="542" t="s">
        <v>443</v>
      </c>
      <c r="F31" s="542" t="s">
        <v>845</v>
      </c>
      <c r="G31" s="612">
        <v>44571</v>
      </c>
      <c r="H31" s="615">
        <v>0.35416666666666669</v>
      </c>
      <c r="I31" s="616">
        <v>34</v>
      </c>
      <c r="J31" s="542"/>
    </row>
    <row r="32" spans="2:10" ht="20.100000000000001" customHeight="1" thickBot="1">
      <c r="B32" s="541" t="s">
        <v>861</v>
      </c>
      <c r="C32" s="542" t="s">
        <v>842</v>
      </c>
      <c r="D32" s="542" t="s">
        <v>843</v>
      </c>
      <c r="E32" s="542" t="s">
        <v>443</v>
      </c>
      <c r="F32" s="542" t="s">
        <v>874</v>
      </c>
      <c r="G32" s="612">
        <v>44576</v>
      </c>
      <c r="H32" s="615">
        <v>0.39583333333333331</v>
      </c>
      <c r="I32" s="616">
        <v>19</v>
      </c>
      <c r="J32" s="542"/>
    </row>
    <row r="33" spans="2:10" ht="20.100000000000001" customHeight="1" thickBot="1">
      <c r="B33" s="541" t="s">
        <v>861</v>
      </c>
      <c r="C33" s="542" t="s">
        <v>842</v>
      </c>
      <c r="D33" s="542" t="s">
        <v>843</v>
      </c>
      <c r="E33" s="542" t="s">
        <v>443</v>
      </c>
      <c r="F33" s="542" t="s">
        <v>845</v>
      </c>
      <c r="G33" s="612">
        <v>44571</v>
      </c>
      <c r="H33" s="615">
        <v>0.35416666666666669</v>
      </c>
      <c r="I33" s="616">
        <v>34</v>
      </c>
      <c r="J33" s="542"/>
    </row>
    <row r="34" spans="2:10" ht="20.100000000000001" customHeight="1" thickBot="1">
      <c r="B34" s="541" t="s">
        <v>862</v>
      </c>
      <c r="C34" s="542" t="s">
        <v>842</v>
      </c>
      <c r="D34" s="542" t="s">
        <v>843</v>
      </c>
      <c r="E34" s="542" t="s">
        <v>443</v>
      </c>
      <c r="F34" s="542" t="s">
        <v>874</v>
      </c>
      <c r="G34" s="612">
        <v>44576</v>
      </c>
      <c r="H34" s="615">
        <v>0.39583333333333331</v>
      </c>
      <c r="I34" s="616">
        <v>19</v>
      </c>
      <c r="J34" s="542"/>
    </row>
    <row r="35" spans="2:10" ht="20.100000000000001" customHeight="1" thickBot="1">
      <c r="B35" s="541" t="s">
        <v>862</v>
      </c>
      <c r="C35" s="542" t="s">
        <v>842</v>
      </c>
      <c r="D35" s="542" t="s">
        <v>843</v>
      </c>
      <c r="E35" s="542" t="s">
        <v>443</v>
      </c>
      <c r="F35" s="542" t="s">
        <v>845</v>
      </c>
      <c r="G35" s="612">
        <v>44571</v>
      </c>
      <c r="H35" s="615">
        <v>0.35416666666666669</v>
      </c>
      <c r="I35" s="616">
        <v>34</v>
      </c>
      <c r="J35" s="542"/>
    </row>
    <row r="36" spans="2:10" ht="20.100000000000001" customHeight="1" thickBot="1">
      <c r="B36" s="541" t="s">
        <v>863</v>
      </c>
      <c r="C36" s="542" t="s">
        <v>842</v>
      </c>
      <c r="D36" s="542" t="s">
        <v>843</v>
      </c>
      <c r="E36" s="542" t="s">
        <v>443</v>
      </c>
      <c r="F36" s="542" t="s">
        <v>874</v>
      </c>
      <c r="G36" s="612">
        <v>44576</v>
      </c>
      <c r="H36" s="615">
        <v>0.39583333333333331</v>
      </c>
      <c r="I36" s="616">
        <v>19</v>
      </c>
      <c r="J36" s="542"/>
    </row>
    <row r="37" spans="2:10" ht="20.100000000000001" customHeight="1" thickBot="1">
      <c r="B37" s="541" t="s">
        <v>863</v>
      </c>
      <c r="C37" s="542" t="s">
        <v>842</v>
      </c>
      <c r="D37" s="542" t="s">
        <v>843</v>
      </c>
      <c r="E37" s="542" t="s">
        <v>443</v>
      </c>
      <c r="F37" s="542" t="s">
        <v>845</v>
      </c>
      <c r="G37" s="612">
        <v>44571</v>
      </c>
      <c r="H37" s="615">
        <v>0.35416666666666669</v>
      </c>
      <c r="I37" s="616">
        <v>34</v>
      </c>
      <c r="J37" s="542"/>
    </row>
    <row r="38" spans="2:10" ht="20.100000000000001" customHeight="1" thickBot="1">
      <c r="B38" s="541" t="s">
        <v>864</v>
      </c>
      <c r="C38" s="542" t="s">
        <v>842</v>
      </c>
      <c r="D38" s="542" t="s">
        <v>843</v>
      </c>
      <c r="E38" s="542" t="s">
        <v>443</v>
      </c>
      <c r="F38" s="542" t="s">
        <v>874</v>
      </c>
      <c r="G38" s="612">
        <v>44576</v>
      </c>
      <c r="H38" s="615">
        <v>0.39583333333333331</v>
      </c>
      <c r="I38" s="616">
        <v>19</v>
      </c>
      <c r="J38" s="542"/>
    </row>
    <row r="39" spans="2:10" ht="20.100000000000001" customHeight="1" thickBot="1">
      <c r="B39" s="541" t="s">
        <v>864</v>
      </c>
      <c r="C39" s="542" t="s">
        <v>842</v>
      </c>
      <c r="D39" s="542" t="s">
        <v>843</v>
      </c>
      <c r="E39" s="542" t="s">
        <v>443</v>
      </c>
      <c r="F39" s="542" t="s">
        <v>845</v>
      </c>
      <c r="G39" s="612">
        <v>44571</v>
      </c>
      <c r="H39" s="615">
        <v>0.35416666666666669</v>
      </c>
      <c r="I39" s="616">
        <v>34</v>
      </c>
      <c r="J39" s="542"/>
    </row>
    <row r="40" spans="2:10" ht="20.100000000000001" customHeight="1" thickBot="1">
      <c r="B40" s="541" t="s">
        <v>865</v>
      </c>
      <c r="C40" s="542" t="s">
        <v>842</v>
      </c>
      <c r="D40" s="542" t="s">
        <v>843</v>
      </c>
      <c r="E40" s="542" t="s">
        <v>443</v>
      </c>
      <c r="F40" s="542" t="s">
        <v>874</v>
      </c>
      <c r="G40" s="612">
        <v>44576</v>
      </c>
      <c r="H40" s="615">
        <v>0.39583333333333331</v>
      </c>
      <c r="I40" s="616">
        <v>19</v>
      </c>
      <c r="J40" s="542"/>
    </row>
    <row r="41" spans="2:10" ht="20.100000000000001" customHeight="1" thickBot="1">
      <c r="B41" s="541" t="s">
        <v>865</v>
      </c>
      <c r="C41" s="542" t="s">
        <v>842</v>
      </c>
      <c r="D41" s="542" t="s">
        <v>843</v>
      </c>
      <c r="E41" s="542" t="s">
        <v>443</v>
      </c>
      <c r="F41" s="542" t="s">
        <v>845</v>
      </c>
      <c r="G41" s="612">
        <v>44571</v>
      </c>
      <c r="H41" s="615">
        <v>0.35416666666666669</v>
      </c>
      <c r="I41" s="616">
        <v>34</v>
      </c>
      <c r="J41" s="542"/>
    </row>
    <row r="42" spans="2:10" ht="20.100000000000001" customHeight="1" thickBot="1">
      <c r="B42" s="541" t="s">
        <v>866</v>
      </c>
      <c r="C42" s="542" t="s">
        <v>842</v>
      </c>
      <c r="D42" s="542" t="s">
        <v>843</v>
      </c>
      <c r="E42" s="542" t="s">
        <v>443</v>
      </c>
      <c r="F42" s="542" t="s">
        <v>874</v>
      </c>
      <c r="G42" s="612">
        <v>44576</v>
      </c>
      <c r="H42" s="615">
        <v>0.39583333333333331</v>
      </c>
      <c r="I42" s="616">
        <v>19</v>
      </c>
      <c r="J42" s="542"/>
    </row>
    <row r="43" spans="2:10" ht="20.100000000000001" customHeight="1" thickBot="1">
      <c r="B43" s="541" t="s">
        <v>866</v>
      </c>
      <c r="C43" s="542" t="s">
        <v>842</v>
      </c>
      <c r="D43" s="542" t="s">
        <v>843</v>
      </c>
      <c r="E43" s="542" t="s">
        <v>443</v>
      </c>
      <c r="F43" s="542" t="s">
        <v>845</v>
      </c>
      <c r="G43" s="612">
        <v>44571</v>
      </c>
      <c r="H43" s="615">
        <v>0.35416666666666669</v>
      </c>
      <c r="I43" s="616">
        <v>34</v>
      </c>
      <c r="J43" s="542"/>
    </row>
    <row r="44" spans="2:10" ht="20.100000000000001" customHeight="1" thickBot="1">
      <c r="B44" s="541" t="s">
        <v>867</v>
      </c>
      <c r="C44" s="542" t="s">
        <v>842</v>
      </c>
      <c r="D44" s="542" t="s">
        <v>843</v>
      </c>
      <c r="E44" s="542" t="s">
        <v>443</v>
      </c>
      <c r="F44" s="542" t="s">
        <v>874</v>
      </c>
      <c r="G44" s="612">
        <v>44576</v>
      </c>
      <c r="H44" s="615">
        <v>0.39583333333333331</v>
      </c>
      <c r="I44" s="616">
        <v>19</v>
      </c>
      <c r="J44" s="542"/>
    </row>
    <row r="45" spans="2:10" ht="20.100000000000001" customHeight="1" thickBot="1">
      <c r="B45" s="541" t="s">
        <v>867</v>
      </c>
      <c r="C45" s="542" t="s">
        <v>842</v>
      </c>
      <c r="D45" s="542" t="s">
        <v>843</v>
      </c>
      <c r="E45" s="542" t="s">
        <v>443</v>
      </c>
      <c r="F45" s="542" t="s">
        <v>898</v>
      </c>
      <c r="G45" s="612">
        <v>44571</v>
      </c>
      <c r="H45" s="615">
        <v>0.35416666666666669</v>
      </c>
      <c r="I45" s="616">
        <v>34</v>
      </c>
      <c r="J45" s="542"/>
    </row>
    <row r="46" spans="2:10" ht="173.25" customHeight="1">
      <c r="B46" s="539"/>
    </row>
    <row r="47" spans="2:10" ht="20.100000000000001" customHeight="1">
      <c r="B47" s="539"/>
      <c r="D47" s="535" t="s">
        <v>835</v>
      </c>
    </row>
    <row r="48" spans="2:10" ht="20.100000000000001" customHeight="1">
      <c r="D48" s="535" t="s">
        <v>868</v>
      </c>
    </row>
    <row r="49" spans="2:10" ht="20.100000000000001" customHeight="1" thickBot="1"/>
    <row r="50" spans="2:10" ht="42.75" customHeight="1" thickBot="1">
      <c r="B50" s="540" t="s">
        <v>837</v>
      </c>
      <c r="C50" s="540" t="s">
        <v>838</v>
      </c>
      <c r="D50" s="540" t="s">
        <v>429</v>
      </c>
      <c r="E50" s="536" t="s">
        <v>839</v>
      </c>
      <c r="F50" s="536" t="s">
        <v>840</v>
      </c>
      <c r="G50" s="536" t="s">
        <v>431</v>
      </c>
      <c r="H50" s="536" t="s">
        <v>433</v>
      </c>
      <c r="I50" s="536" t="s">
        <v>4</v>
      </c>
      <c r="J50" s="536" t="s">
        <v>897</v>
      </c>
    </row>
    <row r="51" spans="2:10" ht="20.100000000000001" customHeight="1" thickBot="1">
      <c r="B51" s="541" t="s">
        <v>746</v>
      </c>
      <c r="C51" s="542" t="s">
        <v>842</v>
      </c>
      <c r="D51" s="542" t="s">
        <v>869</v>
      </c>
      <c r="E51" s="542" t="s">
        <v>607</v>
      </c>
      <c r="F51" s="542" t="s">
        <v>845</v>
      </c>
      <c r="G51" s="612">
        <v>44571</v>
      </c>
      <c r="H51" s="615">
        <v>0.35416666666666669</v>
      </c>
      <c r="I51" s="616">
        <v>32</v>
      </c>
      <c r="J51" s="542"/>
    </row>
    <row r="52" spans="2:10" ht="20.100000000000001" customHeight="1" thickBot="1">
      <c r="B52" s="541" t="s">
        <v>751</v>
      </c>
      <c r="C52" s="542" t="s">
        <v>842</v>
      </c>
      <c r="D52" s="542" t="s">
        <v>869</v>
      </c>
      <c r="E52" s="542" t="s">
        <v>607</v>
      </c>
      <c r="F52" s="542" t="s">
        <v>845</v>
      </c>
      <c r="G52" s="612">
        <v>44571</v>
      </c>
      <c r="H52" s="615">
        <v>0.35416666666666669</v>
      </c>
      <c r="I52" s="616">
        <v>32</v>
      </c>
      <c r="J52" s="542"/>
    </row>
    <row r="53" spans="2:10" ht="20.100000000000001" customHeight="1" thickBot="1">
      <c r="B53" s="541" t="s">
        <v>752</v>
      </c>
      <c r="C53" s="542" t="s">
        <v>842</v>
      </c>
      <c r="D53" s="542" t="s">
        <v>869</v>
      </c>
      <c r="E53" s="542" t="s">
        <v>607</v>
      </c>
      <c r="F53" s="542" t="s">
        <v>874</v>
      </c>
      <c r="G53" s="612">
        <v>44576</v>
      </c>
      <c r="H53" s="615">
        <v>0.72916666666666663</v>
      </c>
      <c r="I53" s="616">
        <v>19</v>
      </c>
      <c r="J53" s="542"/>
    </row>
    <row r="54" spans="2:10" ht="20.100000000000001" customHeight="1" thickBot="1">
      <c r="B54" s="541" t="s">
        <v>752</v>
      </c>
      <c r="C54" s="542" t="s">
        <v>842</v>
      </c>
      <c r="D54" s="542" t="s">
        <v>869</v>
      </c>
      <c r="E54" s="542" t="s">
        <v>607</v>
      </c>
      <c r="F54" s="542" t="s">
        <v>845</v>
      </c>
      <c r="G54" s="612">
        <v>44571</v>
      </c>
      <c r="H54" s="615">
        <v>0.35416666666666669</v>
      </c>
      <c r="I54" s="616">
        <v>32</v>
      </c>
      <c r="J54" s="542"/>
    </row>
    <row r="55" spans="2:10" ht="20.100000000000001" customHeight="1" thickBot="1">
      <c r="B55" s="541" t="s">
        <v>755</v>
      </c>
      <c r="C55" s="542" t="s">
        <v>842</v>
      </c>
      <c r="D55" s="542" t="s">
        <v>869</v>
      </c>
      <c r="E55" s="542" t="s">
        <v>607</v>
      </c>
      <c r="F55" s="542" t="s">
        <v>845</v>
      </c>
      <c r="G55" s="612">
        <v>44571</v>
      </c>
      <c r="H55" s="615">
        <v>0.35416666666666669</v>
      </c>
      <c r="I55" s="616">
        <v>32</v>
      </c>
      <c r="J55" s="542"/>
    </row>
    <row r="56" spans="2:10" ht="20.100000000000001" customHeight="1" thickBot="1">
      <c r="B56" s="541" t="s">
        <v>774</v>
      </c>
      <c r="C56" s="542" t="s">
        <v>842</v>
      </c>
      <c r="D56" s="542" t="s">
        <v>869</v>
      </c>
      <c r="E56" s="542" t="s">
        <v>607</v>
      </c>
      <c r="F56" s="542" t="s">
        <v>845</v>
      </c>
      <c r="G56" s="612">
        <v>44571</v>
      </c>
      <c r="H56" s="615">
        <v>0.35416666666666669</v>
      </c>
      <c r="I56" s="616">
        <v>32</v>
      </c>
      <c r="J56" s="542"/>
    </row>
    <row r="57" spans="2:10" ht="20.100000000000001" customHeight="1" thickBot="1">
      <c r="B57" s="541" t="s">
        <v>764</v>
      </c>
      <c r="C57" s="542" t="s">
        <v>842</v>
      </c>
      <c r="D57" s="542" t="s">
        <v>869</v>
      </c>
      <c r="E57" s="542" t="s">
        <v>607</v>
      </c>
      <c r="F57" s="542" t="s">
        <v>845</v>
      </c>
      <c r="G57" s="612">
        <v>44571</v>
      </c>
      <c r="H57" s="615">
        <v>0.35416666666666669</v>
      </c>
      <c r="I57" s="616">
        <v>32</v>
      </c>
      <c r="J57" s="542"/>
    </row>
    <row r="58" spans="2:10" ht="20.100000000000001" customHeight="1" thickBot="1">
      <c r="B58" s="541" t="s">
        <v>870</v>
      </c>
      <c r="C58" s="542" t="s">
        <v>842</v>
      </c>
      <c r="D58" s="542" t="s">
        <v>869</v>
      </c>
      <c r="E58" s="542" t="s">
        <v>607</v>
      </c>
      <c r="F58" s="542" t="s">
        <v>845</v>
      </c>
      <c r="G58" s="612">
        <v>44571</v>
      </c>
      <c r="H58" s="615">
        <v>0.35416666666666669</v>
      </c>
      <c r="I58" s="616">
        <v>32</v>
      </c>
      <c r="J58" s="542"/>
    </row>
    <row r="59" spans="2:10" ht="20.100000000000001" customHeight="1" thickBot="1">
      <c r="B59" s="541" t="s">
        <v>771</v>
      </c>
      <c r="C59" s="542" t="s">
        <v>842</v>
      </c>
      <c r="D59" s="542" t="s">
        <v>869</v>
      </c>
      <c r="E59" s="542" t="s">
        <v>607</v>
      </c>
      <c r="F59" s="542" t="s">
        <v>874</v>
      </c>
      <c r="G59" s="612">
        <v>44576</v>
      </c>
      <c r="H59" s="615">
        <v>0.72916666666666663</v>
      </c>
      <c r="I59" s="616">
        <v>19</v>
      </c>
      <c r="J59" s="542"/>
    </row>
    <row r="60" spans="2:10" ht="20.100000000000001" customHeight="1" thickBot="1">
      <c r="B60" s="541" t="s">
        <v>771</v>
      </c>
      <c r="C60" s="542" t="s">
        <v>842</v>
      </c>
      <c r="D60" s="542" t="s">
        <v>869</v>
      </c>
      <c r="E60" s="542" t="s">
        <v>607</v>
      </c>
      <c r="F60" s="542" t="s">
        <v>845</v>
      </c>
      <c r="G60" s="612">
        <v>44571</v>
      </c>
      <c r="H60" s="615">
        <v>0.35416666666666669</v>
      </c>
      <c r="I60" s="616">
        <v>32</v>
      </c>
      <c r="J60" s="542"/>
    </row>
    <row r="61" spans="2:10" ht="20.100000000000001" customHeight="1" thickBot="1">
      <c r="B61" s="539"/>
    </row>
    <row r="62" spans="2:10" ht="42.75" customHeight="1" thickBot="1">
      <c r="B62" s="540" t="s">
        <v>837</v>
      </c>
      <c r="C62" s="540" t="s">
        <v>838</v>
      </c>
      <c r="D62" s="540" t="s">
        <v>429</v>
      </c>
      <c r="E62" s="536" t="s">
        <v>839</v>
      </c>
      <c r="F62" s="536" t="s">
        <v>840</v>
      </c>
      <c r="G62" s="536" t="s">
        <v>431</v>
      </c>
      <c r="H62" s="536" t="s">
        <v>433</v>
      </c>
      <c r="I62" s="536" t="s">
        <v>4</v>
      </c>
      <c r="J62" s="536" t="s">
        <v>897</v>
      </c>
    </row>
    <row r="63" spans="2:10" ht="20.100000000000001" customHeight="1" thickBot="1">
      <c r="B63" s="541" t="s">
        <v>751</v>
      </c>
      <c r="C63" s="542" t="s">
        <v>842</v>
      </c>
      <c r="D63" s="542" t="s">
        <v>869</v>
      </c>
      <c r="E63" s="542" t="s">
        <v>608</v>
      </c>
      <c r="F63" s="542" t="s">
        <v>845</v>
      </c>
      <c r="G63" s="612">
        <v>44571</v>
      </c>
      <c r="H63" s="615">
        <v>0.52083333333333337</v>
      </c>
      <c r="I63" s="616">
        <v>32</v>
      </c>
      <c r="J63" s="542"/>
    </row>
    <row r="64" spans="2:10" ht="20.100000000000001" customHeight="1" thickBot="1">
      <c r="B64" s="541" t="s">
        <v>752</v>
      </c>
      <c r="C64" s="542" t="s">
        <v>842</v>
      </c>
      <c r="D64" s="542" t="s">
        <v>869</v>
      </c>
      <c r="E64" s="542" t="s">
        <v>608</v>
      </c>
      <c r="F64" s="542" t="s">
        <v>874</v>
      </c>
      <c r="G64" s="612">
        <v>44576</v>
      </c>
      <c r="H64" s="615">
        <v>0.66666666666666663</v>
      </c>
      <c r="I64" s="616">
        <v>19</v>
      </c>
      <c r="J64" s="542"/>
    </row>
    <row r="65" spans="1:11" ht="20.100000000000001" customHeight="1" thickBot="1">
      <c r="B65" s="541" t="s">
        <v>752</v>
      </c>
      <c r="C65" s="542" t="s">
        <v>842</v>
      </c>
      <c r="D65" s="542" t="s">
        <v>869</v>
      </c>
      <c r="E65" s="542" t="s">
        <v>608</v>
      </c>
      <c r="F65" s="542" t="s">
        <v>845</v>
      </c>
      <c r="G65" s="612">
        <v>44571</v>
      </c>
      <c r="H65" s="615">
        <v>0.52083333333333337</v>
      </c>
      <c r="I65" s="616">
        <v>32</v>
      </c>
      <c r="J65" s="542"/>
    </row>
    <row r="66" spans="1:11" ht="20.100000000000001" customHeight="1" thickBot="1">
      <c r="B66" s="541" t="s">
        <v>765</v>
      </c>
      <c r="C66" s="542" t="s">
        <v>842</v>
      </c>
      <c r="D66" s="542" t="s">
        <v>869</v>
      </c>
      <c r="E66" s="542" t="s">
        <v>608</v>
      </c>
      <c r="F66" s="542" t="s">
        <v>874</v>
      </c>
      <c r="G66" s="612">
        <v>44576</v>
      </c>
      <c r="H66" s="615">
        <v>0.66666666666666663</v>
      </c>
      <c r="I66" s="616">
        <v>19</v>
      </c>
      <c r="J66" s="542"/>
    </row>
    <row r="67" spans="1:11" ht="20.100000000000001" customHeight="1" thickBot="1">
      <c r="B67" s="541" t="s">
        <v>765</v>
      </c>
      <c r="C67" s="542" t="s">
        <v>842</v>
      </c>
      <c r="D67" s="542" t="s">
        <v>869</v>
      </c>
      <c r="E67" s="542" t="s">
        <v>608</v>
      </c>
      <c r="F67" s="542" t="s">
        <v>845</v>
      </c>
      <c r="G67" s="612">
        <v>44571</v>
      </c>
      <c r="H67" s="615">
        <v>0.52083333333333337</v>
      </c>
      <c r="I67" s="616">
        <v>32</v>
      </c>
      <c r="J67" s="542"/>
    </row>
    <row r="68" spans="1:11" ht="20.100000000000001" customHeight="1" thickBot="1">
      <c r="B68" s="541" t="s">
        <v>771</v>
      </c>
      <c r="C68" s="542" t="s">
        <v>842</v>
      </c>
      <c r="D68" s="542" t="s">
        <v>869</v>
      </c>
      <c r="E68" s="542" t="s">
        <v>608</v>
      </c>
      <c r="F68" s="542" t="s">
        <v>899</v>
      </c>
      <c r="G68" s="612">
        <v>44576</v>
      </c>
      <c r="H68" s="615">
        <v>0.66666666666666663</v>
      </c>
      <c r="I68" s="616">
        <v>19</v>
      </c>
      <c r="J68" s="542"/>
    </row>
    <row r="69" spans="1:11" ht="20.100000000000001" customHeight="1" thickBot="1">
      <c r="B69" s="541" t="s">
        <v>771</v>
      </c>
      <c r="C69" s="542" t="s">
        <v>842</v>
      </c>
      <c r="D69" s="542" t="s">
        <v>869</v>
      </c>
      <c r="E69" s="542" t="s">
        <v>608</v>
      </c>
      <c r="F69" s="542" t="s">
        <v>845</v>
      </c>
      <c r="G69" s="612">
        <v>44571</v>
      </c>
      <c r="H69" s="615">
        <v>0.52083333333333337</v>
      </c>
      <c r="I69" s="616">
        <v>32</v>
      </c>
      <c r="J69" s="542"/>
    </row>
    <row r="70" spans="1:11" ht="20.100000000000001" customHeight="1" thickBot="1">
      <c r="B70" s="539"/>
    </row>
    <row r="71" spans="1:11" ht="42.75" customHeight="1" thickBot="1">
      <c r="B71" s="540" t="s">
        <v>837</v>
      </c>
      <c r="C71" s="540" t="s">
        <v>838</v>
      </c>
      <c r="D71" s="540" t="s">
        <v>429</v>
      </c>
      <c r="E71" s="536" t="s">
        <v>839</v>
      </c>
      <c r="F71" s="536" t="s">
        <v>840</v>
      </c>
      <c r="G71" s="536" t="s">
        <v>431</v>
      </c>
      <c r="H71" s="536" t="s">
        <v>433</v>
      </c>
      <c r="I71" s="536" t="s">
        <v>4</v>
      </c>
      <c r="J71" s="536" t="s">
        <v>897</v>
      </c>
    </row>
    <row r="72" spans="1:11" ht="20.100000000000001" customHeight="1" thickBot="1">
      <c r="B72" s="541" t="s">
        <v>696</v>
      </c>
      <c r="C72" s="542" t="s">
        <v>842</v>
      </c>
      <c r="D72" s="542" t="s">
        <v>878</v>
      </c>
      <c r="E72" s="542" t="s">
        <v>408</v>
      </c>
      <c r="F72" s="542" t="s">
        <v>874</v>
      </c>
      <c r="G72" s="612">
        <v>44576</v>
      </c>
      <c r="H72" s="615">
        <v>0.54166666666666663</v>
      </c>
      <c r="I72" s="616">
        <v>19</v>
      </c>
      <c r="J72" s="542"/>
    </row>
    <row r="73" spans="1:11" ht="76.5" customHeight="1" thickBot="1">
      <c r="A73" s="2"/>
      <c r="B73" s="617"/>
      <c r="C73" s="618"/>
      <c r="D73" s="618"/>
      <c r="E73" s="618"/>
      <c r="F73" s="618"/>
      <c r="G73" s="619"/>
      <c r="H73" s="620"/>
      <c r="I73" s="621"/>
      <c r="J73" s="618"/>
      <c r="K73" s="2"/>
    </row>
    <row r="74" spans="1:11" ht="42.75" customHeight="1" thickBot="1">
      <c r="B74" s="540" t="s">
        <v>837</v>
      </c>
      <c r="C74" s="540" t="s">
        <v>838</v>
      </c>
      <c r="D74" s="540" t="s">
        <v>429</v>
      </c>
      <c r="E74" s="536" t="s">
        <v>839</v>
      </c>
      <c r="F74" s="536" t="s">
        <v>840</v>
      </c>
      <c r="G74" s="536" t="s">
        <v>431</v>
      </c>
      <c r="H74" s="536" t="s">
        <v>433</v>
      </c>
      <c r="I74" s="536" t="s">
        <v>4</v>
      </c>
      <c r="J74" s="536" t="s">
        <v>897</v>
      </c>
    </row>
    <row r="75" spans="1:11" ht="20.100000000000001" customHeight="1" thickBot="1">
      <c r="B75" s="541" t="s">
        <v>900</v>
      </c>
      <c r="C75" s="542" t="s">
        <v>842</v>
      </c>
      <c r="D75" s="542" t="s">
        <v>901</v>
      </c>
      <c r="E75" s="542" t="s">
        <v>881</v>
      </c>
      <c r="F75" s="542" t="s">
        <v>874</v>
      </c>
      <c r="G75" s="612">
        <v>44576</v>
      </c>
      <c r="H75" s="615">
        <v>0.54166666666666663</v>
      </c>
      <c r="I75" s="616">
        <v>19</v>
      </c>
      <c r="J75" s="542"/>
    </row>
    <row r="76" spans="1:11" ht="20.100000000000001" customHeight="1" thickBot="1">
      <c r="B76" s="541" t="s">
        <v>900</v>
      </c>
      <c r="C76" s="542" t="s">
        <v>842</v>
      </c>
      <c r="D76" s="542" t="s">
        <v>901</v>
      </c>
      <c r="E76" s="542" t="s">
        <v>881</v>
      </c>
      <c r="F76" s="542" t="s">
        <v>845</v>
      </c>
      <c r="G76" s="612">
        <v>44571</v>
      </c>
      <c r="H76" s="615">
        <v>0.35416666666666669</v>
      </c>
      <c r="I76" s="616">
        <v>25</v>
      </c>
      <c r="J76" s="542"/>
    </row>
    <row r="77" spans="1:11" ht="20.100000000000001" customHeight="1" thickBot="1">
      <c r="B77" s="541" t="s">
        <v>902</v>
      </c>
      <c r="C77" s="542" t="s">
        <v>842</v>
      </c>
      <c r="D77" s="542" t="s">
        <v>901</v>
      </c>
      <c r="E77" s="542" t="s">
        <v>881</v>
      </c>
      <c r="F77" s="542" t="s">
        <v>874</v>
      </c>
      <c r="G77" s="612">
        <v>44576</v>
      </c>
      <c r="H77" s="615">
        <v>0.54166666666666663</v>
      </c>
      <c r="I77" s="616">
        <v>19</v>
      </c>
      <c r="J77" s="542"/>
    </row>
    <row r="78" spans="1:11" ht="20.100000000000001" customHeight="1" thickBot="1">
      <c r="B78" s="541" t="s">
        <v>902</v>
      </c>
      <c r="C78" s="542" t="s">
        <v>842</v>
      </c>
      <c r="D78" s="542" t="s">
        <v>901</v>
      </c>
      <c r="E78" s="542" t="s">
        <v>881</v>
      </c>
      <c r="F78" s="542" t="s">
        <v>845</v>
      </c>
      <c r="G78" s="612">
        <v>44571</v>
      </c>
      <c r="H78" s="615">
        <v>0.35416666666666669</v>
      </c>
      <c r="I78" s="616">
        <v>25</v>
      </c>
      <c r="J78" s="542"/>
    </row>
    <row r="79" spans="1:11" ht="20.100000000000001" customHeight="1" thickBot="1">
      <c r="B79" s="541" t="s">
        <v>714</v>
      </c>
      <c r="C79" s="542" t="s">
        <v>842</v>
      </c>
      <c r="D79" s="542" t="s">
        <v>901</v>
      </c>
      <c r="E79" s="542" t="s">
        <v>881</v>
      </c>
      <c r="F79" s="542" t="s">
        <v>874</v>
      </c>
      <c r="G79" s="612">
        <v>44576</v>
      </c>
      <c r="H79" s="615">
        <v>0.54166666666666663</v>
      </c>
      <c r="I79" s="616">
        <v>19</v>
      </c>
      <c r="J79" s="542"/>
    </row>
    <row r="80" spans="1:11" ht="20.100000000000001" customHeight="1" thickBot="1">
      <c r="B80" s="541" t="s">
        <v>714</v>
      </c>
      <c r="C80" s="542" t="s">
        <v>842</v>
      </c>
      <c r="D80" s="542" t="s">
        <v>901</v>
      </c>
      <c r="E80" s="542" t="s">
        <v>881</v>
      </c>
      <c r="F80" s="542" t="s">
        <v>845</v>
      </c>
      <c r="G80" s="612">
        <v>44571</v>
      </c>
      <c r="H80" s="615">
        <v>0.35416666666666669</v>
      </c>
      <c r="I80" s="616">
        <v>25</v>
      </c>
      <c r="J80" s="542"/>
    </row>
    <row r="81" spans="2:10" ht="20.100000000000001" customHeight="1" thickBot="1">
      <c r="B81" s="541" t="s">
        <v>714</v>
      </c>
      <c r="C81" s="542" t="s">
        <v>842</v>
      </c>
      <c r="D81" s="542" t="s">
        <v>901</v>
      </c>
      <c r="E81" s="542" t="s">
        <v>881</v>
      </c>
      <c r="F81" s="542" t="s">
        <v>874</v>
      </c>
      <c r="G81" s="612">
        <v>44576</v>
      </c>
      <c r="H81" s="615">
        <v>0.54166666666666663</v>
      </c>
      <c r="I81" s="616">
        <v>19</v>
      </c>
      <c r="J81" s="542"/>
    </row>
    <row r="82" spans="2:10" ht="20.100000000000001" customHeight="1" thickBot="1">
      <c r="B82" s="541" t="s">
        <v>714</v>
      </c>
      <c r="C82" s="542" t="s">
        <v>842</v>
      </c>
      <c r="D82" s="542" t="s">
        <v>901</v>
      </c>
      <c r="E82" s="542" t="s">
        <v>881</v>
      </c>
      <c r="F82" s="542" t="s">
        <v>845</v>
      </c>
      <c r="G82" s="612">
        <v>44571</v>
      </c>
      <c r="H82" s="615">
        <v>0.35416666666666669</v>
      </c>
      <c r="I82" s="616">
        <v>25</v>
      </c>
      <c r="J82" s="542"/>
    </row>
    <row r="83" spans="2:10" ht="20.100000000000001" customHeight="1" thickBot="1">
      <c r="B83" s="539"/>
    </row>
    <row r="84" spans="2:10" ht="42.75" customHeight="1" thickBot="1">
      <c r="B84" s="540" t="s">
        <v>837</v>
      </c>
      <c r="C84" s="540" t="s">
        <v>838</v>
      </c>
      <c r="D84" s="540" t="s">
        <v>429</v>
      </c>
      <c r="E84" s="536" t="s">
        <v>839</v>
      </c>
      <c r="F84" s="536" t="s">
        <v>840</v>
      </c>
      <c r="G84" s="536" t="s">
        <v>431</v>
      </c>
      <c r="H84" s="536" t="s">
        <v>433</v>
      </c>
      <c r="I84" s="536" t="s">
        <v>4</v>
      </c>
      <c r="J84" s="536" t="s">
        <v>897</v>
      </c>
    </row>
    <row r="85" spans="2:10" ht="20.100000000000001" customHeight="1" thickBot="1">
      <c r="B85" s="541" t="s">
        <v>699</v>
      </c>
      <c r="C85" s="542" t="s">
        <v>842</v>
      </c>
      <c r="D85" s="542" t="s">
        <v>903</v>
      </c>
      <c r="E85" s="542" t="s">
        <v>886</v>
      </c>
      <c r="F85" s="542" t="s">
        <v>874</v>
      </c>
      <c r="G85" s="612">
        <v>44576</v>
      </c>
      <c r="H85" s="615">
        <v>0.60416666666666663</v>
      </c>
      <c r="I85" s="616">
        <v>19</v>
      </c>
      <c r="J85" s="542"/>
    </row>
    <row r="86" spans="2:10" ht="20.100000000000001" customHeight="1" thickBot="1">
      <c r="B86" s="541" t="s">
        <v>699</v>
      </c>
      <c r="C86" s="542" t="s">
        <v>842</v>
      </c>
      <c r="D86" s="542" t="s">
        <v>903</v>
      </c>
      <c r="E86" s="542" t="s">
        <v>886</v>
      </c>
      <c r="F86" s="542" t="s">
        <v>845</v>
      </c>
      <c r="G86" s="612">
        <v>44571</v>
      </c>
      <c r="H86" s="615">
        <v>0.35416666666666669</v>
      </c>
      <c r="I86" s="616">
        <v>24</v>
      </c>
      <c r="J86" s="542"/>
    </row>
    <row r="87" spans="2:10" ht="20.100000000000001" customHeight="1" thickBot="1">
      <c r="B87" s="541" t="s">
        <v>904</v>
      </c>
      <c r="C87" s="542" t="s">
        <v>842</v>
      </c>
      <c r="D87" s="542" t="s">
        <v>903</v>
      </c>
      <c r="E87" s="542" t="s">
        <v>886</v>
      </c>
      <c r="F87" s="542" t="s">
        <v>874</v>
      </c>
      <c r="G87" s="612">
        <v>44576</v>
      </c>
      <c r="H87" s="615">
        <v>0.60416666666666663</v>
      </c>
      <c r="I87" s="616">
        <v>19</v>
      </c>
      <c r="J87" s="542"/>
    </row>
    <row r="88" spans="2:10" ht="20.100000000000001" customHeight="1" thickBot="1">
      <c r="B88" s="541" t="s">
        <v>904</v>
      </c>
      <c r="C88" s="542" t="s">
        <v>842</v>
      </c>
      <c r="D88" s="542" t="s">
        <v>903</v>
      </c>
      <c r="E88" s="542" t="s">
        <v>886</v>
      </c>
      <c r="F88" s="542" t="s">
        <v>845</v>
      </c>
      <c r="G88" s="612">
        <v>44571</v>
      </c>
      <c r="H88" s="615">
        <v>0.35416666666666669</v>
      </c>
      <c r="I88" s="616">
        <v>24</v>
      </c>
      <c r="J88" s="542"/>
    </row>
    <row r="89" spans="2:10" ht="20.100000000000001" customHeight="1" thickBot="1">
      <c r="B89" s="541" t="s">
        <v>701</v>
      </c>
      <c r="C89" s="542" t="s">
        <v>842</v>
      </c>
      <c r="D89" s="542" t="s">
        <v>903</v>
      </c>
      <c r="E89" s="542" t="s">
        <v>886</v>
      </c>
      <c r="F89" s="542" t="s">
        <v>874</v>
      </c>
      <c r="G89" s="612">
        <v>44576</v>
      </c>
      <c r="H89" s="615">
        <v>0.60416666666666663</v>
      </c>
      <c r="I89" s="616">
        <v>19</v>
      </c>
      <c r="J89" s="542"/>
    </row>
    <row r="90" spans="2:10" ht="20.100000000000001" customHeight="1" thickBot="1">
      <c r="B90" s="541" t="s">
        <v>701</v>
      </c>
      <c r="C90" s="542" t="s">
        <v>842</v>
      </c>
      <c r="D90" s="542" t="s">
        <v>903</v>
      </c>
      <c r="E90" s="542" t="s">
        <v>886</v>
      </c>
      <c r="F90" s="542" t="s">
        <v>845</v>
      </c>
      <c r="G90" s="612">
        <v>44571</v>
      </c>
      <c r="H90" s="615">
        <v>0.35416666666666669</v>
      </c>
      <c r="I90" s="616">
        <v>24</v>
      </c>
      <c r="J90" s="542"/>
    </row>
    <row r="91" spans="2:10" ht="20.100000000000001" customHeight="1" thickBot="1">
      <c r="B91" s="541" t="s">
        <v>905</v>
      </c>
      <c r="C91" s="542" t="s">
        <v>842</v>
      </c>
      <c r="D91" s="542" t="s">
        <v>903</v>
      </c>
      <c r="E91" s="542" t="s">
        <v>886</v>
      </c>
      <c r="F91" s="542" t="s">
        <v>874</v>
      </c>
      <c r="G91" s="612">
        <v>44576</v>
      </c>
      <c r="H91" s="615">
        <v>0.60416666666666663</v>
      </c>
      <c r="I91" s="616">
        <v>19</v>
      </c>
      <c r="J91" s="542"/>
    </row>
    <row r="92" spans="2:10" ht="20.100000000000001" customHeight="1" thickBot="1">
      <c r="B92" s="541" t="s">
        <v>905</v>
      </c>
      <c r="C92" s="542" t="s">
        <v>842</v>
      </c>
      <c r="D92" s="542" t="s">
        <v>903</v>
      </c>
      <c r="E92" s="542" t="s">
        <v>886</v>
      </c>
      <c r="F92" s="542" t="s">
        <v>845</v>
      </c>
      <c r="G92" s="612">
        <v>44571</v>
      </c>
      <c r="H92" s="615">
        <v>0.35416666666666669</v>
      </c>
      <c r="I92" s="616">
        <v>24</v>
      </c>
      <c r="J92" s="542"/>
    </row>
    <row r="93" spans="2:10" ht="20.100000000000001" customHeight="1" thickBot="1">
      <c r="B93" s="541" t="s">
        <v>702</v>
      </c>
      <c r="C93" s="542" t="s">
        <v>842</v>
      </c>
      <c r="D93" s="542" t="s">
        <v>903</v>
      </c>
      <c r="E93" s="542" t="s">
        <v>886</v>
      </c>
      <c r="F93" s="542" t="s">
        <v>874</v>
      </c>
      <c r="G93" s="612">
        <v>44576</v>
      </c>
      <c r="H93" s="615">
        <v>0.60416666666666663</v>
      </c>
      <c r="I93" s="616">
        <v>19</v>
      </c>
      <c r="J93" s="542"/>
    </row>
    <row r="94" spans="2:10" ht="20.100000000000001" customHeight="1" thickBot="1">
      <c r="B94" s="541" t="s">
        <v>702</v>
      </c>
      <c r="C94" s="542" t="s">
        <v>842</v>
      </c>
      <c r="D94" s="542" t="s">
        <v>903</v>
      </c>
      <c r="E94" s="542" t="s">
        <v>886</v>
      </c>
      <c r="F94" s="542" t="s">
        <v>845</v>
      </c>
      <c r="G94" s="612">
        <v>44571</v>
      </c>
      <c r="H94" s="615">
        <v>0.35416666666666669</v>
      </c>
      <c r="I94" s="616">
        <v>24</v>
      </c>
      <c r="J94" s="542"/>
    </row>
    <row r="95" spans="2:10" ht="20.100000000000001" customHeight="1" thickBot="1">
      <c r="B95" s="541" t="s">
        <v>834</v>
      </c>
      <c r="C95" s="542" t="s">
        <v>842</v>
      </c>
      <c r="D95" s="542" t="s">
        <v>903</v>
      </c>
      <c r="E95" s="542" t="s">
        <v>886</v>
      </c>
      <c r="F95" s="542" t="s">
        <v>874</v>
      </c>
      <c r="G95" s="612">
        <v>44576</v>
      </c>
      <c r="H95" s="615">
        <v>0.60416666666666663</v>
      </c>
      <c r="I95" s="616">
        <v>19</v>
      </c>
      <c r="J95" s="542"/>
    </row>
    <row r="96" spans="2:10" ht="20.100000000000001" customHeight="1" thickBot="1">
      <c r="B96" s="541" t="s">
        <v>834</v>
      </c>
      <c r="C96" s="542" t="s">
        <v>842</v>
      </c>
      <c r="D96" s="542" t="s">
        <v>903</v>
      </c>
      <c r="E96" s="542" t="s">
        <v>886</v>
      </c>
      <c r="F96" s="542" t="s">
        <v>845</v>
      </c>
      <c r="G96" s="612">
        <v>44571</v>
      </c>
      <c r="H96" s="615">
        <v>0.35416666666666669</v>
      </c>
      <c r="I96" s="616">
        <v>24</v>
      </c>
      <c r="J96" s="542"/>
    </row>
    <row r="97" spans="2:10" ht="20.100000000000001" customHeight="1" thickBot="1">
      <c r="B97" s="541" t="s">
        <v>703</v>
      </c>
      <c r="C97" s="542" t="s">
        <v>842</v>
      </c>
      <c r="D97" s="542" t="s">
        <v>903</v>
      </c>
      <c r="E97" s="542" t="s">
        <v>886</v>
      </c>
      <c r="F97" s="542" t="s">
        <v>874</v>
      </c>
      <c r="G97" s="612">
        <v>44576</v>
      </c>
      <c r="H97" s="615">
        <v>0.60416666666666663</v>
      </c>
      <c r="I97" s="616">
        <v>19</v>
      </c>
      <c r="J97" s="542"/>
    </row>
    <row r="98" spans="2:10" ht="20.100000000000001" customHeight="1" thickBot="1">
      <c r="B98" s="541" t="s">
        <v>703</v>
      </c>
      <c r="C98" s="542" t="s">
        <v>842</v>
      </c>
      <c r="D98" s="542" t="s">
        <v>903</v>
      </c>
      <c r="E98" s="542" t="s">
        <v>886</v>
      </c>
      <c r="F98" s="542" t="s">
        <v>845</v>
      </c>
      <c r="G98" s="612">
        <v>44571</v>
      </c>
      <c r="H98" s="615">
        <v>0.35416666666666669</v>
      </c>
      <c r="I98" s="616">
        <v>24</v>
      </c>
      <c r="J98" s="542"/>
    </row>
    <row r="99" spans="2:10" ht="20.100000000000001" customHeight="1" thickBot="1">
      <c r="B99" s="541" t="s">
        <v>906</v>
      </c>
      <c r="C99" s="542" t="s">
        <v>842</v>
      </c>
      <c r="D99" s="542" t="s">
        <v>903</v>
      </c>
      <c r="E99" s="542" t="s">
        <v>886</v>
      </c>
      <c r="F99" s="542" t="s">
        <v>874</v>
      </c>
      <c r="G99" s="612">
        <v>44576</v>
      </c>
      <c r="H99" s="615">
        <v>0.60416666666666663</v>
      </c>
      <c r="I99" s="616">
        <v>19</v>
      </c>
      <c r="J99" s="542"/>
    </row>
    <row r="100" spans="2:10" ht="20.100000000000001" customHeight="1" thickBot="1">
      <c r="B100" s="541" t="s">
        <v>906</v>
      </c>
      <c r="C100" s="542" t="s">
        <v>842</v>
      </c>
      <c r="D100" s="542" t="s">
        <v>903</v>
      </c>
      <c r="E100" s="542" t="s">
        <v>886</v>
      </c>
      <c r="F100" s="542" t="s">
        <v>845</v>
      </c>
      <c r="G100" s="612">
        <v>44571</v>
      </c>
      <c r="H100" s="615">
        <v>0.35416666666666669</v>
      </c>
      <c r="I100" s="616">
        <v>24</v>
      </c>
      <c r="J100" s="542"/>
    </row>
    <row r="101" spans="2:10" ht="20.100000000000001" customHeight="1" thickBot="1">
      <c r="B101" s="541" t="s">
        <v>705</v>
      </c>
      <c r="C101" s="542" t="s">
        <v>842</v>
      </c>
      <c r="D101" s="542" t="s">
        <v>903</v>
      </c>
      <c r="E101" s="542" t="s">
        <v>886</v>
      </c>
      <c r="F101" s="542" t="s">
        <v>874</v>
      </c>
      <c r="G101" s="612">
        <v>44576</v>
      </c>
      <c r="H101" s="615">
        <v>0.60416666666666663</v>
      </c>
      <c r="I101" s="616">
        <v>19</v>
      </c>
      <c r="J101" s="542"/>
    </row>
    <row r="102" spans="2:10" ht="20.100000000000001" customHeight="1" thickBot="1">
      <c r="B102" s="541" t="s">
        <v>705</v>
      </c>
      <c r="C102" s="542" t="s">
        <v>842</v>
      </c>
      <c r="D102" s="542" t="s">
        <v>903</v>
      </c>
      <c r="E102" s="542" t="s">
        <v>886</v>
      </c>
      <c r="F102" s="542" t="s">
        <v>845</v>
      </c>
      <c r="G102" s="612">
        <v>44571</v>
      </c>
      <c r="H102" s="615">
        <v>0.35416666666666669</v>
      </c>
      <c r="I102" s="616">
        <v>24</v>
      </c>
      <c r="J102" s="542"/>
    </row>
    <row r="103" spans="2:10" ht="20.100000000000001" customHeight="1" thickBot="1">
      <c r="B103" s="541" t="s">
        <v>706</v>
      </c>
      <c r="C103" s="542" t="s">
        <v>842</v>
      </c>
      <c r="D103" s="542" t="s">
        <v>903</v>
      </c>
      <c r="E103" s="542" t="s">
        <v>886</v>
      </c>
      <c r="F103" s="542" t="s">
        <v>874</v>
      </c>
      <c r="G103" s="612">
        <v>44576</v>
      </c>
      <c r="H103" s="615">
        <v>0.60416666666666663</v>
      </c>
      <c r="I103" s="616">
        <v>19</v>
      </c>
      <c r="J103" s="542"/>
    </row>
    <row r="104" spans="2:10" ht="20.100000000000001" customHeight="1" thickBot="1">
      <c r="B104" s="541" t="s">
        <v>706</v>
      </c>
      <c r="C104" s="542" t="s">
        <v>842</v>
      </c>
      <c r="D104" s="542" t="s">
        <v>903</v>
      </c>
      <c r="E104" s="542" t="s">
        <v>886</v>
      </c>
      <c r="F104" s="542" t="s">
        <v>845</v>
      </c>
      <c r="G104" s="612">
        <v>44571</v>
      </c>
      <c r="H104" s="615">
        <v>0.35416666666666669</v>
      </c>
      <c r="I104" s="616">
        <v>24</v>
      </c>
      <c r="J104" s="542"/>
    </row>
    <row r="105" spans="2:10" ht="20.100000000000001" customHeight="1" thickBot="1">
      <c r="B105" s="541" t="s">
        <v>907</v>
      </c>
      <c r="C105" s="542" t="s">
        <v>842</v>
      </c>
      <c r="D105" s="542" t="s">
        <v>903</v>
      </c>
      <c r="E105" s="542" t="s">
        <v>886</v>
      </c>
      <c r="F105" s="542" t="s">
        <v>874</v>
      </c>
      <c r="G105" s="612">
        <v>44576</v>
      </c>
      <c r="H105" s="615">
        <v>0.60416666666666663</v>
      </c>
      <c r="I105" s="616">
        <v>19</v>
      </c>
      <c r="J105" s="542"/>
    </row>
    <row r="106" spans="2:10" ht="20.100000000000001" customHeight="1" thickBot="1">
      <c r="B106" s="541" t="s">
        <v>907</v>
      </c>
      <c r="C106" s="542" t="s">
        <v>842</v>
      </c>
      <c r="D106" s="542" t="s">
        <v>903</v>
      </c>
      <c r="E106" s="542" t="s">
        <v>886</v>
      </c>
      <c r="F106" s="542" t="s">
        <v>845</v>
      </c>
      <c r="G106" s="612">
        <v>44571</v>
      </c>
      <c r="H106" s="615">
        <v>0.35416666666666669</v>
      </c>
      <c r="I106" s="616">
        <v>24</v>
      </c>
      <c r="J106" s="542"/>
    </row>
    <row r="107" spans="2:10" ht="20.100000000000001" customHeight="1" thickBot="1">
      <c r="B107" s="541" t="s">
        <v>707</v>
      </c>
      <c r="C107" s="542" t="s">
        <v>842</v>
      </c>
      <c r="D107" s="542" t="s">
        <v>903</v>
      </c>
      <c r="E107" s="542" t="s">
        <v>886</v>
      </c>
      <c r="F107" s="542" t="s">
        <v>874</v>
      </c>
      <c r="G107" s="612">
        <v>44576</v>
      </c>
      <c r="H107" s="615">
        <v>0.60416666666666663</v>
      </c>
      <c r="I107" s="616">
        <v>19</v>
      </c>
      <c r="J107" s="542"/>
    </row>
    <row r="108" spans="2:10" ht="20.100000000000001" customHeight="1" thickBot="1">
      <c r="B108" s="541" t="s">
        <v>707</v>
      </c>
      <c r="C108" s="542" t="s">
        <v>842</v>
      </c>
      <c r="D108" s="542" t="s">
        <v>903</v>
      </c>
      <c r="E108" s="542" t="s">
        <v>886</v>
      </c>
      <c r="F108" s="542" t="s">
        <v>845</v>
      </c>
      <c r="G108" s="612">
        <v>44571</v>
      </c>
      <c r="H108" s="615">
        <v>0.35416666666666669</v>
      </c>
      <c r="I108" s="616">
        <v>24</v>
      </c>
      <c r="J108" s="542"/>
    </row>
    <row r="109" spans="2:10" ht="20.100000000000001" customHeight="1" thickBot="1">
      <c r="B109" s="541" t="s">
        <v>908</v>
      </c>
      <c r="C109" s="542" t="s">
        <v>842</v>
      </c>
      <c r="D109" s="542" t="s">
        <v>903</v>
      </c>
      <c r="E109" s="542" t="s">
        <v>886</v>
      </c>
      <c r="F109" s="542" t="s">
        <v>874</v>
      </c>
      <c r="G109" s="612">
        <v>44576</v>
      </c>
      <c r="H109" s="615">
        <v>0.60416666666666663</v>
      </c>
      <c r="I109" s="616">
        <v>19</v>
      </c>
      <c r="J109" s="542"/>
    </row>
    <row r="110" spans="2:10" ht="20.100000000000001" customHeight="1" thickBot="1">
      <c r="B110" s="541" t="s">
        <v>908</v>
      </c>
      <c r="C110" s="542" t="s">
        <v>842</v>
      </c>
      <c r="D110" s="542" t="s">
        <v>903</v>
      </c>
      <c r="E110" s="542" t="s">
        <v>886</v>
      </c>
      <c r="F110" s="542" t="s">
        <v>845</v>
      </c>
      <c r="G110" s="612">
        <v>44571</v>
      </c>
      <c r="H110" s="615">
        <v>0.35416666666666669</v>
      </c>
      <c r="I110" s="616">
        <v>24</v>
      </c>
      <c r="J110" s="542"/>
    </row>
    <row r="111" spans="2:10" ht="20.100000000000001" customHeight="1" thickBot="1">
      <c r="B111" s="541" t="s">
        <v>909</v>
      </c>
      <c r="C111" s="542" t="s">
        <v>842</v>
      </c>
      <c r="D111" s="542" t="s">
        <v>903</v>
      </c>
      <c r="E111" s="542" t="s">
        <v>886</v>
      </c>
      <c r="F111" s="542" t="s">
        <v>874</v>
      </c>
      <c r="G111" s="612">
        <v>44576</v>
      </c>
      <c r="H111" s="615">
        <v>0.60416666666666663</v>
      </c>
      <c r="I111" s="616">
        <v>19</v>
      </c>
      <c r="J111" s="542"/>
    </row>
    <row r="112" spans="2:10" ht="20.100000000000001" customHeight="1" thickBot="1">
      <c r="B112" s="541" t="s">
        <v>909</v>
      </c>
      <c r="C112" s="542" t="s">
        <v>842</v>
      </c>
      <c r="D112" s="542" t="s">
        <v>903</v>
      </c>
      <c r="E112" s="542" t="s">
        <v>886</v>
      </c>
      <c r="F112" s="542" t="s">
        <v>845</v>
      </c>
      <c r="G112" s="612">
        <v>44571</v>
      </c>
      <c r="H112" s="615">
        <v>0.35416666666666669</v>
      </c>
      <c r="I112" s="616">
        <v>24</v>
      </c>
      <c r="J112" s="542"/>
    </row>
    <row r="113" spans="2:10" ht="20.100000000000001" customHeight="1" thickBot="1"/>
    <row r="114" spans="2:10" ht="42.75" customHeight="1" thickBot="1">
      <c r="B114" s="540" t="s">
        <v>837</v>
      </c>
      <c r="C114" s="540" t="s">
        <v>838</v>
      </c>
      <c r="D114" s="540" t="s">
        <v>429</v>
      </c>
      <c r="E114" s="536" t="s">
        <v>839</v>
      </c>
      <c r="F114" s="536" t="s">
        <v>840</v>
      </c>
      <c r="G114" s="536" t="s">
        <v>431</v>
      </c>
      <c r="H114" s="536" t="s">
        <v>433</v>
      </c>
      <c r="I114" s="536" t="s">
        <v>4</v>
      </c>
      <c r="J114" s="536" t="s">
        <v>897</v>
      </c>
    </row>
    <row r="115" spans="2:10" ht="20.100000000000001" customHeight="1" thickBot="1">
      <c r="B115" s="541" t="s">
        <v>910</v>
      </c>
      <c r="C115" s="542" t="s">
        <v>842</v>
      </c>
      <c r="D115" s="542" t="s">
        <v>911</v>
      </c>
      <c r="E115" s="542" t="s">
        <v>894</v>
      </c>
      <c r="F115" s="542" t="s">
        <v>874</v>
      </c>
      <c r="G115" s="612">
        <v>44576</v>
      </c>
      <c r="H115" s="615">
        <v>0.47916666666666669</v>
      </c>
      <c r="I115" s="616">
        <v>19</v>
      </c>
      <c r="J115" s="542"/>
    </row>
    <row r="116" spans="2:10" ht="20.100000000000001" customHeight="1" thickBot="1">
      <c r="B116" s="541" t="s">
        <v>910</v>
      </c>
      <c r="C116" s="542" t="s">
        <v>842</v>
      </c>
      <c r="D116" s="542" t="s">
        <v>911</v>
      </c>
      <c r="E116" s="542" t="s">
        <v>894</v>
      </c>
      <c r="F116" s="542" t="s">
        <v>845</v>
      </c>
      <c r="G116" s="612">
        <v>44581</v>
      </c>
      <c r="H116" s="615">
        <v>0.6875</v>
      </c>
      <c r="I116" s="616" t="s">
        <v>83</v>
      </c>
      <c r="J116" s="542"/>
    </row>
    <row r="117" spans="2:10" ht="20.100000000000001" customHeight="1" thickBot="1">
      <c r="B117" s="541" t="s">
        <v>912</v>
      </c>
      <c r="C117" s="542" t="s">
        <v>842</v>
      </c>
      <c r="D117" s="542" t="s">
        <v>911</v>
      </c>
      <c r="E117" s="542" t="s">
        <v>894</v>
      </c>
      <c r="F117" s="542" t="s">
        <v>874</v>
      </c>
      <c r="G117" s="612">
        <v>44576</v>
      </c>
      <c r="H117" s="615">
        <v>0.47916666666666669</v>
      </c>
      <c r="I117" s="616">
        <v>19</v>
      </c>
      <c r="J117" s="542"/>
    </row>
    <row r="118" spans="2:10" ht="20.100000000000001" customHeight="1" thickBot="1">
      <c r="B118" s="541" t="s">
        <v>912</v>
      </c>
      <c r="C118" s="542" t="s">
        <v>842</v>
      </c>
      <c r="D118" s="542" t="s">
        <v>911</v>
      </c>
      <c r="E118" s="542" t="s">
        <v>894</v>
      </c>
      <c r="F118" s="542" t="s">
        <v>845</v>
      </c>
      <c r="G118" s="612">
        <v>44581</v>
      </c>
      <c r="H118" s="615">
        <v>0.6875</v>
      </c>
      <c r="I118" s="616" t="s">
        <v>83</v>
      </c>
      <c r="J118" s="542"/>
    </row>
    <row r="119" spans="2:10" ht="20.100000000000001" customHeight="1" thickBot="1">
      <c r="B119" s="541" t="s">
        <v>913</v>
      </c>
      <c r="C119" s="542" t="s">
        <v>842</v>
      </c>
      <c r="D119" s="542" t="s">
        <v>911</v>
      </c>
      <c r="E119" s="542" t="s">
        <v>894</v>
      </c>
      <c r="F119" s="542" t="s">
        <v>874</v>
      </c>
      <c r="G119" s="612">
        <v>44576</v>
      </c>
      <c r="H119" s="615">
        <v>0.47916666666666669</v>
      </c>
      <c r="I119" s="616">
        <v>19</v>
      </c>
      <c r="J119" s="542"/>
    </row>
    <row r="120" spans="2:10" ht="20.100000000000001" customHeight="1" thickBot="1">
      <c r="B120" s="541" t="s">
        <v>913</v>
      </c>
      <c r="C120" s="542" t="s">
        <v>842</v>
      </c>
      <c r="D120" s="542" t="s">
        <v>911</v>
      </c>
      <c r="E120" s="542" t="s">
        <v>894</v>
      </c>
      <c r="F120" s="542" t="s">
        <v>845</v>
      </c>
      <c r="G120" s="612">
        <v>44581</v>
      </c>
      <c r="H120" s="615">
        <v>0.6875</v>
      </c>
      <c r="I120" s="616" t="s">
        <v>83</v>
      </c>
      <c r="J120" s="542"/>
    </row>
    <row r="121" spans="2:10" ht="20.100000000000001" customHeight="1" thickBot="1">
      <c r="B121" s="541" t="s">
        <v>914</v>
      </c>
      <c r="C121" s="542" t="s">
        <v>842</v>
      </c>
      <c r="D121" s="542" t="s">
        <v>911</v>
      </c>
      <c r="E121" s="542" t="s">
        <v>894</v>
      </c>
      <c r="F121" s="542" t="s">
        <v>874</v>
      </c>
      <c r="G121" s="612">
        <v>44576</v>
      </c>
      <c r="H121" s="615">
        <v>0.47916666666666669</v>
      </c>
      <c r="I121" s="616">
        <v>19</v>
      </c>
      <c r="J121" s="542"/>
    </row>
    <row r="122" spans="2:10" ht="20.100000000000001" customHeight="1" thickBot="1">
      <c r="B122" s="541" t="s">
        <v>914</v>
      </c>
      <c r="C122" s="542" t="s">
        <v>842</v>
      </c>
      <c r="D122" s="542" t="s">
        <v>911</v>
      </c>
      <c r="E122" s="542" t="s">
        <v>894</v>
      </c>
      <c r="F122" s="542" t="s">
        <v>845</v>
      </c>
      <c r="G122" s="612">
        <v>44581</v>
      </c>
      <c r="H122" s="615">
        <v>0.6875</v>
      </c>
      <c r="I122" s="616" t="s">
        <v>83</v>
      </c>
      <c r="J122" s="542"/>
    </row>
    <row r="123" spans="2:10" ht="20.100000000000001" customHeight="1" thickBot="1">
      <c r="B123" s="541" t="s">
        <v>915</v>
      </c>
      <c r="C123" s="542" t="s">
        <v>842</v>
      </c>
      <c r="D123" s="542" t="s">
        <v>911</v>
      </c>
      <c r="E123" s="542" t="s">
        <v>894</v>
      </c>
      <c r="F123" s="542" t="s">
        <v>874</v>
      </c>
      <c r="G123" s="612">
        <v>44576</v>
      </c>
      <c r="H123" s="615">
        <v>0.47916666666666669</v>
      </c>
      <c r="I123" s="616">
        <v>19</v>
      </c>
      <c r="J123" s="542"/>
    </row>
    <row r="124" spans="2:10" ht="20.100000000000001" customHeight="1" thickBot="1">
      <c r="B124" s="541" t="s">
        <v>915</v>
      </c>
      <c r="C124" s="542" t="s">
        <v>842</v>
      </c>
      <c r="D124" s="542" t="s">
        <v>911</v>
      </c>
      <c r="E124" s="542" t="s">
        <v>894</v>
      </c>
      <c r="F124" s="542" t="s">
        <v>845</v>
      </c>
      <c r="G124" s="612">
        <v>44581</v>
      </c>
      <c r="H124" s="615">
        <v>0.6875</v>
      </c>
      <c r="I124" s="616" t="s">
        <v>83</v>
      </c>
      <c r="J124" s="542"/>
    </row>
    <row r="125" spans="2:10" ht="20.100000000000001" customHeight="1" thickBot="1">
      <c r="B125" s="541" t="s">
        <v>916</v>
      </c>
      <c r="C125" s="542" t="s">
        <v>842</v>
      </c>
      <c r="D125" s="542" t="s">
        <v>911</v>
      </c>
      <c r="E125" s="542" t="s">
        <v>894</v>
      </c>
      <c r="F125" s="542" t="s">
        <v>874</v>
      </c>
      <c r="G125" s="612">
        <v>44576</v>
      </c>
      <c r="H125" s="615">
        <v>0.47916666666666669</v>
      </c>
      <c r="I125" s="616">
        <v>19</v>
      </c>
      <c r="J125" s="542"/>
    </row>
    <row r="126" spans="2:10" ht="20.100000000000001" customHeight="1" thickBot="1">
      <c r="B126" s="541" t="s">
        <v>916</v>
      </c>
      <c r="C126" s="542" t="s">
        <v>842</v>
      </c>
      <c r="D126" s="542" t="s">
        <v>911</v>
      </c>
      <c r="E126" s="542" t="s">
        <v>894</v>
      </c>
      <c r="F126" s="542" t="s">
        <v>845</v>
      </c>
      <c r="G126" s="612">
        <v>44581</v>
      </c>
      <c r="H126" s="615">
        <v>0.6875</v>
      </c>
      <c r="I126" s="616" t="s">
        <v>83</v>
      </c>
      <c r="J126" s="542"/>
    </row>
    <row r="127" spans="2:10" ht="20.100000000000001" customHeight="1" thickBot="1">
      <c r="B127" s="541" t="s">
        <v>917</v>
      </c>
      <c r="C127" s="542" t="s">
        <v>842</v>
      </c>
      <c r="D127" s="542" t="s">
        <v>911</v>
      </c>
      <c r="E127" s="542" t="s">
        <v>894</v>
      </c>
      <c r="F127" s="542" t="s">
        <v>874</v>
      </c>
      <c r="G127" s="612">
        <v>44576</v>
      </c>
      <c r="H127" s="615">
        <v>0.47916666666666669</v>
      </c>
      <c r="I127" s="616">
        <v>19</v>
      </c>
      <c r="J127" s="542"/>
    </row>
    <row r="128" spans="2:10" ht="20.100000000000001" customHeight="1" thickBot="1">
      <c r="B128" s="541" t="s">
        <v>917</v>
      </c>
      <c r="C128" s="542" t="s">
        <v>842</v>
      </c>
      <c r="D128" s="542" t="s">
        <v>911</v>
      </c>
      <c r="E128" s="542" t="s">
        <v>894</v>
      </c>
      <c r="F128" s="542" t="s">
        <v>845</v>
      </c>
      <c r="G128" s="612">
        <v>44581</v>
      </c>
      <c r="H128" s="615">
        <v>0.6875</v>
      </c>
      <c r="I128" s="616" t="s">
        <v>83</v>
      </c>
      <c r="J128" s="542"/>
    </row>
    <row r="129" spans="2:10" ht="20.100000000000001" customHeight="1" thickBot="1">
      <c r="B129" s="541" t="s">
        <v>918</v>
      </c>
      <c r="C129" s="542" t="s">
        <v>842</v>
      </c>
      <c r="D129" s="542" t="s">
        <v>911</v>
      </c>
      <c r="E129" s="542" t="s">
        <v>894</v>
      </c>
      <c r="F129" s="542" t="s">
        <v>874</v>
      </c>
      <c r="G129" s="612">
        <v>44576</v>
      </c>
      <c r="H129" s="615">
        <v>0.47916666666666669</v>
      </c>
      <c r="I129" s="616">
        <v>19</v>
      </c>
      <c r="J129" s="542"/>
    </row>
    <row r="130" spans="2:10" ht="20.100000000000001" customHeight="1" thickBot="1">
      <c r="B130" s="541" t="s">
        <v>918</v>
      </c>
      <c r="C130" s="542" t="s">
        <v>842</v>
      </c>
      <c r="D130" s="542" t="s">
        <v>911</v>
      </c>
      <c r="E130" s="542" t="s">
        <v>894</v>
      </c>
      <c r="F130" s="542" t="s">
        <v>845</v>
      </c>
      <c r="G130" s="612">
        <v>44581</v>
      </c>
      <c r="H130" s="615">
        <v>0.6875</v>
      </c>
      <c r="I130" s="616" t="s">
        <v>83</v>
      </c>
      <c r="J130" s="542"/>
    </row>
    <row r="131" spans="2:10" ht="20.100000000000001" customHeight="1" thickBot="1">
      <c r="B131" s="541" t="s">
        <v>919</v>
      </c>
      <c r="C131" s="542" t="s">
        <v>842</v>
      </c>
      <c r="D131" s="542" t="s">
        <v>911</v>
      </c>
      <c r="E131" s="542" t="s">
        <v>894</v>
      </c>
      <c r="F131" s="542" t="s">
        <v>874</v>
      </c>
      <c r="G131" s="612">
        <v>44576</v>
      </c>
      <c r="H131" s="615">
        <v>0.47916666666666669</v>
      </c>
      <c r="I131" s="616">
        <v>19</v>
      </c>
      <c r="J131" s="542"/>
    </row>
    <row r="132" spans="2:10" ht="20.100000000000001" customHeight="1" thickBot="1">
      <c r="B132" s="541" t="s">
        <v>919</v>
      </c>
      <c r="C132" s="542" t="s">
        <v>842</v>
      </c>
      <c r="D132" s="542" t="s">
        <v>911</v>
      </c>
      <c r="E132" s="542" t="s">
        <v>894</v>
      </c>
      <c r="F132" s="542" t="s">
        <v>845</v>
      </c>
      <c r="G132" s="612">
        <v>44581</v>
      </c>
      <c r="H132" s="615">
        <v>0.6875</v>
      </c>
      <c r="I132" s="616" t="s">
        <v>83</v>
      </c>
      <c r="J132" s="542"/>
    </row>
    <row r="133" spans="2:10" ht="20.100000000000001" customHeight="1" thickBot="1"/>
    <row r="134" spans="2:10" ht="42.75" customHeight="1" thickBot="1">
      <c r="B134" s="540" t="s">
        <v>837</v>
      </c>
      <c r="C134" s="540" t="s">
        <v>838</v>
      </c>
      <c r="D134" s="540" t="s">
        <v>429</v>
      </c>
      <c r="E134" s="536" t="s">
        <v>839</v>
      </c>
      <c r="F134" s="536" t="s">
        <v>840</v>
      </c>
      <c r="G134" s="536" t="s">
        <v>431</v>
      </c>
      <c r="H134" s="536" t="s">
        <v>433</v>
      </c>
      <c r="I134" s="536" t="s">
        <v>4</v>
      </c>
      <c r="J134" s="536" t="s">
        <v>897</v>
      </c>
    </row>
    <row r="135" spans="2:10" ht="20.100000000000001" customHeight="1" thickBot="1">
      <c r="B135" s="541" t="s">
        <v>920</v>
      </c>
      <c r="C135" s="542" t="s">
        <v>842</v>
      </c>
      <c r="D135" s="542" t="s">
        <v>921</v>
      </c>
      <c r="E135" s="542" t="s">
        <v>459</v>
      </c>
      <c r="F135" s="542" t="s">
        <v>845</v>
      </c>
      <c r="G135" s="612">
        <v>44571</v>
      </c>
      <c r="H135" s="615">
        <v>0.35416666666666669</v>
      </c>
      <c r="I135" s="616">
        <v>31</v>
      </c>
      <c r="J135" s="542"/>
    </row>
    <row r="136" spans="2:10" ht="34.5" customHeight="1"/>
    <row r="137" spans="2:10" ht="20.100000000000001" customHeight="1">
      <c r="D137" s="535" t="s">
        <v>835</v>
      </c>
    </row>
    <row r="138" spans="2:10" ht="20.100000000000001" customHeight="1">
      <c r="D138" s="535" t="s">
        <v>871</v>
      </c>
    </row>
    <row r="139" spans="2:10" ht="20.100000000000001" customHeight="1" thickBot="1">
      <c r="B139" s="539"/>
    </row>
    <row r="140" spans="2:10" ht="42.75" customHeight="1" thickBot="1">
      <c r="B140" s="540" t="s">
        <v>837</v>
      </c>
      <c r="C140" s="540" t="s">
        <v>838</v>
      </c>
      <c r="D140" s="540" t="s">
        <v>429</v>
      </c>
      <c r="E140" s="536" t="s">
        <v>839</v>
      </c>
      <c r="F140" s="536" t="s">
        <v>840</v>
      </c>
      <c r="G140" s="536" t="s">
        <v>431</v>
      </c>
      <c r="H140" s="536" t="s">
        <v>433</v>
      </c>
      <c r="I140" s="536" t="s">
        <v>4</v>
      </c>
      <c r="J140" s="536" t="s">
        <v>897</v>
      </c>
    </row>
    <row r="141" spans="2:10" ht="20.100000000000001" customHeight="1" thickBot="1">
      <c r="B141" s="541" t="s">
        <v>872</v>
      </c>
      <c r="C141" s="542" t="s">
        <v>842</v>
      </c>
      <c r="D141" s="542" t="s">
        <v>873</v>
      </c>
      <c r="E141" s="542" t="s">
        <v>638</v>
      </c>
      <c r="F141" s="542" t="s">
        <v>874</v>
      </c>
      <c r="G141" s="612">
        <v>44572</v>
      </c>
      <c r="H141" s="615">
        <v>0.39583333333333331</v>
      </c>
      <c r="I141" s="616">
        <v>33</v>
      </c>
      <c r="J141" s="542"/>
    </row>
    <row r="142" spans="2:10" ht="20.100000000000001" customHeight="1" thickBot="1">
      <c r="B142" s="541" t="s">
        <v>875</v>
      </c>
      <c r="C142" s="542" t="s">
        <v>842</v>
      </c>
      <c r="D142" s="542" t="s">
        <v>873</v>
      </c>
      <c r="E142" s="542" t="s">
        <v>638</v>
      </c>
      <c r="F142" s="542" t="s">
        <v>874</v>
      </c>
      <c r="G142" s="612">
        <v>44572</v>
      </c>
      <c r="H142" s="615">
        <v>0.39583333333333331</v>
      </c>
      <c r="I142" s="616">
        <v>33</v>
      </c>
      <c r="J142" s="542"/>
    </row>
    <row r="143" spans="2:10" ht="20.100000000000001" customHeight="1" thickBot="1">
      <c r="B143" s="541" t="s">
        <v>876</v>
      </c>
      <c r="C143" s="542" t="s">
        <v>842</v>
      </c>
      <c r="D143" s="542" t="s">
        <v>877</v>
      </c>
      <c r="E143" s="542" t="s">
        <v>637</v>
      </c>
      <c r="F143" s="542" t="s">
        <v>874</v>
      </c>
      <c r="G143" s="612">
        <v>44572</v>
      </c>
      <c r="H143" s="615">
        <v>0.39583333333333331</v>
      </c>
      <c r="I143" s="616">
        <v>33</v>
      </c>
      <c r="J143" s="542"/>
    </row>
    <row r="144" spans="2:10" ht="42.75" customHeight="1">
      <c r="B144" s="539"/>
    </row>
    <row r="145" ht="30" customHeight="1"/>
    <row r="146" ht="30" customHeight="1"/>
    <row r="147" ht="30" customHeight="1"/>
    <row r="148" ht="30" customHeight="1"/>
    <row r="149" ht="30" customHeight="1"/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2:BE50"/>
  <sheetViews>
    <sheetView workbookViewId="0">
      <selection activeCell="F41" sqref="F41"/>
    </sheetView>
  </sheetViews>
  <sheetFormatPr defaultRowHeight="12.75"/>
  <cols>
    <col min="1" max="1" width="4.140625" customWidth="1"/>
    <col min="2" max="2" width="14.7109375" customWidth="1"/>
    <col min="3" max="3" width="38.5703125" customWidth="1"/>
    <col min="4" max="4" width="17.28515625" customWidth="1"/>
    <col min="5" max="5" width="21.85546875" customWidth="1"/>
    <col min="11" max="11" width="3.140625" customWidth="1"/>
    <col min="12" max="12" width="4.5703125" customWidth="1"/>
    <col min="13" max="13" width="14.28515625" customWidth="1"/>
    <col min="14" max="14" width="13.28515625" customWidth="1"/>
    <col min="15" max="15" width="9" style="348" bestFit="1" customWidth="1"/>
    <col min="16" max="16" width="2.28515625" style="348" customWidth="1"/>
    <col min="17" max="17" width="2.42578125" customWidth="1"/>
    <col min="18" max="18" width="4.5703125" customWidth="1"/>
    <col min="19" max="19" width="14.28515625" customWidth="1"/>
    <col min="20" max="20" width="13.28515625" customWidth="1"/>
    <col min="21" max="21" width="9" style="348" bestFit="1" customWidth="1"/>
    <col min="22" max="22" width="4.42578125" customWidth="1"/>
    <col min="23" max="23" width="3" customWidth="1"/>
    <col min="24" max="24" width="5" customWidth="1"/>
    <col min="25" max="25" width="12.85546875" customWidth="1"/>
    <col min="26" max="26" width="9" bestFit="1" customWidth="1"/>
    <col min="27" max="27" width="9.140625" style="348" customWidth="1"/>
    <col min="28" max="28" width="7.7109375" customWidth="1"/>
    <col min="29" max="29" width="3" customWidth="1"/>
    <col min="30" max="30" width="4.7109375" customWidth="1"/>
    <col min="31" max="31" width="12.7109375" customWidth="1"/>
    <col min="32" max="32" width="9" bestFit="1" customWidth="1"/>
    <col min="33" max="33" width="9.140625" style="348" customWidth="1"/>
    <col min="34" max="34" width="8" customWidth="1"/>
    <col min="35" max="35" width="6.42578125" customWidth="1"/>
    <col min="36" max="36" width="4.42578125" customWidth="1"/>
    <col min="37" max="37" width="12.7109375" customWidth="1"/>
    <col min="38" max="38" width="13.140625" bestFit="1" customWidth="1"/>
    <col min="39" max="39" width="6.140625" style="348" customWidth="1"/>
    <col min="41" max="42" width="5.42578125" customWidth="1"/>
    <col min="43" max="43" width="14" customWidth="1"/>
    <col min="44" max="44" width="12.7109375" customWidth="1"/>
    <col min="45" max="45" width="7.28515625" style="348" customWidth="1"/>
    <col min="46" max="46" width="5.5703125" customWidth="1"/>
    <col min="47" max="47" width="4" customWidth="1"/>
    <col min="48" max="48" width="4.42578125" customWidth="1"/>
    <col min="49" max="49" width="13" customWidth="1"/>
    <col min="50" max="50" width="13.140625" bestFit="1" customWidth="1"/>
    <col min="51" max="51" width="9" style="348" bestFit="1" customWidth="1"/>
    <col min="52" max="54" width="4.42578125" customWidth="1"/>
    <col min="55" max="55" width="13.28515625" customWidth="1"/>
    <col min="56" max="56" width="13.140625" bestFit="1" customWidth="1"/>
    <col min="57" max="57" width="9" style="348" bestFit="1" customWidth="1"/>
  </cols>
  <sheetData>
    <row r="2" spans="12:57" s="671" customFormat="1" ht="18.75">
      <c r="M2" s="672" t="s">
        <v>936</v>
      </c>
      <c r="O2" s="686"/>
      <c r="P2" s="686"/>
      <c r="S2" s="673" t="s">
        <v>937</v>
      </c>
      <c r="U2" s="686"/>
      <c r="Y2" s="673" t="s">
        <v>938</v>
      </c>
      <c r="AA2" s="680"/>
      <c r="AE2" s="673" t="s">
        <v>945</v>
      </c>
      <c r="AG2" s="680"/>
      <c r="AK2" s="673" t="s">
        <v>947</v>
      </c>
      <c r="AM2" s="680"/>
      <c r="AQ2" s="673" t="s">
        <v>946</v>
      </c>
      <c r="AS2" s="680"/>
      <c r="AW2" s="673" t="s">
        <v>948</v>
      </c>
      <c r="AY2" s="680"/>
      <c r="BC2" s="673" t="s">
        <v>949</v>
      </c>
      <c r="BE2" s="680"/>
    </row>
    <row r="3" spans="12:57" s="674" customFormat="1" ht="15">
      <c r="M3" s="675"/>
      <c r="N3" s="676">
        <v>44685</v>
      </c>
      <c r="O3" s="677">
        <v>0.34375</v>
      </c>
      <c r="P3" s="677"/>
      <c r="S3" s="676">
        <v>44686</v>
      </c>
      <c r="T3" s="677">
        <v>0.34375</v>
      </c>
      <c r="U3" s="677"/>
      <c r="Y3" s="676">
        <v>44687</v>
      </c>
      <c r="Z3" s="677">
        <v>0.34375</v>
      </c>
      <c r="AA3" s="681"/>
      <c r="AE3" s="676">
        <v>44690</v>
      </c>
      <c r="AF3" s="677">
        <v>0.34375</v>
      </c>
      <c r="AG3" s="681"/>
      <c r="AK3" s="676">
        <v>44692</v>
      </c>
      <c r="AL3" s="677">
        <v>0.34375</v>
      </c>
      <c r="AM3" s="681"/>
      <c r="AQ3" s="676">
        <v>44693</v>
      </c>
      <c r="AR3" s="677">
        <v>0.34375</v>
      </c>
      <c r="AS3" s="681"/>
      <c r="AW3" s="676">
        <v>44698</v>
      </c>
      <c r="AX3" s="677">
        <v>0.34375</v>
      </c>
      <c r="AY3" s="681"/>
      <c r="BC3" s="676">
        <v>44699</v>
      </c>
      <c r="BD3" s="677">
        <v>0.34375</v>
      </c>
      <c r="BE3" s="681"/>
    </row>
    <row r="4" spans="12:57" ht="21">
      <c r="M4" s="2"/>
      <c r="N4" s="668"/>
      <c r="O4" s="684"/>
      <c r="P4" s="677"/>
      <c r="S4" s="2"/>
      <c r="T4" s="668"/>
      <c r="U4" s="684"/>
      <c r="Z4" s="667"/>
      <c r="AF4" s="667"/>
      <c r="AL4" s="667"/>
      <c r="AR4" s="667"/>
      <c r="AX4" s="667"/>
      <c r="BD4" s="667"/>
    </row>
    <row r="5" spans="12:57" ht="15.75">
      <c r="L5" s="669" t="s">
        <v>939</v>
      </c>
      <c r="M5" s="669" t="s">
        <v>940</v>
      </c>
      <c r="N5" s="669" t="s">
        <v>474</v>
      </c>
      <c r="O5" s="685" t="s">
        <v>435</v>
      </c>
      <c r="P5" s="677"/>
      <c r="R5" s="669" t="s">
        <v>939</v>
      </c>
      <c r="S5" s="669" t="s">
        <v>940</v>
      </c>
      <c r="T5" s="669" t="s">
        <v>474</v>
      </c>
      <c r="U5" s="685" t="s">
        <v>435</v>
      </c>
      <c r="X5" s="669" t="s">
        <v>939</v>
      </c>
      <c r="Y5" s="669" t="s">
        <v>940</v>
      </c>
      <c r="Z5" s="669" t="s">
        <v>474</v>
      </c>
      <c r="AA5" s="685" t="s">
        <v>435</v>
      </c>
      <c r="AD5" s="669" t="s">
        <v>939</v>
      </c>
      <c r="AE5" s="669" t="s">
        <v>940</v>
      </c>
      <c r="AF5" s="669" t="s">
        <v>474</v>
      </c>
      <c r="AG5" s="685" t="s">
        <v>435</v>
      </c>
      <c r="AJ5" s="670" t="s">
        <v>939</v>
      </c>
      <c r="AK5" s="670" t="s">
        <v>940</v>
      </c>
      <c r="AL5" s="670" t="s">
        <v>474</v>
      </c>
      <c r="AM5" s="682" t="s">
        <v>435</v>
      </c>
      <c r="AP5" s="670" t="s">
        <v>939</v>
      </c>
      <c r="AQ5" s="670" t="s">
        <v>940</v>
      </c>
      <c r="AR5" s="670" t="s">
        <v>474</v>
      </c>
      <c r="AS5" s="682" t="s">
        <v>435</v>
      </c>
      <c r="AV5" s="670" t="s">
        <v>939</v>
      </c>
      <c r="AW5" s="670" t="s">
        <v>940</v>
      </c>
      <c r="AX5" s="670" t="s">
        <v>474</v>
      </c>
      <c r="AY5" s="682" t="s">
        <v>435</v>
      </c>
      <c r="BB5" s="670" t="s">
        <v>939</v>
      </c>
      <c r="BC5" s="670" t="s">
        <v>940</v>
      </c>
      <c r="BD5" s="670" t="s">
        <v>474</v>
      </c>
      <c r="BE5" s="682" t="s">
        <v>435</v>
      </c>
    </row>
    <row r="6" spans="12:57">
      <c r="L6" s="270">
        <v>1</v>
      </c>
      <c r="M6" s="270" t="s">
        <v>963</v>
      </c>
      <c r="N6" s="270" t="s">
        <v>964</v>
      </c>
      <c r="O6" s="354">
        <v>31</v>
      </c>
      <c r="P6" s="684"/>
      <c r="R6" s="270">
        <v>1</v>
      </c>
      <c r="S6" s="270" t="s">
        <v>963</v>
      </c>
      <c r="T6" s="270" t="s">
        <v>964</v>
      </c>
      <c r="U6" s="354">
        <v>31</v>
      </c>
      <c r="X6" s="270">
        <v>1</v>
      </c>
      <c r="Y6" s="270" t="s">
        <v>963</v>
      </c>
      <c r="Z6" s="270" t="s">
        <v>964</v>
      </c>
      <c r="AA6" s="354">
        <v>31</v>
      </c>
      <c r="AD6" s="270">
        <v>1</v>
      </c>
      <c r="AE6" s="407" t="s">
        <v>944</v>
      </c>
      <c r="AF6" s="407" t="s">
        <v>483</v>
      </c>
      <c r="AG6" s="354">
        <v>31</v>
      </c>
      <c r="AJ6" s="407">
        <v>1</v>
      </c>
      <c r="AK6" s="407" t="s">
        <v>970</v>
      </c>
      <c r="AL6" s="407" t="s">
        <v>486</v>
      </c>
      <c r="AM6" s="683">
        <v>31</v>
      </c>
      <c r="AP6" s="407">
        <v>1</v>
      </c>
      <c r="AQ6" s="407" t="s">
        <v>965</v>
      </c>
      <c r="AR6" s="407" t="s">
        <v>966</v>
      </c>
      <c r="AS6" s="683">
        <v>31</v>
      </c>
      <c r="AV6" s="407">
        <v>1</v>
      </c>
      <c r="AW6" s="407" t="s">
        <v>974</v>
      </c>
      <c r="AX6" s="407" t="s">
        <v>482</v>
      </c>
      <c r="AY6" s="683">
        <v>31</v>
      </c>
      <c r="BB6" s="407">
        <v>1</v>
      </c>
      <c r="BC6" s="407" t="s">
        <v>982</v>
      </c>
      <c r="BD6" s="407" t="s">
        <v>483</v>
      </c>
      <c r="BE6" s="683">
        <v>31</v>
      </c>
    </row>
    <row r="7" spans="12:57">
      <c r="L7" s="270">
        <v>2</v>
      </c>
      <c r="M7" s="270" t="s">
        <v>965</v>
      </c>
      <c r="N7" s="270" t="s">
        <v>966</v>
      </c>
      <c r="O7" s="354">
        <v>31</v>
      </c>
      <c r="P7" s="684"/>
      <c r="R7" s="270">
        <v>2</v>
      </c>
      <c r="S7" s="270" t="s">
        <v>965</v>
      </c>
      <c r="T7" s="270" t="s">
        <v>966</v>
      </c>
      <c r="U7" s="354">
        <v>31</v>
      </c>
      <c r="X7" s="270">
        <v>2</v>
      </c>
      <c r="Y7" s="270" t="s">
        <v>965</v>
      </c>
      <c r="Z7" s="270" t="s">
        <v>966</v>
      </c>
      <c r="AA7" s="354">
        <v>31</v>
      </c>
      <c r="AD7" s="270">
        <v>2</v>
      </c>
      <c r="AE7" s="407" t="s">
        <v>976</v>
      </c>
      <c r="AF7" s="407" t="s">
        <v>966</v>
      </c>
      <c r="AG7" s="354">
        <v>31</v>
      </c>
      <c r="AJ7" s="407">
        <v>2</v>
      </c>
      <c r="AK7" s="407" t="s">
        <v>981</v>
      </c>
      <c r="AL7" s="407" t="s">
        <v>980</v>
      </c>
      <c r="AM7" s="683">
        <v>31</v>
      </c>
      <c r="AP7" s="407">
        <v>2</v>
      </c>
      <c r="AQ7" s="407" t="s">
        <v>967</v>
      </c>
      <c r="AR7" s="407" t="s">
        <v>968</v>
      </c>
      <c r="AS7" s="683">
        <v>31</v>
      </c>
      <c r="AV7" s="407">
        <v>2</v>
      </c>
      <c r="AW7" s="407" t="s">
        <v>955</v>
      </c>
      <c r="AX7" s="407" t="s">
        <v>956</v>
      </c>
      <c r="AY7" s="683">
        <v>31</v>
      </c>
    </row>
    <row r="8" spans="12:57">
      <c r="L8" s="270">
        <v>3</v>
      </c>
      <c r="M8" s="678" t="s">
        <v>970</v>
      </c>
      <c r="N8" s="678" t="s">
        <v>971</v>
      </c>
      <c r="O8" s="354">
        <v>31</v>
      </c>
      <c r="P8" s="684"/>
      <c r="R8" s="270">
        <v>3</v>
      </c>
      <c r="S8" s="678" t="s">
        <v>970</v>
      </c>
      <c r="T8" s="678" t="s">
        <v>971</v>
      </c>
      <c r="U8" s="354">
        <v>31</v>
      </c>
      <c r="X8" s="270">
        <v>3</v>
      </c>
      <c r="Y8" s="678" t="s">
        <v>970</v>
      </c>
      <c r="Z8" s="678" t="s">
        <v>971</v>
      </c>
      <c r="AA8" s="354">
        <v>31</v>
      </c>
      <c r="AD8" s="270">
        <v>3</v>
      </c>
      <c r="AE8" s="407" t="s">
        <v>963</v>
      </c>
      <c r="AF8" s="407" t="s">
        <v>964</v>
      </c>
      <c r="AG8" s="354">
        <v>31</v>
      </c>
      <c r="AP8" s="407">
        <v>3</v>
      </c>
      <c r="AQ8" s="407" t="s">
        <v>969</v>
      </c>
      <c r="AR8" s="407" t="s">
        <v>487</v>
      </c>
      <c r="AS8" s="683">
        <v>31</v>
      </c>
      <c r="AV8" s="407">
        <v>3</v>
      </c>
      <c r="AW8" s="407" t="s">
        <v>978</v>
      </c>
      <c r="AX8" s="407" t="s">
        <v>977</v>
      </c>
      <c r="AY8" s="683">
        <v>31</v>
      </c>
    </row>
    <row r="9" spans="12:57">
      <c r="L9" s="270">
        <v>4</v>
      </c>
      <c r="M9" s="270" t="s">
        <v>967</v>
      </c>
      <c r="N9" s="270" t="s">
        <v>968</v>
      </c>
      <c r="O9" s="354">
        <v>31</v>
      </c>
      <c r="P9" s="684"/>
      <c r="R9" s="270">
        <v>4</v>
      </c>
      <c r="S9" s="270" t="s">
        <v>967</v>
      </c>
      <c r="T9" s="270" t="s">
        <v>968</v>
      </c>
      <c r="U9" s="354">
        <v>31</v>
      </c>
      <c r="X9" s="270">
        <v>4</v>
      </c>
      <c r="Y9" s="270" t="s">
        <v>967</v>
      </c>
      <c r="Z9" s="270" t="s">
        <v>968</v>
      </c>
      <c r="AA9" s="354">
        <v>31</v>
      </c>
      <c r="AD9" s="270">
        <v>4</v>
      </c>
      <c r="AE9" s="407" t="s">
        <v>979</v>
      </c>
      <c r="AF9" s="407" t="s">
        <v>942</v>
      </c>
      <c r="AG9" s="354">
        <v>31</v>
      </c>
      <c r="AP9" s="407">
        <v>4</v>
      </c>
      <c r="AQ9" s="407" t="s">
        <v>952</v>
      </c>
      <c r="AR9" s="407" t="s">
        <v>953</v>
      </c>
      <c r="AS9" s="683">
        <v>31</v>
      </c>
      <c r="AV9" s="407">
        <v>4</v>
      </c>
      <c r="AW9" s="407" t="s">
        <v>957</v>
      </c>
      <c r="AX9" s="407" t="s">
        <v>582</v>
      </c>
      <c r="AY9" s="683">
        <v>31</v>
      </c>
    </row>
    <row r="10" spans="12:57">
      <c r="L10" s="270">
        <v>5</v>
      </c>
      <c r="M10" s="270" t="s">
        <v>950</v>
      </c>
      <c r="N10" s="270" t="s">
        <v>951</v>
      </c>
      <c r="O10" s="354">
        <v>31</v>
      </c>
      <c r="P10" s="684"/>
      <c r="R10" s="270">
        <v>5</v>
      </c>
      <c r="S10" s="270" t="s">
        <v>950</v>
      </c>
      <c r="T10" s="270" t="s">
        <v>951</v>
      </c>
      <c r="U10" s="354">
        <v>31</v>
      </c>
      <c r="X10" s="270">
        <v>5</v>
      </c>
      <c r="Y10" s="270" t="s">
        <v>950</v>
      </c>
      <c r="Z10" s="270" t="s">
        <v>951</v>
      </c>
      <c r="AA10" s="354">
        <v>31</v>
      </c>
      <c r="AD10" s="270">
        <v>5</v>
      </c>
      <c r="AE10" s="407" t="s">
        <v>982</v>
      </c>
      <c r="AF10" s="407" t="s">
        <v>483</v>
      </c>
      <c r="AG10" s="354">
        <v>31</v>
      </c>
      <c r="AP10" s="407">
        <v>5</v>
      </c>
      <c r="AQ10" s="407" t="s">
        <v>950</v>
      </c>
      <c r="AR10" s="407" t="s">
        <v>958</v>
      </c>
      <c r="AS10" s="683">
        <v>31</v>
      </c>
      <c r="AV10" s="407">
        <v>5</v>
      </c>
      <c r="AW10" s="407" t="s">
        <v>985</v>
      </c>
      <c r="AX10" s="407" t="s">
        <v>986</v>
      </c>
      <c r="AY10" s="683">
        <v>31</v>
      </c>
    </row>
    <row r="11" spans="12:57">
      <c r="L11" s="270">
        <v>6</v>
      </c>
      <c r="M11" s="270" t="s">
        <v>969</v>
      </c>
      <c r="N11" s="270" t="s">
        <v>487</v>
      </c>
      <c r="O11" s="354">
        <v>31</v>
      </c>
      <c r="P11" s="684"/>
      <c r="R11" s="270">
        <v>6</v>
      </c>
      <c r="S11" s="270" t="s">
        <v>969</v>
      </c>
      <c r="T11" s="270" t="s">
        <v>487</v>
      </c>
      <c r="U11" s="354">
        <v>31</v>
      </c>
      <c r="X11" s="270">
        <v>6</v>
      </c>
      <c r="Y11" s="270" t="s">
        <v>969</v>
      </c>
      <c r="Z11" s="270" t="s">
        <v>487</v>
      </c>
      <c r="AA11" s="354">
        <v>31</v>
      </c>
      <c r="AD11" s="270">
        <v>6</v>
      </c>
      <c r="AE11" s="407" t="s">
        <v>984</v>
      </c>
      <c r="AF11" s="407" t="s">
        <v>572</v>
      </c>
      <c r="AG11" s="354">
        <v>31</v>
      </c>
      <c r="AP11" s="407">
        <v>6</v>
      </c>
      <c r="AQ11" s="407" t="s">
        <v>972</v>
      </c>
      <c r="AR11" s="407" t="s">
        <v>973</v>
      </c>
      <c r="AS11" s="683">
        <v>31</v>
      </c>
      <c r="AV11" s="407">
        <v>6</v>
      </c>
      <c r="AW11" s="407" t="s">
        <v>987</v>
      </c>
      <c r="AX11" s="407" t="s">
        <v>516</v>
      </c>
      <c r="AY11" s="683">
        <v>31</v>
      </c>
    </row>
    <row r="12" spans="12:57">
      <c r="L12" s="270">
        <v>7</v>
      </c>
      <c r="M12" s="270" t="s">
        <v>952</v>
      </c>
      <c r="N12" s="270" t="s">
        <v>953</v>
      </c>
      <c r="O12" s="354">
        <v>31</v>
      </c>
      <c r="P12" s="684"/>
      <c r="R12" s="270">
        <v>7</v>
      </c>
      <c r="S12" s="270" t="s">
        <v>952</v>
      </c>
      <c r="T12" s="270" t="s">
        <v>953</v>
      </c>
      <c r="U12" s="354">
        <v>31</v>
      </c>
      <c r="X12" s="270">
        <v>7</v>
      </c>
      <c r="Y12" s="270" t="s">
        <v>952</v>
      </c>
      <c r="Z12" s="270" t="s">
        <v>953</v>
      </c>
      <c r="AA12" s="354">
        <v>31</v>
      </c>
      <c r="AP12" s="407">
        <v>7</v>
      </c>
      <c r="AQ12" s="407" t="s">
        <v>959</v>
      </c>
      <c r="AR12" s="407" t="s">
        <v>960</v>
      </c>
      <c r="AS12" s="683">
        <v>31</v>
      </c>
      <c r="AV12" s="407">
        <v>7</v>
      </c>
      <c r="AW12" s="407" t="s">
        <v>988</v>
      </c>
      <c r="AX12" s="407" t="s">
        <v>989</v>
      </c>
      <c r="AY12" s="683">
        <v>31</v>
      </c>
    </row>
    <row r="13" spans="12:57">
      <c r="L13" s="270">
        <v>8</v>
      </c>
      <c r="M13" s="270" t="s">
        <v>972</v>
      </c>
      <c r="N13" s="270" t="s">
        <v>973</v>
      </c>
      <c r="O13" s="354">
        <v>31</v>
      </c>
      <c r="P13" s="684"/>
      <c r="R13" s="270">
        <v>8</v>
      </c>
      <c r="S13" s="270" t="s">
        <v>972</v>
      </c>
      <c r="T13" s="270" t="s">
        <v>973</v>
      </c>
      <c r="U13" s="354">
        <v>31</v>
      </c>
      <c r="X13" s="270">
        <v>8</v>
      </c>
      <c r="Y13" s="270" t="s">
        <v>972</v>
      </c>
      <c r="Z13" s="270" t="s">
        <v>973</v>
      </c>
      <c r="AA13" s="354">
        <v>31</v>
      </c>
      <c r="AP13" s="407">
        <v>8</v>
      </c>
      <c r="AQ13" s="407" t="s">
        <v>983</v>
      </c>
      <c r="AR13" s="407" t="s">
        <v>953</v>
      </c>
      <c r="AS13" s="683">
        <v>31</v>
      </c>
    </row>
    <row r="14" spans="12:57">
      <c r="L14" s="270">
        <v>9</v>
      </c>
      <c r="M14" s="270" t="s">
        <v>974</v>
      </c>
      <c r="N14" s="270" t="s">
        <v>482</v>
      </c>
      <c r="O14" s="683">
        <v>31</v>
      </c>
      <c r="P14" s="684"/>
      <c r="R14" s="270">
        <v>9</v>
      </c>
      <c r="S14" s="678" t="s">
        <v>955</v>
      </c>
      <c r="T14" s="270" t="s">
        <v>956</v>
      </c>
      <c r="U14" s="683">
        <v>31</v>
      </c>
      <c r="X14" s="270">
        <v>9</v>
      </c>
      <c r="Y14" s="678" t="s">
        <v>955</v>
      </c>
      <c r="Z14" s="270" t="s">
        <v>956</v>
      </c>
      <c r="AA14" s="683">
        <v>31</v>
      </c>
      <c r="AP14" s="407">
        <v>9</v>
      </c>
      <c r="AQ14" s="407" t="s">
        <v>563</v>
      </c>
      <c r="AR14" s="407" t="s">
        <v>943</v>
      </c>
      <c r="AS14" s="683">
        <v>31</v>
      </c>
    </row>
    <row r="15" spans="12:57">
      <c r="L15" s="270">
        <v>10</v>
      </c>
      <c r="M15" s="270" t="s">
        <v>975</v>
      </c>
      <c r="N15" s="270" t="s">
        <v>953</v>
      </c>
      <c r="O15" s="683">
        <v>31</v>
      </c>
      <c r="P15" s="684"/>
      <c r="R15" s="270">
        <v>10</v>
      </c>
      <c r="S15" s="678" t="s">
        <v>941</v>
      </c>
      <c r="T15" s="270" t="s">
        <v>942</v>
      </c>
      <c r="U15" s="683">
        <v>31</v>
      </c>
      <c r="X15" s="270">
        <v>10</v>
      </c>
      <c r="Y15" s="678" t="s">
        <v>941</v>
      </c>
      <c r="Z15" s="270" t="s">
        <v>942</v>
      </c>
      <c r="AA15" s="683">
        <v>31</v>
      </c>
      <c r="AP15" s="407">
        <v>10</v>
      </c>
      <c r="AQ15" s="407" t="s">
        <v>478</v>
      </c>
      <c r="AR15" s="407" t="s">
        <v>477</v>
      </c>
      <c r="AS15" s="683">
        <v>31</v>
      </c>
    </row>
    <row r="16" spans="12:57">
      <c r="L16" s="270">
        <v>11</v>
      </c>
      <c r="M16" s="270" t="s">
        <v>941</v>
      </c>
      <c r="N16" s="270" t="s">
        <v>942</v>
      </c>
      <c r="O16" s="683">
        <v>31</v>
      </c>
      <c r="P16" s="684"/>
      <c r="R16" s="270">
        <v>11</v>
      </c>
      <c r="S16" s="678" t="s">
        <v>976</v>
      </c>
      <c r="T16" s="270" t="s">
        <v>966</v>
      </c>
      <c r="U16" s="683">
        <v>31</v>
      </c>
      <c r="X16" s="270">
        <v>11</v>
      </c>
      <c r="Y16" s="678" t="s">
        <v>976</v>
      </c>
      <c r="Z16" s="270" t="s">
        <v>966</v>
      </c>
      <c r="AA16" s="683">
        <v>31</v>
      </c>
      <c r="AP16" s="407">
        <v>11</v>
      </c>
      <c r="AQ16" s="407" t="s">
        <v>990</v>
      </c>
      <c r="AR16" s="407" t="s">
        <v>958</v>
      </c>
      <c r="AS16" s="683">
        <v>31</v>
      </c>
    </row>
    <row r="17" spans="2:52">
      <c r="L17" s="270">
        <v>12</v>
      </c>
      <c r="M17" s="270" t="s">
        <v>976</v>
      </c>
      <c r="N17" s="270" t="s">
        <v>966</v>
      </c>
      <c r="O17" s="683">
        <v>31</v>
      </c>
      <c r="P17" s="697"/>
      <c r="R17" s="270">
        <v>12</v>
      </c>
      <c r="S17" s="678" t="s">
        <v>978</v>
      </c>
      <c r="T17" s="278" t="s">
        <v>977</v>
      </c>
      <c r="U17" s="683">
        <v>31</v>
      </c>
      <c r="X17" s="270">
        <v>12</v>
      </c>
      <c r="Y17" s="678" t="s">
        <v>978</v>
      </c>
      <c r="Z17" s="278" t="s">
        <v>977</v>
      </c>
      <c r="AA17" s="683">
        <v>31</v>
      </c>
      <c r="AP17" s="2"/>
    </row>
    <row r="18" spans="2:52">
      <c r="L18" s="270">
        <v>13</v>
      </c>
      <c r="M18" s="270" t="s">
        <v>978</v>
      </c>
      <c r="N18" s="278" t="s">
        <v>977</v>
      </c>
      <c r="O18" s="683">
        <v>31</v>
      </c>
      <c r="P18" s="697"/>
      <c r="R18" s="270">
        <v>13</v>
      </c>
      <c r="S18" s="679" t="s">
        <v>944</v>
      </c>
      <c r="T18" s="407" t="s">
        <v>483</v>
      </c>
      <c r="U18" s="683">
        <v>31</v>
      </c>
      <c r="X18" s="270">
        <v>13</v>
      </c>
      <c r="Y18" s="679" t="s">
        <v>944</v>
      </c>
      <c r="Z18" s="407" t="s">
        <v>483</v>
      </c>
      <c r="AA18" s="683">
        <v>31</v>
      </c>
      <c r="AP18" s="2"/>
    </row>
    <row r="19" spans="2:52">
      <c r="P19" s="697"/>
      <c r="R19" s="270">
        <v>14</v>
      </c>
      <c r="S19" s="679" t="s">
        <v>954</v>
      </c>
      <c r="T19" s="407" t="s">
        <v>479</v>
      </c>
      <c r="U19" s="683">
        <v>31</v>
      </c>
      <c r="X19" s="270">
        <v>14</v>
      </c>
      <c r="Y19" s="679" t="s">
        <v>974</v>
      </c>
      <c r="Z19" s="407" t="s">
        <v>482</v>
      </c>
      <c r="AA19" s="683">
        <v>31</v>
      </c>
      <c r="AP19" s="2"/>
    </row>
    <row r="20" spans="2:52">
      <c r="P20" s="697"/>
      <c r="R20" s="270">
        <v>15</v>
      </c>
      <c r="S20" s="679" t="s">
        <v>959</v>
      </c>
      <c r="T20" s="407" t="s">
        <v>960</v>
      </c>
      <c r="U20" s="683">
        <v>31</v>
      </c>
      <c r="X20" s="270">
        <v>15</v>
      </c>
      <c r="Y20" s="679" t="s">
        <v>959</v>
      </c>
      <c r="Z20" s="407" t="s">
        <v>960</v>
      </c>
      <c r="AA20" s="683">
        <v>31</v>
      </c>
    </row>
    <row r="21" spans="2:52">
      <c r="P21" s="697"/>
      <c r="R21" s="270">
        <v>16</v>
      </c>
      <c r="S21" s="679" t="s">
        <v>957</v>
      </c>
      <c r="T21" s="407" t="s">
        <v>582</v>
      </c>
      <c r="U21" s="683">
        <v>31</v>
      </c>
      <c r="X21" s="270">
        <v>16</v>
      </c>
      <c r="Y21" s="679" t="s">
        <v>957</v>
      </c>
      <c r="Z21" s="407" t="s">
        <v>582</v>
      </c>
      <c r="AA21" s="683">
        <v>31</v>
      </c>
    </row>
    <row r="22" spans="2:52">
      <c r="P22" s="697"/>
    </row>
    <row r="27" spans="2:52" ht="18.75">
      <c r="L27" s="671"/>
      <c r="M27" s="672" t="s">
        <v>936</v>
      </c>
      <c r="N27" s="671"/>
      <c r="O27" s="686"/>
      <c r="P27" s="686"/>
      <c r="R27" s="671"/>
      <c r="S27" s="673" t="s">
        <v>937</v>
      </c>
      <c r="T27" s="671"/>
      <c r="U27" s="686"/>
      <c r="X27" s="671"/>
      <c r="Y27" s="673" t="s">
        <v>938</v>
      </c>
      <c r="Z27" s="671"/>
      <c r="AA27" s="680"/>
      <c r="AB27" s="671"/>
      <c r="AV27" s="671"/>
      <c r="AW27" s="673" t="s">
        <v>948</v>
      </c>
      <c r="AX27" s="671"/>
      <c r="AY27" s="680"/>
    </row>
    <row r="28" spans="2:52" ht="15.75">
      <c r="B28" s="687" t="s">
        <v>991</v>
      </c>
      <c r="L28" s="674"/>
      <c r="M28" s="675"/>
      <c r="N28" s="676">
        <v>44685</v>
      </c>
      <c r="O28" s="677">
        <v>0.34375</v>
      </c>
      <c r="P28" s="677"/>
      <c r="R28" s="674"/>
      <c r="S28" s="676">
        <v>44686</v>
      </c>
      <c r="T28" s="677">
        <v>0.34375</v>
      </c>
      <c r="U28" s="677"/>
      <c r="X28" s="674"/>
      <c r="Y28" s="676">
        <v>44687</v>
      </c>
      <c r="Z28" s="677">
        <v>0.34375</v>
      </c>
      <c r="AA28" s="681"/>
      <c r="AB28" s="674"/>
      <c r="AV28" s="674"/>
      <c r="AW28" s="676">
        <v>44698</v>
      </c>
      <c r="AX28" s="677">
        <v>0.34375</v>
      </c>
      <c r="AY28" s="681"/>
    </row>
    <row r="29" spans="2:52" ht="34.5" customHeight="1">
      <c r="B29" s="1184" t="s">
        <v>993</v>
      </c>
      <c r="C29" s="1185"/>
      <c r="D29" s="1185"/>
      <c r="E29" s="1185"/>
      <c r="F29" s="1185"/>
      <c r="G29" s="1185"/>
      <c r="H29" s="1185"/>
      <c r="I29" s="1185"/>
      <c r="M29" s="2"/>
      <c r="N29" s="668"/>
      <c r="O29" s="684"/>
      <c r="P29" s="677"/>
      <c r="S29" s="2"/>
      <c r="T29" s="668"/>
      <c r="U29" s="684"/>
      <c r="Y29" s="2"/>
      <c r="Z29" s="668"/>
      <c r="AA29" s="684"/>
      <c r="AW29" s="2"/>
      <c r="AX29" s="668"/>
      <c r="AY29" s="684"/>
    </row>
    <row r="30" spans="2:52" ht="15.75">
      <c r="B30" s="687" t="s">
        <v>992</v>
      </c>
      <c r="L30" s="669" t="s">
        <v>939</v>
      </c>
      <c r="M30" s="669" t="s">
        <v>940</v>
      </c>
      <c r="N30" s="669" t="s">
        <v>474</v>
      </c>
      <c r="O30" s="685" t="s">
        <v>435</v>
      </c>
      <c r="P30" s="677"/>
      <c r="R30" s="669" t="s">
        <v>939</v>
      </c>
      <c r="S30" s="669" t="s">
        <v>940</v>
      </c>
      <c r="T30" s="669" t="s">
        <v>474</v>
      </c>
      <c r="U30" s="685" t="s">
        <v>435</v>
      </c>
      <c r="X30" s="669" t="s">
        <v>939</v>
      </c>
      <c r="Y30" s="669" t="s">
        <v>940</v>
      </c>
      <c r="Z30" s="669" t="s">
        <v>474</v>
      </c>
      <c r="AA30" s="685" t="s">
        <v>435</v>
      </c>
      <c r="AV30" s="669" t="s">
        <v>939</v>
      </c>
      <c r="AW30" s="669" t="s">
        <v>940</v>
      </c>
      <c r="AX30" s="669" t="s">
        <v>474</v>
      </c>
      <c r="AY30" s="685" t="s">
        <v>435</v>
      </c>
    </row>
    <row r="31" spans="2:52" ht="15">
      <c r="L31" s="270">
        <v>1</v>
      </c>
      <c r="M31" s="270" t="s">
        <v>961</v>
      </c>
      <c r="N31" s="270" t="s">
        <v>962</v>
      </c>
      <c r="O31" s="354" t="s">
        <v>1016</v>
      </c>
      <c r="P31" s="677"/>
      <c r="R31" s="270">
        <v>1</v>
      </c>
      <c r="S31" s="270" t="s">
        <v>961</v>
      </c>
      <c r="T31" s="270" t="s">
        <v>962</v>
      </c>
      <c r="U31" s="354" t="s">
        <v>1016</v>
      </c>
      <c r="V31" s="677"/>
      <c r="X31" s="270">
        <v>1</v>
      </c>
      <c r="Y31" s="270" t="s">
        <v>961</v>
      </c>
      <c r="Z31" s="270" t="s">
        <v>962</v>
      </c>
      <c r="AA31" s="354" t="s">
        <v>1016</v>
      </c>
      <c r="AB31" s="677"/>
      <c r="AV31" s="270">
        <v>1</v>
      </c>
      <c r="AW31" s="270" t="s">
        <v>961</v>
      </c>
      <c r="AX31" s="270" t="s">
        <v>962</v>
      </c>
      <c r="AY31" s="354" t="s">
        <v>1016</v>
      </c>
      <c r="AZ31" s="677"/>
    </row>
    <row r="32" spans="2:52" ht="18.75" customHeight="1">
      <c r="P32" s="677"/>
    </row>
    <row r="33" spans="1:28" ht="10.5" customHeight="1">
      <c r="L33" s="671"/>
      <c r="M33" s="672"/>
      <c r="N33" s="671"/>
      <c r="O33" s="686"/>
      <c r="P33" s="677"/>
      <c r="R33" s="671"/>
      <c r="S33" s="672"/>
      <c r="T33" s="671"/>
      <c r="U33" s="686"/>
    </row>
    <row r="34" spans="1:28" ht="15" customHeight="1">
      <c r="L34" s="671"/>
      <c r="M34" s="672" t="s">
        <v>936</v>
      </c>
      <c r="N34" s="671"/>
      <c r="O34" s="686"/>
      <c r="P34" s="677"/>
      <c r="R34" s="671"/>
      <c r="S34" s="673" t="s">
        <v>937</v>
      </c>
      <c r="T34" s="671"/>
      <c r="U34" s="686"/>
      <c r="Y34" s="673" t="s">
        <v>938</v>
      </c>
      <c r="Z34" s="671"/>
      <c r="AA34" s="680"/>
      <c r="AB34" s="671"/>
    </row>
    <row r="35" spans="1:28" ht="18.75">
      <c r="B35" s="512" t="s">
        <v>609</v>
      </c>
      <c r="L35" s="674"/>
      <c r="M35" s="675"/>
      <c r="N35" s="676">
        <v>44685</v>
      </c>
      <c r="O35" s="677">
        <v>0.34375</v>
      </c>
      <c r="P35" s="677"/>
      <c r="R35" s="674"/>
      <c r="S35" s="676">
        <v>44686</v>
      </c>
      <c r="T35" s="677">
        <v>0.34375</v>
      </c>
      <c r="U35" s="677"/>
      <c r="Y35" s="676">
        <v>44687</v>
      </c>
      <c r="Z35" s="677">
        <v>0.34375</v>
      </c>
      <c r="AA35" s="681"/>
      <c r="AB35" s="674"/>
    </row>
    <row r="36" spans="1:28" ht="21.75" thickBot="1">
      <c r="M36" s="2"/>
      <c r="N36" s="668"/>
      <c r="O36" s="684"/>
      <c r="P36" s="677"/>
      <c r="S36" s="2"/>
      <c r="T36" s="668"/>
      <c r="U36" s="684"/>
    </row>
    <row r="37" spans="1:28" ht="29.25" thickBot="1">
      <c r="B37" s="662" t="s">
        <v>611</v>
      </c>
      <c r="C37" s="662" t="s">
        <v>612</v>
      </c>
      <c r="D37" s="662" t="s">
        <v>613</v>
      </c>
      <c r="E37" s="662" t="s">
        <v>614</v>
      </c>
      <c r="F37" s="509"/>
      <c r="G37" s="508"/>
      <c r="H37" s="508"/>
      <c r="I37" s="508"/>
      <c r="L37" s="669" t="s">
        <v>939</v>
      </c>
      <c r="M37" s="669" t="s">
        <v>940</v>
      </c>
      <c r="N37" s="669" t="s">
        <v>474</v>
      </c>
      <c r="O37" s="685" t="s">
        <v>435</v>
      </c>
      <c r="P37" s="677"/>
      <c r="R37" s="669" t="s">
        <v>939</v>
      </c>
      <c r="S37" s="669" t="s">
        <v>940</v>
      </c>
      <c r="T37" s="669" t="s">
        <v>474</v>
      </c>
      <c r="U37" s="685" t="s">
        <v>435</v>
      </c>
      <c r="X37" s="669" t="s">
        <v>939</v>
      </c>
      <c r="Y37" s="669" t="s">
        <v>940</v>
      </c>
      <c r="Z37" s="669" t="s">
        <v>474</v>
      </c>
      <c r="AA37" s="685" t="s">
        <v>435</v>
      </c>
    </row>
    <row r="38" spans="1:28" ht="15">
      <c r="B38" s="660"/>
      <c r="C38" s="698" t="s">
        <v>615</v>
      </c>
      <c r="D38" s="698" t="s">
        <v>618</v>
      </c>
      <c r="E38" s="698" t="s">
        <v>620</v>
      </c>
      <c r="F38" s="510"/>
      <c r="G38" s="510"/>
      <c r="H38" s="508"/>
      <c r="I38" s="508"/>
      <c r="L38" s="407">
        <v>1</v>
      </c>
      <c r="M38" s="407" t="s">
        <v>979</v>
      </c>
      <c r="N38" s="407" t="s">
        <v>942</v>
      </c>
      <c r="O38" s="683">
        <v>31</v>
      </c>
      <c r="P38" s="677"/>
      <c r="R38" s="407">
        <v>1</v>
      </c>
      <c r="S38" s="407" t="s">
        <v>979</v>
      </c>
      <c r="T38" s="407" t="s">
        <v>942</v>
      </c>
      <c r="U38" s="683">
        <v>31</v>
      </c>
      <c r="X38" s="407">
        <v>1</v>
      </c>
      <c r="Y38" s="407" t="s">
        <v>979</v>
      </c>
      <c r="Z38" s="407" t="s">
        <v>942</v>
      </c>
      <c r="AA38" s="683">
        <v>31</v>
      </c>
    </row>
    <row r="39" spans="1:28" ht="15">
      <c r="B39" s="663" t="s">
        <v>610</v>
      </c>
      <c r="C39" s="699" t="s">
        <v>616</v>
      </c>
      <c r="D39" s="699" t="s">
        <v>619</v>
      </c>
      <c r="E39" s="699" t="s">
        <v>620</v>
      </c>
      <c r="F39" s="510"/>
      <c r="G39" s="510"/>
      <c r="H39" s="508"/>
      <c r="I39" s="508"/>
      <c r="L39" s="407">
        <v>2</v>
      </c>
      <c r="M39" s="407" t="s">
        <v>981</v>
      </c>
      <c r="N39" s="407" t="s">
        <v>980</v>
      </c>
      <c r="O39" s="683">
        <v>31</v>
      </c>
      <c r="P39" s="677"/>
      <c r="R39" s="407">
        <v>2</v>
      </c>
      <c r="S39" s="407" t="s">
        <v>981</v>
      </c>
      <c r="T39" s="407" t="s">
        <v>980</v>
      </c>
      <c r="U39" s="683">
        <v>31</v>
      </c>
      <c r="X39" s="407">
        <v>2</v>
      </c>
      <c r="Y39" s="407" t="s">
        <v>981</v>
      </c>
      <c r="Z39" s="407" t="s">
        <v>980</v>
      </c>
      <c r="AA39" s="683">
        <v>31</v>
      </c>
    </row>
    <row r="40" spans="1:28" ht="30.6" customHeight="1" thickBot="1">
      <c r="B40" s="664"/>
      <c r="C40" s="700" t="s">
        <v>617</v>
      </c>
      <c r="D40" s="700" t="s">
        <v>619</v>
      </c>
      <c r="E40" s="700" t="s">
        <v>621</v>
      </c>
      <c r="F40" s="510"/>
      <c r="G40" s="510"/>
      <c r="H40" s="508"/>
      <c r="I40" s="508"/>
      <c r="L40" s="407">
        <v>3</v>
      </c>
      <c r="M40" s="407" t="s">
        <v>982</v>
      </c>
      <c r="N40" s="407" t="s">
        <v>483</v>
      </c>
      <c r="O40" s="683">
        <v>31</v>
      </c>
      <c r="P40" s="697"/>
      <c r="R40" s="407">
        <v>3</v>
      </c>
      <c r="S40" s="407" t="s">
        <v>982</v>
      </c>
      <c r="T40" s="407" t="s">
        <v>483</v>
      </c>
      <c r="U40" s="683">
        <v>31</v>
      </c>
      <c r="X40" s="407">
        <v>3</v>
      </c>
      <c r="Y40" s="407" t="s">
        <v>982</v>
      </c>
      <c r="Z40" s="407" t="s">
        <v>483</v>
      </c>
      <c r="AA40" s="683">
        <v>31</v>
      </c>
    </row>
    <row r="41" spans="1:28" ht="40.15" customHeight="1" thickBot="1">
      <c r="B41" s="665" t="s">
        <v>622</v>
      </c>
      <c r="C41" s="701" t="s">
        <v>623</v>
      </c>
      <c r="D41" s="701" t="s">
        <v>619</v>
      </c>
      <c r="E41" s="701" t="s">
        <v>621</v>
      </c>
      <c r="F41" s="511"/>
      <c r="G41" s="511"/>
      <c r="L41" s="407">
        <v>4</v>
      </c>
      <c r="M41" s="407" t="s">
        <v>983</v>
      </c>
      <c r="N41" s="407" t="s">
        <v>953</v>
      </c>
      <c r="O41" s="683">
        <v>31</v>
      </c>
      <c r="P41" s="697"/>
      <c r="R41" s="407">
        <v>4</v>
      </c>
      <c r="S41" s="407" t="s">
        <v>983</v>
      </c>
      <c r="T41" s="407" t="s">
        <v>953</v>
      </c>
      <c r="U41" s="683">
        <v>31</v>
      </c>
      <c r="X41" s="407">
        <v>4</v>
      </c>
      <c r="Y41" s="407" t="s">
        <v>983</v>
      </c>
      <c r="Z41" s="407" t="s">
        <v>953</v>
      </c>
      <c r="AA41" s="683">
        <v>31</v>
      </c>
    </row>
    <row r="42" spans="1:28" ht="14.25">
      <c r="B42" s="660"/>
      <c r="C42" s="698" t="s">
        <v>615</v>
      </c>
      <c r="D42" s="698" t="s">
        <v>619</v>
      </c>
      <c r="E42" s="698" t="s">
        <v>620</v>
      </c>
      <c r="F42" s="511"/>
      <c r="G42" s="511"/>
      <c r="L42" s="407">
        <v>5</v>
      </c>
      <c r="M42" s="407" t="s">
        <v>563</v>
      </c>
      <c r="N42" s="407" t="s">
        <v>943</v>
      </c>
      <c r="O42" s="683">
        <v>31</v>
      </c>
      <c r="P42" s="697"/>
      <c r="R42" s="407">
        <v>5</v>
      </c>
      <c r="S42" s="407" t="s">
        <v>563</v>
      </c>
      <c r="T42" s="407" t="s">
        <v>943</v>
      </c>
      <c r="U42" s="683">
        <v>31</v>
      </c>
      <c r="X42" s="407">
        <v>5</v>
      </c>
      <c r="Y42" s="407" t="s">
        <v>563</v>
      </c>
      <c r="Z42" s="407" t="s">
        <v>943</v>
      </c>
      <c r="AA42" s="683">
        <v>31</v>
      </c>
    </row>
    <row r="43" spans="1:28" ht="14.25">
      <c r="A43" s="2"/>
      <c r="B43" s="666" t="s">
        <v>624</v>
      </c>
      <c r="C43" s="699" t="s">
        <v>631</v>
      </c>
      <c r="D43" s="699" t="s">
        <v>619</v>
      </c>
      <c r="E43" s="699" t="s">
        <v>620</v>
      </c>
      <c r="F43" s="388"/>
      <c r="G43" s="511"/>
      <c r="L43" s="407">
        <v>6</v>
      </c>
      <c r="M43" s="407" t="s">
        <v>984</v>
      </c>
      <c r="N43" s="407" t="s">
        <v>572</v>
      </c>
      <c r="O43" s="683">
        <v>31</v>
      </c>
      <c r="P43" s="697"/>
      <c r="R43" s="407">
        <v>6</v>
      </c>
      <c r="S43" s="407" t="s">
        <v>984</v>
      </c>
      <c r="T43" s="407" t="s">
        <v>572</v>
      </c>
      <c r="U43" s="683">
        <v>31</v>
      </c>
      <c r="X43" s="407">
        <v>6</v>
      </c>
      <c r="Y43" s="407" t="s">
        <v>984</v>
      </c>
      <c r="Z43" s="407" t="s">
        <v>572</v>
      </c>
      <c r="AA43" s="683">
        <v>31</v>
      </c>
    </row>
    <row r="44" spans="1:28" ht="14.25">
      <c r="A44" s="2"/>
      <c r="B44" s="666"/>
      <c r="C44" s="699" t="s">
        <v>616</v>
      </c>
      <c r="D44" s="699" t="s">
        <v>619</v>
      </c>
      <c r="E44" s="699" t="s">
        <v>620</v>
      </c>
      <c r="F44" s="388"/>
      <c r="G44" s="511"/>
      <c r="L44" s="407">
        <v>7</v>
      </c>
      <c r="M44" s="407" t="s">
        <v>478</v>
      </c>
      <c r="N44" s="407" t="s">
        <v>477</v>
      </c>
      <c r="O44" s="683">
        <v>31</v>
      </c>
      <c r="P44" s="697"/>
      <c r="R44" s="407">
        <v>7</v>
      </c>
      <c r="S44" s="407" t="s">
        <v>478</v>
      </c>
      <c r="T44" s="407" t="s">
        <v>477</v>
      </c>
      <c r="U44" s="683">
        <v>31</v>
      </c>
      <c r="X44" s="407">
        <v>7</v>
      </c>
      <c r="Y44" s="407" t="s">
        <v>478</v>
      </c>
      <c r="Z44" s="407" t="s">
        <v>477</v>
      </c>
      <c r="AA44" s="683">
        <v>31</v>
      </c>
    </row>
    <row r="45" spans="1:28" ht="15" thickBot="1">
      <c r="A45" s="2"/>
      <c r="B45" s="664"/>
      <c r="C45" s="700" t="s">
        <v>632</v>
      </c>
      <c r="D45" s="700" t="s">
        <v>619</v>
      </c>
      <c r="E45" s="700" t="s">
        <v>621</v>
      </c>
      <c r="F45" s="388"/>
      <c r="G45" s="511"/>
      <c r="L45" s="407">
        <v>8</v>
      </c>
      <c r="M45" s="407" t="s">
        <v>985</v>
      </c>
      <c r="N45" s="407" t="s">
        <v>986</v>
      </c>
      <c r="O45" s="683">
        <v>31</v>
      </c>
      <c r="P45" s="697"/>
      <c r="R45" s="407">
        <v>8</v>
      </c>
      <c r="S45" s="407" t="s">
        <v>985</v>
      </c>
      <c r="T45" s="407" t="s">
        <v>986</v>
      </c>
      <c r="U45" s="683">
        <v>31</v>
      </c>
      <c r="X45" s="407">
        <v>8</v>
      </c>
      <c r="Y45" s="407" t="s">
        <v>985</v>
      </c>
      <c r="Z45" s="407" t="s">
        <v>986</v>
      </c>
      <c r="AA45" s="683">
        <v>31</v>
      </c>
    </row>
    <row r="46" spans="1:28" ht="13.5" thickBot="1">
      <c r="B46" s="661" t="s">
        <v>934</v>
      </c>
      <c r="C46" s="702" t="s">
        <v>935</v>
      </c>
      <c r="D46" s="700" t="s">
        <v>618</v>
      </c>
      <c r="E46" s="700" t="s">
        <v>620</v>
      </c>
      <c r="F46" s="511"/>
      <c r="G46" s="511"/>
      <c r="L46" s="407">
        <v>9</v>
      </c>
      <c r="M46" s="407" t="s">
        <v>987</v>
      </c>
      <c r="N46" s="407" t="s">
        <v>516</v>
      </c>
      <c r="O46" s="683">
        <v>31</v>
      </c>
      <c r="P46" s="697"/>
      <c r="R46" s="407">
        <v>9</v>
      </c>
      <c r="S46" s="407" t="s">
        <v>987</v>
      </c>
      <c r="T46" s="407" t="s">
        <v>516</v>
      </c>
      <c r="U46" s="683">
        <v>31</v>
      </c>
      <c r="X46" s="407">
        <v>9</v>
      </c>
      <c r="Y46" s="407" t="s">
        <v>987</v>
      </c>
      <c r="Z46" s="407" t="s">
        <v>516</v>
      </c>
      <c r="AA46" s="683">
        <v>31</v>
      </c>
    </row>
    <row r="47" spans="1:28">
      <c r="L47" s="407">
        <v>10</v>
      </c>
      <c r="M47" s="407" t="s">
        <v>988</v>
      </c>
      <c r="N47" s="407" t="s">
        <v>989</v>
      </c>
      <c r="O47" s="683">
        <v>31</v>
      </c>
      <c r="P47" s="697"/>
      <c r="R47" s="407">
        <v>10</v>
      </c>
      <c r="S47" s="407" t="s">
        <v>988</v>
      </c>
      <c r="T47" s="407" t="s">
        <v>989</v>
      </c>
      <c r="U47" s="683">
        <v>31</v>
      </c>
      <c r="X47" s="407">
        <v>10</v>
      </c>
      <c r="Y47" s="407" t="s">
        <v>988</v>
      </c>
      <c r="Z47" s="407" t="s">
        <v>989</v>
      </c>
      <c r="AA47" s="683">
        <v>31</v>
      </c>
    </row>
    <row r="48" spans="1:28">
      <c r="L48" s="407">
        <v>11</v>
      </c>
      <c r="M48" s="407" t="s">
        <v>990</v>
      </c>
      <c r="N48" s="407" t="s">
        <v>958</v>
      </c>
      <c r="O48" s="683">
        <v>31</v>
      </c>
      <c r="P48" s="697"/>
      <c r="R48" s="407">
        <v>11</v>
      </c>
      <c r="S48" s="407" t="s">
        <v>990</v>
      </c>
      <c r="T48" s="407" t="s">
        <v>958</v>
      </c>
      <c r="U48" s="683">
        <v>31</v>
      </c>
      <c r="X48" s="407">
        <v>11</v>
      </c>
      <c r="Y48" s="407" t="s">
        <v>990</v>
      </c>
      <c r="Z48" s="407" t="s">
        <v>958</v>
      </c>
      <c r="AA48" s="683">
        <v>31</v>
      </c>
    </row>
    <row r="49" spans="16:16">
      <c r="P49" s="697"/>
    </row>
    <row r="50" spans="16:16">
      <c r="P50" s="697"/>
    </row>
  </sheetData>
  <sheetProtection selectLockedCells="1" selectUnlockedCells="1"/>
  <mergeCells count="1">
    <mergeCell ref="B29:I29"/>
  </mergeCells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42" r:id="rId4">
          <objectPr defaultSize="0" r:id="rId5">
            <anchor moveWithCells="1">
              <from>
                <xdr:col>0</xdr:col>
                <xdr:colOff>47625</xdr:colOff>
                <xdr:row>1</xdr:row>
                <xdr:rowOff>19050</xdr:rowOff>
              </from>
              <to>
                <xdr:col>9</xdr:col>
                <xdr:colOff>228600</xdr:colOff>
                <xdr:row>26</xdr:row>
                <xdr:rowOff>9525</xdr:rowOff>
              </to>
            </anchor>
          </objectPr>
        </oleObject>
      </mc:Choice>
      <mc:Fallback>
        <oleObject progId="Word.Document.12" shapeId="1024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42:C44"/>
  <sheetViews>
    <sheetView topLeftCell="A5" zoomScaleNormal="100" workbookViewId="0">
      <selection activeCell="E42" sqref="E42"/>
    </sheetView>
  </sheetViews>
  <sheetFormatPr defaultRowHeight="12.75"/>
  <cols>
    <col min="2" max="2" width="46.28515625" customWidth="1"/>
    <col min="3" max="3" width="15" customWidth="1"/>
  </cols>
  <sheetData>
    <row r="42" spans="2:3">
      <c r="B42" s="270" t="s">
        <v>625</v>
      </c>
      <c r="C42" s="270" t="s">
        <v>628</v>
      </c>
    </row>
    <row r="43" spans="2:3">
      <c r="B43" s="270" t="s">
        <v>626</v>
      </c>
      <c r="C43" s="270" t="s">
        <v>629</v>
      </c>
    </row>
    <row r="44" spans="2:3">
      <c r="B44" s="270" t="s">
        <v>627</v>
      </c>
      <c r="C44" s="270" t="s">
        <v>630</v>
      </c>
    </row>
  </sheetData>
  <sheetProtection password="DF3D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76200</xdr:colOff>
                <xdr:row>4</xdr:row>
                <xdr:rowOff>161925</xdr:rowOff>
              </from>
              <to>
                <xdr:col>7</xdr:col>
                <xdr:colOff>523875</xdr:colOff>
                <xdr:row>32</xdr:row>
                <xdr:rowOff>133350</xdr:rowOff>
              </to>
            </anchor>
          </objectPr>
        </oleObject>
      </mc:Choice>
      <mc:Fallback>
        <oleObject progId="Word.Document.12" shapeId="9217" r:id="rId4"/>
      </mc:Fallback>
    </mc:AlternateContent>
    <mc:AlternateContent xmlns:mc="http://schemas.openxmlformats.org/markup-compatibility/2006">
      <mc:Choice Requires="x14">
        <oleObject progId="Word.Document.12" shapeId="9218" r:id="rId6">
          <objectPr defaultSize="0" r:id="rId7">
            <anchor moveWithCells="1">
              <from>
                <xdr:col>1</xdr:col>
                <xdr:colOff>57150</xdr:colOff>
                <xdr:row>4</xdr:row>
                <xdr:rowOff>161925</xdr:rowOff>
              </from>
              <to>
                <xdr:col>9</xdr:col>
                <xdr:colOff>542925</xdr:colOff>
                <xdr:row>41</xdr:row>
                <xdr:rowOff>28575</xdr:rowOff>
              </to>
            </anchor>
          </objectPr>
        </oleObject>
      </mc:Choice>
      <mc:Fallback>
        <oleObject progId="Word.Document.12" shapeId="921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DK443"/>
  <sheetViews>
    <sheetView zoomScale="85" zoomScaleNormal="85" workbookViewId="0">
      <selection activeCell="C87" sqref="C87"/>
    </sheetView>
  </sheetViews>
  <sheetFormatPr defaultRowHeight="15"/>
  <cols>
    <col min="1" max="1" width="2.140625" customWidth="1"/>
    <col min="2" max="2" width="5.7109375" customWidth="1"/>
    <col min="3" max="3" width="44.5703125" customWidth="1"/>
    <col min="4" max="4" width="12.28515625" customWidth="1"/>
    <col min="5" max="5" width="13" customWidth="1"/>
    <col min="6" max="6" width="8.28515625" customWidth="1"/>
    <col min="7" max="7" width="12.7109375" customWidth="1"/>
    <col min="8" max="8" width="7.7109375" hidden="1" customWidth="1"/>
    <col min="9" max="9" width="10.42578125" style="348" customWidth="1"/>
    <col min="10" max="10" width="6.5703125" customWidth="1"/>
    <col min="11" max="12" width="2.85546875" hidden="1" customWidth="1"/>
    <col min="13" max="13" width="5.7109375" hidden="1" customWidth="1"/>
    <col min="14" max="24" width="15.7109375" hidden="1" customWidth="1"/>
    <col min="25" max="25" width="3.28515625" hidden="1" customWidth="1"/>
    <col min="26" max="26" width="5.7109375" hidden="1" customWidth="1"/>
    <col min="27" max="27" width="29.42578125" hidden="1" customWidth="1"/>
    <col min="28" max="28" width="6.28515625" hidden="1" customWidth="1"/>
    <col min="29" max="29" width="7" style="523" hidden="1" customWidth="1"/>
    <col min="30" max="30" width="26.140625" style="523" hidden="1" customWidth="1"/>
    <col min="31" max="31" width="9.140625" style="523" hidden="1" customWidth="1"/>
    <col min="32" max="42" width="5.7109375" hidden="1" customWidth="1"/>
    <col min="43" max="43" width="16.5703125" hidden="1" customWidth="1"/>
    <col min="44" max="44" width="16.85546875" hidden="1" customWidth="1"/>
    <col min="45" max="45" width="20.5703125" hidden="1" customWidth="1"/>
    <col min="46" max="46" width="15.7109375" hidden="1" customWidth="1"/>
    <col min="47" max="47" width="17.7109375" hidden="1" customWidth="1"/>
    <col min="48" max="58" width="9.140625" hidden="1" customWidth="1"/>
    <col min="59" max="110" width="9.140625" customWidth="1"/>
  </cols>
  <sheetData>
    <row r="1" spans="2:79" ht="30.75" customHeight="1">
      <c r="C1" s="419" t="s">
        <v>995</v>
      </c>
      <c r="D1" s="337" t="s">
        <v>994</v>
      </c>
      <c r="AA1" s="522" t="s">
        <v>446</v>
      </c>
      <c r="AB1" s="522"/>
      <c r="AC1" s="522"/>
      <c r="AD1" s="522" t="s">
        <v>436</v>
      </c>
    </row>
    <row r="2" spans="2:79" ht="20.25" customHeight="1">
      <c r="C2" s="349" t="s">
        <v>648</v>
      </c>
      <c r="N2" s="363"/>
      <c r="O2" s="363"/>
      <c r="P2" s="363"/>
      <c r="Q2" s="364"/>
      <c r="R2" s="365"/>
      <c r="S2" s="366"/>
      <c r="AA2" t="s">
        <v>649</v>
      </c>
      <c r="AD2" t="s">
        <v>649</v>
      </c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1"/>
    </row>
    <row r="3" spans="2:79" s="350" customFormat="1" ht="33.75" customHeight="1">
      <c r="B3" s="351" t="s">
        <v>0</v>
      </c>
      <c r="C3" s="351" t="s">
        <v>429</v>
      </c>
      <c r="D3" s="351" t="s">
        <v>430</v>
      </c>
      <c r="E3" s="351" t="s">
        <v>431</v>
      </c>
      <c r="F3" s="351" t="s">
        <v>432</v>
      </c>
      <c r="G3" s="351" t="s">
        <v>433</v>
      </c>
      <c r="H3" s="351" t="s">
        <v>434</v>
      </c>
      <c r="I3" s="351" t="s">
        <v>435</v>
      </c>
      <c r="J3" s="351" t="s">
        <v>1014</v>
      </c>
      <c r="N3" s="367" t="s">
        <v>469</v>
      </c>
      <c r="O3" s="361"/>
      <c r="P3" s="363"/>
      <c r="Q3" s="364"/>
      <c r="R3" s="365"/>
      <c r="S3" s="366"/>
      <c r="T3" s="367" t="s">
        <v>470</v>
      </c>
      <c r="U3" s="361"/>
      <c r="V3" s="361"/>
      <c r="W3" s="361"/>
      <c r="X3"/>
      <c r="Y3"/>
      <c r="Z3"/>
      <c r="AA3" t="s">
        <v>604</v>
      </c>
      <c r="AB3"/>
      <c r="AC3" s="523"/>
      <c r="AD3" t="s">
        <v>604</v>
      </c>
      <c r="AE3" s="523"/>
      <c r="AF3"/>
      <c r="AG3"/>
      <c r="AH3"/>
      <c r="AI3"/>
      <c r="AJ3"/>
      <c r="AK3"/>
      <c r="AL3"/>
      <c r="AM3"/>
      <c r="AN3"/>
      <c r="AO3"/>
      <c r="AP3"/>
      <c r="AQ3"/>
      <c r="AR3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</row>
    <row r="4" spans="2:79" s="350" customFormat="1" ht="27.75" customHeight="1">
      <c r="B4" s="514"/>
      <c r="C4" s="513" t="s">
        <v>639</v>
      </c>
      <c r="D4" s="514"/>
      <c r="E4" s="514"/>
      <c r="F4" s="514"/>
      <c r="G4" s="514"/>
      <c r="H4" s="514"/>
      <c r="I4" s="514"/>
      <c r="J4" s="514"/>
      <c r="N4" s="367" t="s">
        <v>471</v>
      </c>
      <c r="O4" s="361"/>
      <c r="P4" s="363"/>
      <c r="Q4" s="364"/>
      <c r="R4" s="365"/>
      <c r="S4" s="366"/>
      <c r="T4" s="367" t="s">
        <v>471</v>
      </c>
      <c r="U4" s="361"/>
      <c r="V4" s="361"/>
      <c r="W4" s="361"/>
      <c r="X4"/>
      <c r="Y4"/>
      <c r="Z4"/>
      <c r="AA4" s="524">
        <v>44360.3125</v>
      </c>
      <c r="AB4" s="524"/>
      <c r="AC4" s="523"/>
      <c r="AD4" s="524">
        <v>44359.625</v>
      </c>
      <c r="AE4" s="523"/>
      <c r="AF4"/>
      <c r="AG4"/>
      <c r="AH4"/>
      <c r="AI4"/>
      <c r="AJ4"/>
      <c r="AK4"/>
      <c r="AL4"/>
      <c r="AM4"/>
      <c r="AN4"/>
      <c r="AO4"/>
      <c r="AP4"/>
      <c r="AQ4"/>
      <c r="AR4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</row>
    <row r="5" spans="2:79" ht="18.75">
      <c r="B5" s="517">
        <v>1</v>
      </c>
      <c r="C5" s="688"/>
      <c r="D5" s="689"/>
      <c r="E5" s="690"/>
      <c r="F5" s="689"/>
      <c r="G5" s="691"/>
      <c r="H5" s="692"/>
      <c r="I5" s="689"/>
      <c r="J5" s="689"/>
      <c r="N5" s="367"/>
      <c r="O5" s="361"/>
      <c r="P5" s="363"/>
      <c r="Q5" s="364"/>
      <c r="R5" s="365"/>
      <c r="S5" s="366"/>
      <c r="T5" s="367"/>
      <c r="U5" s="361"/>
      <c r="V5" s="361"/>
      <c r="W5" s="361"/>
      <c r="Z5">
        <v>1</v>
      </c>
      <c r="AA5" t="s">
        <v>650</v>
      </c>
      <c r="AC5">
        <v>1</v>
      </c>
      <c r="AD5" t="s">
        <v>650</v>
      </c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</row>
    <row r="6" spans="2:79" ht="15.75">
      <c r="B6" s="517">
        <v>2</v>
      </c>
      <c r="C6" s="688"/>
      <c r="D6" s="689"/>
      <c r="E6" s="690"/>
      <c r="F6" s="689"/>
      <c r="G6" s="691"/>
      <c r="H6" s="692"/>
      <c r="I6" s="689"/>
      <c r="J6" s="689"/>
      <c r="N6" s="368" t="s">
        <v>436</v>
      </c>
      <c r="O6" s="369"/>
      <c r="P6" s="370"/>
      <c r="Q6" s="371"/>
      <c r="R6" s="372"/>
      <c r="S6" s="366"/>
      <c r="T6" s="373" t="s">
        <v>446</v>
      </c>
      <c r="U6" s="361"/>
      <c r="V6" s="361"/>
      <c r="W6" s="361"/>
      <c r="X6" s="361"/>
      <c r="Y6" s="361"/>
      <c r="Z6">
        <v>2</v>
      </c>
      <c r="AA6" t="s">
        <v>651</v>
      </c>
      <c r="AC6">
        <v>2</v>
      </c>
      <c r="AD6" t="s">
        <v>651</v>
      </c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A6" s="361"/>
    </row>
    <row r="7" spans="2:79" ht="15.75">
      <c r="B7" s="517">
        <v>3</v>
      </c>
      <c r="C7" s="678" t="s">
        <v>640</v>
      </c>
      <c r="D7" s="693" t="s">
        <v>603</v>
      </c>
      <c r="E7" s="694">
        <v>44716</v>
      </c>
      <c r="F7" s="693" t="s">
        <v>445</v>
      </c>
      <c r="G7" s="695">
        <v>0.3125</v>
      </c>
      <c r="H7" s="696">
        <v>5</v>
      </c>
      <c r="I7" s="693">
        <v>19</v>
      </c>
      <c r="J7" s="693">
        <v>16</v>
      </c>
      <c r="N7" s="374" t="s">
        <v>438</v>
      </c>
      <c r="O7" s="375" t="s">
        <v>428</v>
      </c>
      <c r="P7" s="405">
        <v>44208</v>
      </c>
      <c r="Q7" s="377" t="s">
        <v>500</v>
      </c>
      <c r="R7" s="378"/>
      <c r="S7" s="366"/>
      <c r="T7" s="374" t="s">
        <v>438</v>
      </c>
      <c r="U7" s="375" t="s">
        <v>428</v>
      </c>
      <c r="V7" s="405">
        <v>44212</v>
      </c>
      <c r="W7" s="377" t="s">
        <v>573</v>
      </c>
      <c r="X7" s="361"/>
      <c r="Y7" s="361"/>
      <c r="Z7">
        <v>3</v>
      </c>
      <c r="AA7" t="s">
        <v>652</v>
      </c>
      <c r="AC7">
        <v>3</v>
      </c>
      <c r="AD7" t="s">
        <v>652</v>
      </c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</row>
    <row r="8" spans="2:79">
      <c r="B8" s="517">
        <v>4</v>
      </c>
      <c r="C8" s="678" t="s">
        <v>1010</v>
      </c>
      <c r="D8" s="693" t="s">
        <v>1011</v>
      </c>
      <c r="E8" s="694">
        <v>44716</v>
      </c>
      <c r="F8" s="693" t="s">
        <v>445</v>
      </c>
      <c r="G8" s="695">
        <v>0.39583333333333331</v>
      </c>
      <c r="H8" s="696">
        <v>5</v>
      </c>
      <c r="I8" s="693">
        <v>19</v>
      </c>
      <c r="J8" s="693">
        <v>3</v>
      </c>
      <c r="N8" s="379" t="s">
        <v>472</v>
      </c>
      <c r="O8" s="379" t="s">
        <v>473</v>
      </c>
      <c r="P8" s="379" t="s">
        <v>474</v>
      </c>
      <c r="Q8" s="380" t="s">
        <v>4</v>
      </c>
      <c r="R8" s="381"/>
      <c r="S8" s="366"/>
      <c r="T8" s="379" t="s">
        <v>472</v>
      </c>
      <c r="U8" s="379" t="s">
        <v>473</v>
      </c>
      <c r="V8" s="379" t="s">
        <v>474</v>
      </c>
      <c r="W8" s="380" t="s">
        <v>4</v>
      </c>
      <c r="X8" s="361"/>
      <c r="Y8" s="361"/>
      <c r="Z8">
        <v>4</v>
      </c>
      <c r="AA8" t="s">
        <v>653</v>
      </c>
      <c r="AC8">
        <v>4</v>
      </c>
      <c r="AD8" t="s">
        <v>653</v>
      </c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</row>
    <row r="9" spans="2:79" s="350" customFormat="1" ht="15" customHeight="1">
      <c r="B9" s="517">
        <v>5</v>
      </c>
      <c r="C9" s="678" t="s">
        <v>407</v>
      </c>
      <c r="D9" s="693" t="s">
        <v>408</v>
      </c>
      <c r="E9" s="694">
        <v>44716</v>
      </c>
      <c r="F9" s="693" t="s">
        <v>445</v>
      </c>
      <c r="G9" s="695">
        <v>0.39583333333333331</v>
      </c>
      <c r="H9" s="696">
        <v>5</v>
      </c>
      <c r="I9" s="693">
        <v>19</v>
      </c>
      <c r="J9" s="693">
        <v>1</v>
      </c>
      <c r="K9"/>
      <c r="N9" s="384">
        <v>1</v>
      </c>
      <c r="O9" s="422" t="s">
        <v>504</v>
      </c>
      <c r="P9" s="422" t="s">
        <v>505</v>
      </c>
      <c r="Q9" s="386">
        <v>31</v>
      </c>
      <c r="R9" s="387"/>
      <c r="S9" s="366"/>
      <c r="T9" s="384">
        <v>1</v>
      </c>
      <c r="U9" s="385" t="s">
        <v>504</v>
      </c>
      <c r="V9" s="385" t="s">
        <v>505</v>
      </c>
      <c r="W9" s="386" t="s">
        <v>83</v>
      </c>
      <c r="X9" s="361"/>
      <c r="Y9" s="361"/>
      <c r="Z9">
        <v>5</v>
      </c>
      <c r="AA9" t="s">
        <v>654</v>
      </c>
      <c r="AB9"/>
      <c r="AC9">
        <v>5</v>
      </c>
      <c r="AD9" t="s">
        <v>654</v>
      </c>
      <c r="AE9" s="523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</row>
    <row r="10" spans="2:79" ht="15" customHeight="1">
      <c r="B10" s="517">
        <v>6</v>
      </c>
      <c r="C10" s="678" t="s">
        <v>999</v>
      </c>
      <c r="D10" s="693" t="s">
        <v>1000</v>
      </c>
      <c r="E10" s="694">
        <v>44716</v>
      </c>
      <c r="F10" s="693" t="s">
        <v>445</v>
      </c>
      <c r="G10" s="695">
        <v>0.39583333333333331</v>
      </c>
      <c r="H10" s="696">
        <v>5</v>
      </c>
      <c r="I10" s="693">
        <v>19</v>
      </c>
      <c r="J10" s="693">
        <v>3</v>
      </c>
      <c r="N10" s="384">
        <v>2</v>
      </c>
      <c r="O10" s="422" t="s">
        <v>506</v>
      </c>
      <c r="P10" s="422" t="s">
        <v>483</v>
      </c>
      <c r="Q10" s="386">
        <v>31</v>
      </c>
      <c r="R10" s="387"/>
      <c r="S10" s="366"/>
      <c r="T10" s="384">
        <v>2</v>
      </c>
      <c r="U10" s="385" t="s">
        <v>506</v>
      </c>
      <c r="V10" s="385" t="s">
        <v>483</v>
      </c>
      <c r="W10" s="386" t="s">
        <v>83</v>
      </c>
      <c r="X10" s="361"/>
      <c r="Y10" s="361"/>
      <c r="Z10">
        <v>6</v>
      </c>
      <c r="AA10" t="s">
        <v>655</v>
      </c>
      <c r="AC10">
        <v>6</v>
      </c>
      <c r="AD10" t="s">
        <v>655</v>
      </c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</row>
    <row r="11" spans="2:79" ht="18.75">
      <c r="B11" s="517">
        <v>7</v>
      </c>
      <c r="C11" s="678" t="s">
        <v>1003</v>
      </c>
      <c r="D11" s="693" t="s">
        <v>1004</v>
      </c>
      <c r="E11" s="694">
        <v>44716</v>
      </c>
      <c r="F11" s="693" t="s">
        <v>445</v>
      </c>
      <c r="G11" s="695">
        <v>0.39583333333333331</v>
      </c>
      <c r="H11" s="696">
        <v>5</v>
      </c>
      <c r="I11" s="693">
        <v>19</v>
      </c>
      <c r="J11" s="693">
        <v>3</v>
      </c>
      <c r="N11" s="388"/>
      <c r="P11" s="388"/>
      <c r="Q11" s="389"/>
      <c r="R11" s="387"/>
      <c r="S11" s="366"/>
      <c r="T11" s="367"/>
      <c r="U11" s="361"/>
      <c r="V11" s="361"/>
      <c r="W11" s="361"/>
      <c r="X11" s="361"/>
      <c r="Y11" s="361"/>
      <c r="AC11">
        <v>7</v>
      </c>
      <c r="AD11" t="s">
        <v>656</v>
      </c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</row>
    <row r="12" spans="2:79" ht="15.75">
      <c r="B12" s="517"/>
      <c r="C12" s="678" t="s">
        <v>1005</v>
      </c>
      <c r="D12" s="693" t="s">
        <v>1006</v>
      </c>
      <c r="E12" s="694">
        <v>44716</v>
      </c>
      <c r="F12" s="693" t="s">
        <v>445</v>
      </c>
      <c r="G12" s="695">
        <v>0.39583333333333331</v>
      </c>
      <c r="H12" s="696">
        <v>5</v>
      </c>
      <c r="I12" s="693">
        <v>19</v>
      </c>
      <c r="J12" s="693">
        <v>1</v>
      </c>
      <c r="N12" s="368" t="s">
        <v>436</v>
      </c>
      <c r="O12" s="363"/>
      <c r="P12" s="363"/>
      <c r="Q12" s="364"/>
      <c r="R12" s="387"/>
      <c r="S12" s="366"/>
      <c r="T12" s="373" t="s">
        <v>446</v>
      </c>
      <c r="U12" s="361"/>
      <c r="V12" s="361"/>
      <c r="W12" s="361"/>
      <c r="X12" s="361"/>
      <c r="Y12" s="361"/>
      <c r="AA12" t="s">
        <v>649</v>
      </c>
      <c r="AC12">
        <v>8</v>
      </c>
      <c r="AD12" t="s">
        <v>657</v>
      </c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82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  <c r="BZ12" s="361"/>
      <c r="CA12" s="361"/>
    </row>
    <row r="13" spans="2:79" ht="15.75">
      <c r="B13" s="517">
        <v>8</v>
      </c>
      <c r="C13" s="678" t="s">
        <v>998</v>
      </c>
      <c r="D13" s="693" t="s">
        <v>997</v>
      </c>
      <c r="E13" s="694">
        <v>44716</v>
      </c>
      <c r="F13" s="693" t="s">
        <v>445</v>
      </c>
      <c r="G13" s="695">
        <v>0.39583333333333331</v>
      </c>
      <c r="H13" s="696">
        <v>5</v>
      </c>
      <c r="I13" s="693">
        <v>19</v>
      </c>
      <c r="J13" s="693">
        <v>1</v>
      </c>
      <c r="K13" s="350"/>
      <c r="N13" s="374" t="s">
        <v>441</v>
      </c>
      <c r="O13" s="375" t="s">
        <v>428</v>
      </c>
      <c r="P13" s="405">
        <v>44208</v>
      </c>
      <c r="Q13" s="377" t="s">
        <v>501</v>
      </c>
      <c r="R13" s="387"/>
      <c r="S13" s="366"/>
      <c r="T13" s="374" t="s">
        <v>447</v>
      </c>
      <c r="U13" s="375" t="s">
        <v>428</v>
      </c>
      <c r="V13" s="376">
        <v>44207</v>
      </c>
      <c r="W13" s="377" t="s">
        <v>502</v>
      </c>
      <c r="X13" s="361"/>
      <c r="Y13" s="382"/>
      <c r="AA13" t="s">
        <v>604</v>
      </c>
      <c r="AC13">
        <v>9</v>
      </c>
      <c r="AD13" t="s">
        <v>658</v>
      </c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</row>
    <row r="14" spans="2:79" ht="18.600000000000001" customHeight="1">
      <c r="B14" s="518">
        <v>9</v>
      </c>
      <c r="C14" s="678" t="s">
        <v>454</v>
      </c>
      <c r="D14" s="693" t="s">
        <v>415</v>
      </c>
      <c r="E14" s="694">
        <v>44716</v>
      </c>
      <c r="F14" s="693" t="s">
        <v>445</v>
      </c>
      <c r="G14" s="695">
        <v>0.45833333333333331</v>
      </c>
      <c r="H14" s="696">
        <v>5</v>
      </c>
      <c r="I14" s="693">
        <v>19</v>
      </c>
      <c r="J14" s="693">
        <v>8</v>
      </c>
      <c r="K14" s="350"/>
      <c r="N14" s="379" t="s">
        <v>472</v>
      </c>
      <c r="O14" s="379" t="s">
        <v>473</v>
      </c>
      <c r="P14" s="379" t="s">
        <v>474</v>
      </c>
      <c r="Q14" s="380" t="s">
        <v>4</v>
      </c>
      <c r="R14" s="387"/>
      <c r="S14" s="366"/>
      <c r="T14" s="379" t="s">
        <v>472</v>
      </c>
      <c r="U14" s="379" t="s">
        <v>473</v>
      </c>
      <c r="V14" s="379" t="s">
        <v>474</v>
      </c>
      <c r="W14" s="380" t="s">
        <v>4</v>
      </c>
      <c r="X14" s="361"/>
      <c r="Y14" s="382"/>
      <c r="AA14" s="524">
        <v>44360.520833333336</v>
      </c>
      <c r="AB14" s="524"/>
      <c r="AC14">
        <v>10</v>
      </c>
      <c r="AD14" t="s">
        <v>659</v>
      </c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  <c r="BZ14" s="361"/>
      <c r="CA14" s="361"/>
    </row>
    <row r="15" spans="2:79" ht="18" customHeight="1">
      <c r="B15" s="517">
        <v>10</v>
      </c>
      <c r="C15" s="678" t="s">
        <v>465</v>
      </c>
      <c r="D15" s="693" t="s">
        <v>605</v>
      </c>
      <c r="E15" s="694">
        <v>44716</v>
      </c>
      <c r="F15" s="693" t="s">
        <v>445</v>
      </c>
      <c r="G15" s="695">
        <v>0.52083333333333337</v>
      </c>
      <c r="H15" s="696">
        <v>5</v>
      </c>
      <c r="I15" s="693">
        <v>19</v>
      </c>
      <c r="J15" s="693">
        <v>15</v>
      </c>
      <c r="K15" s="350"/>
      <c r="N15" s="390">
        <v>1</v>
      </c>
      <c r="O15" s="385" t="s">
        <v>507</v>
      </c>
      <c r="P15" s="385" t="s">
        <v>486</v>
      </c>
      <c r="Q15" s="391">
        <v>34</v>
      </c>
      <c r="R15" s="387"/>
      <c r="S15" s="366"/>
      <c r="T15" s="384">
        <v>1</v>
      </c>
      <c r="U15" s="385" t="s">
        <v>504</v>
      </c>
      <c r="V15" s="385" t="s">
        <v>505</v>
      </c>
      <c r="W15" s="386">
        <v>31</v>
      </c>
      <c r="X15" s="361"/>
      <c r="Y15" s="361"/>
      <c r="Z15">
        <v>1</v>
      </c>
      <c r="AA15" t="s">
        <v>656</v>
      </c>
      <c r="AC15">
        <v>11</v>
      </c>
      <c r="AD15" t="s">
        <v>660</v>
      </c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</row>
    <row r="16" spans="2:79" ht="15" customHeight="1">
      <c r="B16" s="518">
        <v>11</v>
      </c>
      <c r="C16" s="678" t="s">
        <v>465</v>
      </c>
      <c r="D16" s="693" t="s">
        <v>604</v>
      </c>
      <c r="E16" s="694">
        <v>44716</v>
      </c>
      <c r="F16" s="693" t="s">
        <v>445</v>
      </c>
      <c r="G16" s="695">
        <v>0.58333333333333337</v>
      </c>
      <c r="H16" s="696">
        <v>5</v>
      </c>
      <c r="I16" s="693">
        <v>19</v>
      </c>
      <c r="J16" s="693">
        <v>15</v>
      </c>
      <c r="N16" s="393">
        <v>2</v>
      </c>
      <c r="O16" s="270" t="s">
        <v>508</v>
      </c>
      <c r="P16" s="270" t="s">
        <v>509</v>
      </c>
      <c r="Q16" s="391">
        <v>34</v>
      </c>
      <c r="R16" s="387"/>
      <c r="S16" s="366"/>
      <c r="T16" s="384">
        <v>2</v>
      </c>
      <c r="U16" s="385" t="s">
        <v>506</v>
      </c>
      <c r="V16" s="385" t="s">
        <v>483</v>
      </c>
      <c r="W16" s="386">
        <v>31</v>
      </c>
      <c r="X16" s="361"/>
      <c r="Y16" s="361"/>
      <c r="Z16">
        <v>2</v>
      </c>
      <c r="AA16" t="s">
        <v>657</v>
      </c>
      <c r="AC16">
        <v>12</v>
      </c>
      <c r="AD16" t="s">
        <v>661</v>
      </c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</row>
    <row r="17" spans="2:79" ht="15" customHeight="1">
      <c r="B17" s="517">
        <v>12</v>
      </c>
      <c r="C17" s="678" t="s">
        <v>449</v>
      </c>
      <c r="D17" s="693" t="s">
        <v>929</v>
      </c>
      <c r="E17" s="694">
        <v>44716</v>
      </c>
      <c r="F17" s="693" t="s">
        <v>445</v>
      </c>
      <c r="G17" s="695">
        <v>0.64583333333333337</v>
      </c>
      <c r="H17" s="696">
        <v>5</v>
      </c>
      <c r="I17" s="693">
        <v>19</v>
      </c>
      <c r="J17" s="693">
        <v>9</v>
      </c>
      <c r="K17" s="350"/>
      <c r="N17" s="402"/>
      <c r="O17" s="403"/>
      <c r="P17" s="2"/>
      <c r="Q17" s="401"/>
      <c r="R17" s="387"/>
      <c r="S17" s="366"/>
      <c r="T17" s="367"/>
      <c r="U17" s="361"/>
      <c r="V17" s="361"/>
      <c r="W17" s="361"/>
      <c r="X17" s="361"/>
      <c r="Y17" s="361"/>
      <c r="Z17">
        <v>3</v>
      </c>
      <c r="AA17" t="s">
        <v>658</v>
      </c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</row>
    <row r="18" spans="2:79" ht="15" customHeight="1">
      <c r="B18" s="518">
        <v>13</v>
      </c>
      <c r="C18" s="678" t="s">
        <v>641</v>
      </c>
      <c r="D18" s="693" t="s">
        <v>642</v>
      </c>
      <c r="E18" s="694">
        <v>44716</v>
      </c>
      <c r="F18" s="693" t="s">
        <v>445</v>
      </c>
      <c r="G18" s="695">
        <v>0.70833333333333337</v>
      </c>
      <c r="H18" s="696">
        <v>5</v>
      </c>
      <c r="I18" s="693">
        <v>19</v>
      </c>
      <c r="J18" s="693">
        <v>8</v>
      </c>
      <c r="K18" s="350"/>
      <c r="L18" s="348"/>
      <c r="M18" s="348"/>
      <c r="N18" s="368" t="s">
        <v>436</v>
      </c>
      <c r="O18" s="363"/>
      <c r="P18" s="363"/>
      <c r="Q18" s="364"/>
      <c r="R18" s="387"/>
      <c r="S18" s="366"/>
      <c r="T18" s="373" t="s">
        <v>446</v>
      </c>
      <c r="U18" s="361"/>
      <c r="V18" s="361"/>
      <c r="W18" s="361"/>
      <c r="X18" s="361"/>
      <c r="Y18" s="361"/>
      <c r="Z18">
        <v>4</v>
      </c>
      <c r="AA18" t="s">
        <v>659</v>
      </c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</row>
    <row r="19" spans="2:79" ht="15.75">
      <c r="B19" s="517">
        <v>14</v>
      </c>
      <c r="C19" s="678" t="s">
        <v>643</v>
      </c>
      <c r="D19" s="693" t="s">
        <v>644</v>
      </c>
      <c r="E19" s="694">
        <v>44716</v>
      </c>
      <c r="F19" s="693" t="s">
        <v>445</v>
      </c>
      <c r="G19" s="695">
        <v>0.77083333333333337</v>
      </c>
      <c r="H19" s="696">
        <v>5</v>
      </c>
      <c r="I19" s="693">
        <v>19</v>
      </c>
      <c r="J19" s="693">
        <v>5</v>
      </c>
      <c r="L19" s="348"/>
      <c r="M19" s="348"/>
      <c r="N19" s="374" t="s">
        <v>450</v>
      </c>
      <c r="O19" s="375" t="s">
        <v>428</v>
      </c>
      <c r="P19" s="405">
        <v>44208</v>
      </c>
      <c r="Q19" s="377" t="s">
        <v>503</v>
      </c>
      <c r="R19" s="387"/>
      <c r="S19" s="366"/>
      <c r="T19" s="374" t="s">
        <v>450</v>
      </c>
      <c r="U19" s="375" t="s">
        <v>428</v>
      </c>
      <c r="V19" s="376">
        <v>44207</v>
      </c>
      <c r="W19" s="377" t="s">
        <v>573</v>
      </c>
      <c r="X19" s="361"/>
      <c r="Y19" s="361"/>
      <c r="Z19">
        <v>5</v>
      </c>
      <c r="AA19" t="s">
        <v>660</v>
      </c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</row>
    <row r="20" spans="2:79">
      <c r="B20" s="518">
        <v>15</v>
      </c>
      <c r="K20" s="350"/>
      <c r="L20" s="348"/>
      <c r="M20" s="348"/>
      <c r="N20" s="379" t="s">
        <v>472</v>
      </c>
      <c r="O20" s="379" t="s">
        <v>473</v>
      </c>
      <c r="P20" s="379" t="s">
        <v>474</v>
      </c>
      <c r="Q20" s="380" t="s">
        <v>4</v>
      </c>
      <c r="R20" s="387"/>
      <c r="S20" s="366"/>
      <c r="T20" s="379" t="s">
        <v>472</v>
      </c>
      <c r="U20" s="379" t="s">
        <v>473</v>
      </c>
      <c r="V20" s="379" t="s">
        <v>474</v>
      </c>
      <c r="W20" s="380" t="s">
        <v>4</v>
      </c>
      <c r="X20" s="361"/>
      <c r="Y20" s="361"/>
      <c r="Z20">
        <v>6</v>
      </c>
      <c r="AA20" t="s">
        <v>661</v>
      </c>
      <c r="AD20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</row>
    <row r="21" spans="2:79" ht="17.25" customHeight="1">
      <c r="B21" s="518">
        <v>15</v>
      </c>
      <c r="K21" s="350"/>
      <c r="L21" s="348"/>
      <c r="M21" s="348"/>
      <c r="N21" s="390">
        <v>1</v>
      </c>
      <c r="O21" s="385" t="s">
        <v>476</v>
      </c>
      <c r="P21" s="385" t="s">
        <v>477</v>
      </c>
      <c r="Q21" s="391">
        <v>34</v>
      </c>
      <c r="R21" s="387"/>
      <c r="S21" s="366"/>
      <c r="T21" s="393">
        <v>1</v>
      </c>
      <c r="U21" s="270" t="s">
        <v>476</v>
      </c>
      <c r="V21" s="270" t="s">
        <v>477</v>
      </c>
      <c r="W21" s="391">
        <v>32</v>
      </c>
      <c r="X21" s="361"/>
      <c r="Y21" s="361"/>
      <c r="AD2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</row>
    <row r="22" spans="2:79" ht="17.25" customHeight="1">
      <c r="B22" s="517">
        <v>16</v>
      </c>
      <c r="C22" s="678" t="s">
        <v>636</v>
      </c>
      <c r="D22" s="693" t="s">
        <v>1002</v>
      </c>
      <c r="E22" s="694">
        <v>44716</v>
      </c>
      <c r="F22" s="693" t="s">
        <v>445</v>
      </c>
      <c r="G22" s="695">
        <v>0.3125</v>
      </c>
      <c r="H22" s="696">
        <v>5</v>
      </c>
      <c r="I22" s="693">
        <v>13</v>
      </c>
      <c r="J22" s="693">
        <v>7</v>
      </c>
      <c r="L22" s="348"/>
      <c r="M22" s="348"/>
      <c r="N22" s="393">
        <v>2</v>
      </c>
      <c r="O22" s="270" t="s">
        <v>510</v>
      </c>
      <c r="P22" s="270" t="s">
        <v>511</v>
      </c>
      <c r="Q22" s="391">
        <v>34</v>
      </c>
      <c r="R22" s="387"/>
      <c r="S22" s="366"/>
      <c r="T22" s="393">
        <v>2</v>
      </c>
      <c r="U22" s="270" t="s">
        <v>478</v>
      </c>
      <c r="V22" s="270" t="s">
        <v>479</v>
      </c>
      <c r="W22" s="391">
        <v>32</v>
      </c>
      <c r="X22" s="361"/>
      <c r="Y22" s="361"/>
      <c r="AA22" t="s">
        <v>649</v>
      </c>
      <c r="AD22" t="s">
        <v>649</v>
      </c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</row>
    <row r="23" spans="2:79" s="350" customFormat="1" ht="13.5" customHeight="1">
      <c r="B23" s="517">
        <v>16</v>
      </c>
      <c r="C23" s="678" t="s">
        <v>404</v>
      </c>
      <c r="D23" s="693" t="s">
        <v>409</v>
      </c>
      <c r="E23" s="694">
        <v>44716</v>
      </c>
      <c r="F23" s="693" t="s">
        <v>445</v>
      </c>
      <c r="G23" s="695">
        <v>0.39583333333333331</v>
      </c>
      <c r="H23" s="696">
        <v>5</v>
      </c>
      <c r="I23" s="693">
        <v>13</v>
      </c>
      <c r="J23" s="693">
        <v>7</v>
      </c>
      <c r="N23" s="402"/>
      <c r="O23" s="2"/>
      <c r="P23" s="2"/>
      <c r="Q23" s="401"/>
      <c r="R23" s="387"/>
      <c r="S23" s="366"/>
      <c r="T23" s="393">
        <v>3</v>
      </c>
      <c r="U23" s="270" t="s">
        <v>510</v>
      </c>
      <c r="V23" s="270" t="s">
        <v>511</v>
      </c>
      <c r="W23" s="391">
        <v>32</v>
      </c>
      <c r="X23" s="361"/>
      <c r="Y23" s="361"/>
      <c r="Z23"/>
      <c r="AA23" t="s">
        <v>605</v>
      </c>
      <c r="AB23"/>
      <c r="AC23" s="523"/>
      <c r="AD23" t="s">
        <v>605</v>
      </c>
      <c r="AE23" s="523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</row>
    <row r="24" spans="2:79" s="350" customFormat="1" ht="18" customHeight="1">
      <c r="B24" s="518">
        <v>17</v>
      </c>
      <c r="C24" s="678" t="s">
        <v>1013</v>
      </c>
      <c r="D24" s="693" t="s">
        <v>879</v>
      </c>
      <c r="E24" s="694">
        <v>44716</v>
      </c>
      <c r="F24" s="693" t="s">
        <v>445</v>
      </c>
      <c r="G24" s="695">
        <v>0.45833333333333331</v>
      </c>
      <c r="H24" s="696">
        <v>5</v>
      </c>
      <c r="I24" s="693">
        <v>13</v>
      </c>
      <c r="J24" s="693">
        <v>4</v>
      </c>
      <c r="N24" s="404" t="s">
        <v>436</v>
      </c>
      <c r="O24" s="2"/>
      <c r="P24" s="2"/>
      <c r="Q24" s="401"/>
      <c r="R24" s="387"/>
      <c r="S24" s="366"/>
      <c r="T24"/>
      <c r="U24" s="361"/>
      <c r="V24" s="361"/>
      <c r="W24" s="361"/>
      <c r="X24" s="361"/>
      <c r="Y24" s="361"/>
      <c r="Z24"/>
      <c r="AA24" s="524">
        <v>44367.3125</v>
      </c>
      <c r="AB24" s="524"/>
      <c r="AC24" s="523"/>
      <c r="AD24" s="524">
        <v>44359.5</v>
      </c>
      <c r="AE24" s="523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1"/>
      <c r="CA24" s="361"/>
    </row>
    <row r="25" spans="2:79" ht="17.45" customHeight="1">
      <c r="B25" s="517">
        <v>18</v>
      </c>
      <c r="C25" s="678" t="s">
        <v>460</v>
      </c>
      <c r="D25" s="693" t="s">
        <v>607</v>
      </c>
      <c r="E25" s="694">
        <v>44716</v>
      </c>
      <c r="F25" s="693" t="s">
        <v>445</v>
      </c>
      <c r="G25" s="695">
        <v>0.52083333333333337</v>
      </c>
      <c r="H25" s="696">
        <v>5</v>
      </c>
      <c r="I25" s="693">
        <v>13</v>
      </c>
      <c r="J25" s="693">
        <v>16</v>
      </c>
      <c r="N25" s="374" t="s">
        <v>455</v>
      </c>
      <c r="O25" s="375" t="s">
        <v>428</v>
      </c>
      <c r="P25" s="405">
        <v>44208</v>
      </c>
      <c r="Q25" s="377" t="s">
        <v>500</v>
      </c>
      <c r="R25" s="387"/>
      <c r="S25" s="366"/>
      <c r="T25" s="373" t="s">
        <v>446</v>
      </c>
      <c r="U25" s="361"/>
      <c r="V25" s="361"/>
      <c r="W25" s="361"/>
      <c r="X25" s="361"/>
      <c r="Y25" s="361"/>
      <c r="Z25">
        <v>1</v>
      </c>
      <c r="AA25" t="s">
        <v>662</v>
      </c>
      <c r="AC25" s="523">
        <v>1</v>
      </c>
      <c r="AD25" t="s">
        <v>662</v>
      </c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  <c r="BZ25" s="361"/>
      <c r="CA25" s="361"/>
    </row>
    <row r="26" spans="2:79" ht="15.75">
      <c r="B26" s="517">
        <v>20</v>
      </c>
      <c r="C26" s="678" t="s">
        <v>460</v>
      </c>
      <c r="D26" s="693" t="s">
        <v>607</v>
      </c>
      <c r="E26" s="694">
        <v>44716</v>
      </c>
      <c r="F26" s="693" t="s">
        <v>445</v>
      </c>
      <c r="G26" s="695">
        <v>0.58333333333333337</v>
      </c>
      <c r="H26" s="696">
        <v>5</v>
      </c>
      <c r="I26" s="693">
        <v>13</v>
      </c>
      <c r="J26" s="693">
        <v>16</v>
      </c>
      <c r="K26" s="350"/>
      <c r="N26" s="379" t="s">
        <v>472</v>
      </c>
      <c r="O26" s="379" t="s">
        <v>473</v>
      </c>
      <c r="P26" s="379" t="s">
        <v>474</v>
      </c>
      <c r="Q26" s="380" t="s">
        <v>4</v>
      </c>
      <c r="R26" s="387"/>
      <c r="S26" s="366"/>
      <c r="T26" s="374" t="s">
        <v>441</v>
      </c>
      <c r="U26" s="375" t="s">
        <v>428</v>
      </c>
      <c r="V26" s="376">
        <v>44207</v>
      </c>
      <c r="W26" s="377" t="s">
        <v>573</v>
      </c>
      <c r="X26" s="361"/>
      <c r="Y26" s="361"/>
      <c r="Z26">
        <v>2</v>
      </c>
      <c r="AA26" t="s">
        <v>663</v>
      </c>
      <c r="AC26" s="523">
        <v>2</v>
      </c>
      <c r="AD26" t="s">
        <v>663</v>
      </c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  <c r="BZ26" s="361"/>
      <c r="CA26" s="361"/>
    </row>
    <row r="27" spans="2:79">
      <c r="B27" s="517">
        <v>22</v>
      </c>
      <c r="C27" s="678" t="s">
        <v>460</v>
      </c>
      <c r="D27" s="693" t="s">
        <v>608</v>
      </c>
      <c r="E27" s="694">
        <v>44716</v>
      </c>
      <c r="F27" s="693" t="s">
        <v>445</v>
      </c>
      <c r="G27" s="695">
        <v>0.64583333333333337</v>
      </c>
      <c r="H27" s="696">
        <v>5</v>
      </c>
      <c r="I27" s="693">
        <v>13</v>
      </c>
      <c r="J27" s="693">
        <v>16</v>
      </c>
      <c r="K27" s="350"/>
      <c r="N27" s="390">
        <v>1</v>
      </c>
      <c r="O27" s="422" t="s">
        <v>512</v>
      </c>
      <c r="P27" s="422" t="s">
        <v>493</v>
      </c>
      <c r="Q27" s="386">
        <v>31</v>
      </c>
      <c r="R27" s="387"/>
      <c r="S27" s="366"/>
      <c r="T27" s="379" t="s">
        <v>472</v>
      </c>
      <c r="U27" s="379" t="s">
        <v>473</v>
      </c>
      <c r="V27" s="379" t="s">
        <v>474</v>
      </c>
      <c r="W27" s="380" t="s">
        <v>4</v>
      </c>
      <c r="X27" s="361"/>
      <c r="Y27" s="361"/>
      <c r="Z27">
        <v>3</v>
      </c>
      <c r="AA27" t="s">
        <v>664</v>
      </c>
      <c r="AC27" s="523">
        <v>3</v>
      </c>
      <c r="AD27" t="s">
        <v>664</v>
      </c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</row>
    <row r="28" spans="2:79">
      <c r="B28" s="518">
        <v>23</v>
      </c>
      <c r="C28" s="678" t="s">
        <v>460</v>
      </c>
      <c r="D28" s="693" t="s">
        <v>608</v>
      </c>
      <c r="E28" s="694">
        <v>44716</v>
      </c>
      <c r="F28" s="693" t="s">
        <v>445</v>
      </c>
      <c r="G28" s="695">
        <v>0.70833333333333337</v>
      </c>
      <c r="H28" s="696">
        <v>5</v>
      </c>
      <c r="I28" s="693">
        <v>13</v>
      </c>
      <c r="J28" s="693">
        <v>16</v>
      </c>
      <c r="N28" s="402"/>
      <c r="O28" s="2"/>
      <c r="P28" s="2"/>
      <c r="Q28" s="401"/>
      <c r="R28" s="387"/>
      <c r="S28" s="366"/>
      <c r="T28" s="390">
        <v>1</v>
      </c>
      <c r="U28" s="417" t="s">
        <v>507</v>
      </c>
      <c r="V28" s="417" t="s">
        <v>486</v>
      </c>
      <c r="W28" s="391">
        <v>32</v>
      </c>
      <c r="X28" s="361"/>
      <c r="Y28" s="361"/>
      <c r="Z28">
        <v>4</v>
      </c>
      <c r="AA28" t="s">
        <v>665</v>
      </c>
      <c r="AC28" s="523">
        <v>4</v>
      </c>
      <c r="AD28" t="s">
        <v>665</v>
      </c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</row>
    <row r="29" spans="2:79">
      <c r="B29" s="517">
        <v>24</v>
      </c>
      <c r="K29" s="350"/>
      <c r="N29" s="402"/>
      <c r="O29" s="2"/>
      <c r="P29" s="2"/>
      <c r="Q29" s="401"/>
      <c r="R29" s="387"/>
      <c r="S29" s="366"/>
      <c r="T29" s="393">
        <v>2</v>
      </c>
      <c r="U29" s="270" t="s">
        <v>577</v>
      </c>
      <c r="V29" s="270" t="s">
        <v>578</v>
      </c>
      <c r="W29" s="391">
        <v>32</v>
      </c>
      <c r="X29" s="361"/>
      <c r="Y29" s="361"/>
      <c r="Z29">
        <v>5</v>
      </c>
      <c r="AA29" t="s">
        <v>666</v>
      </c>
      <c r="AC29" s="523">
        <v>5</v>
      </c>
      <c r="AD29" t="s">
        <v>666</v>
      </c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</row>
    <row r="30" spans="2:79" ht="15.75">
      <c r="B30" s="270"/>
      <c r="C30" s="270"/>
      <c r="D30" s="354"/>
      <c r="E30" s="355"/>
      <c r="F30" s="354"/>
      <c r="G30" s="356"/>
      <c r="H30" s="357"/>
      <c r="I30" s="354"/>
      <c r="J30" s="354"/>
      <c r="K30" s="350"/>
      <c r="N30" s="404" t="s">
        <v>436</v>
      </c>
      <c r="O30" s="363"/>
      <c r="P30" s="363"/>
      <c r="Q30" s="364"/>
      <c r="R30" s="387"/>
      <c r="S30" s="366"/>
      <c r="T30" s="390">
        <v>3</v>
      </c>
      <c r="U30" s="385" t="s">
        <v>579</v>
      </c>
      <c r="V30" s="385" t="s">
        <v>580</v>
      </c>
      <c r="W30" s="391">
        <v>32</v>
      </c>
      <c r="X30" s="361"/>
      <c r="Y30" s="361"/>
      <c r="Z30">
        <v>6</v>
      </c>
      <c r="AA30" t="s">
        <v>667</v>
      </c>
      <c r="AC30" s="523">
        <v>6</v>
      </c>
      <c r="AD30" t="s">
        <v>667</v>
      </c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61"/>
      <c r="CA30" s="361"/>
    </row>
    <row r="31" spans="2:79" s="350" customFormat="1" ht="17.25" customHeight="1">
      <c r="B31" s="270"/>
      <c r="C31" s="270"/>
      <c r="D31" s="354"/>
      <c r="E31" s="355"/>
      <c r="F31" s="354"/>
      <c r="G31" s="356"/>
      <c r="H31" s="357"/>
      <c r="I31" s="354"/>
      <c r="J31" s="354"/>
      <c r="K31"/>
      <c r="N31" s="374" t="s">
        <v>443</v>
      </c>
      <c r="O31" s="375" t="s">
        <v>428</v>
      </c>
      <c r="P31" s="405">
        <v>44212</v>
      </c>
      <c r="Q31" s="377" t="s">
        <v>501</v>
      </c>
      <c r="R31" s="387"/>
      <c r="S31" s="366"/>
      <c r="T31" s="393">
        <v>4</v>
      </c>
      <c r="U31" s="270" t="s">
        <v>508</v>
      </c>
      <c r="V31" s="270" t="s">
        <v>509</v>
      </c>
      <c r="W31" s="391">
        <v>32</v>
      </c>
      <c r="X31" s="361"/>
      <c r="Y31" s="361"/>
      <c r="Z31">
        <v>7</v>
      </c>
      <c r="AA31" t="s">
        <v>668</v>
      </c>
      <c r="AB31"/>
      <c r="AC31" s="523">
        <v>7</v>
      </c>
      <c r="AD31" t="s">
        <v>668</v>
      </c>
      <c r="AE31" s="523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1"/>
      <c r="CA31" s="361"/>
    </row>
    <row r="32" spans="2:79">
      <c r="B32" s="515"/>
      <c r="C32" s="515" t="s">
        <v>446</v>
      </c>
      <c r="D32" s="515"/>
      <c r="E32" s="515"/>
      <c r="F32" s="515"/>
      <c r="G32" s="515"/>
      <c r="H32" s="516"/>
      <c r="I32" s="515"/>
      <c r="J32" s="515"/>
      <c r="N32" s="379" t="s">
        <v>472</v>
      </c>
      <c r="O32" s="379" t="s">
        <v>473</v>
      </c>
      <c r="P32" s="379" t="s">
        <v>474</v>
      </c>
      <c r="Q32" s="380" t="s">
        <v>4</v>
      </c>
      <c r="R32" s="365"/>
      <c r="S32" s="366"/>
      <c r="T32" s="393">
        <v>5</v>
      </c>
      <c r="U32" s="270" t="s">
        <v>581</v>
      </c>
      <c r="V32" s="270" t="s">
        <v>582</v>
      </c>
      <c r="W32" s="391">
        <v>32</v>
      </c>
      <c r="X32" s="361"/>
      <c r="Y32" s="361"/>
      <c r="Z32">
        <v>8</v>
      </c>
      <c r="AA32" t="s">
        <v>669</v>
      </c>
      <c r="AC32" s="523">
        <v>8</v>
      </c>
      <c r="AD32" t="s">
        <v>669</v>
      </c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</row>
    <row r="33" spans="2:111" ht="15.75">
      <c r="B33" s="517"/>
      <c r="C33" s="270"/>
      <c r="D33" s="354"/>
      <c r="E33" s="355"/>
      <c r="F33" s="354"/>
      <c r="G33" s="356"/>
      <c r="H33" s="357"/>
      <c r="I33" s="354"/>
      <c r="J33" s="354"/>
      <c r="N33" s="393">
        <v>1</v>
      </c>
      <c r="O33" s="407" t="s">
        <v>546</v>
      </c>
      <c r="P33" s="407" t="s">
        <v>547</v>
      </c>
      <c r="Q33" s="391">
        <v>13</v>
      </c>
      <c r="R33" s="365"/>
      <c r="S33" s="366"/>
      <c r="T33" s="373"/>
      <c r="U33" s="363"/>
      <c r="V33" s="363"/>
      <c r="W33" s="364"/>
      <c r="X33" s="361"/>
      <c r="Y33" s="361"/>
      <c r="Z33">
        <v>9</v>
      </c>
      <c r="AA33" t="s">
        <v>670</v>
      </c>
      <c r="AC33" s="523">
        <v>9</v>
      </c>
      <c r="AD33" t="s">
        <v>670</v>
      </c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  <c r="BZ33" s="361"/>
      <c r="CA33" s="361"/>
    </row>
    <row r="34" spans="2:111" ht="14.45" customHeight="1">
      <c r="B34" s="517">
        <v>1</v>
      </c>
      <c r="C34" s="688" t="s">
        <v>440</v>
      </c>
      <c r="D34" s="689" t="s">
        <v>441</v>
      </c>
      <c r="E34" s="690">
        <v>44732</v>
      </c>
      <c r="F34" s="689" t="s">
        <v>448</v>
      </c>
      <c r="G34" s="691">
        <v>0.35416666666666669</v>
      </c>
      <c r="H34" s="692">
        <v>10</v>
      </c>
      <c r="I34" s="689">
        <v>31</v>
      </c>
      <c r="J34" s="689">
        <v>1</v>
      </c>
      <c r="N34" s="393">
        <v>2</v>
      </c>
      <c r="O34" s="407" t="s">
        <v>548</v>
      </c>
      <c r="P34" s="407" t="s">
        <v>549</v>
      </c>
      <c r="Q34" s="391">
        <v>13</v>
      </c>
      <c r="R34" s="365"/>
      <c r="S34" s="366"/>
      <c r="T34" s="373" t="s">
        <v>446</v>
      </c>
      <c r="U34" s="363"/>
      <c r="V34" s="363"/>
      <c r="W34" s="364"/>
      <c r="X34" s="361"/>
      <c r="Y34" s="361"/>
      <c r="Z34">
        <v>10</v>
      </c>
      <c r="AA34" t="s">
        <v>671</v>
      </c>
      <c r="AC34" s="523">
        <v>10</v>
      </c>
      <c r="AD34" t="s">
        <v>671</v>
      </c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</row>
    <row r="35" spans="2:111" ht="15.75">
      <c r="B35" s="517">
        <v>2</v>
      </c>
      <c r="C35" s="688" t="s">
        <v>452</v>
      </c>
      <c r="D35" s="689" t="s">
        <v>602</v>
      </c>
      <c r="E35" s="690">
        <v>44713</v>
      </c>
      <c r="F35" s="689" t="s">
        <v>996</v>
      </c>
      <c r="G35" s="691">
        <v>0.35416666666666669</v>
      </c>
      <c r="H35" s="692">
        <v>8</v>
      </c>
      <c r="I35" s="689">
        <v>31</v>
      </c>
      <c r="J35" s="689">
        <v>1</v>
      </c>
      <c r="N35" s="393">
        <v>3</v>
      </c>
      <c r="O35" s="407" t="s">
        <v>550</v>
      </c>
      <c r="P35" s="407" t="s">
        <v>491</v>
      </c>
      <c r="Q35" s="391">
        <v>13</v>
      </c>
      <c r="R35" s="365"/>
      <c r="S35" s="366"/>
      <c r="T35" s="374" t="s">
        <v>455</v>
      </c>
      <c r="U35" s="375" t="s">
        <v>428</v>
      </c>
      <c r="V35" s="405">
        <v>44215</v>
      </c>
      <c r="W35" s="377" t="s">
        <v>574</v>
      </c>
      <c r="X35" s="382"/>
      <c r="Y35" s="361"/>
      <c r="AC35" s="523">
        <v>11</v>
      </c>
      <c r="AD35" t="s">
        <v>672</v>
      </c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</row>
    <row r="36" spans="2:111">
      <c r="B36" s="517">
        <v>3</v>
      </c>
      <c r="C36" s="688" t="s">
        <v>640</v>
      </c>
      <c r="D36" s="689" t="s">
        <v>603</v>
      </c>
      <c r="E36" s="690">
        <v>44723</v>
      </c>
      <c r="F36" s="689" t="s">
        <v>445</v>
      </c>
      <c r="G36" s="691">
        <v>0.3125</v>
      </c>
      <c r="H36" s="692">
        <v>5</v>
      </c>
      <c r="I36" s="689" t="s">
        <v>410</v>
      </c>
      <c r="J36" s="689">
        <v>3</v>
      </c>
      <c r="N36" s="393">
        <v>4</v>
      </c>
      <c r="O36" s="407" t="s">
        <v>551</v>
      </c>
      <c r="P36" s="407" t="s">
        <v>552</v>
      </c>
      <c r="Q36" s="391">
        <v>13</v>
      </c>
      <c r="R36" s="365"/>
      <c r="S36" s="366"/>
      <c r="T36" s="379" t="s">
        <v>472</v>
      </c>
      <c r="U36" s="379" t="s">
        <v>473</v>
      </c>
      <c r="V36" s="379" t="s">
        <v>474</v>
      </c>
      <c r="W36" s="380" t="s">
        <v>4</v>
      </c>
      <c r="X36" s="361"/>
      <c r="Y36" s="361"/>
      <c r="AC36" s="523">
        <v>12</v>
      </c>
      <c r="AD36" t="s">
        <v>673</v>
      </c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  <c r="BZ36" s="361"/>
      <c r="CA36" s="361"/>
    </row>
    <row r="37" spans="2:111">
      <c r="B37" s="517">
        <v>4</v>
      </c>
      <c r="C37" s="688" t="s">
        <v>640</v>
      </c>
      <c r="D37" s="689" t="s">
        <v>603</v>
      </c>
      <c r="E37" s="690">
        <v>44723</v>
      </c>
      <c r="F37" s="689" t="s">
        <v>445</v>
      </c>
      <c r="G37" s="691">
        <v>0.47916666666666669</v>
      </c>
      <c r="H37" s="692">
        <v>5</v>
      </c>
      <c r="I37" s="689" t="s">
        <v>410</v>
      </c>
      <c r="J37" s="689">
        <v>4</v>
      </c>
      <c r="N37" s="393">
        <v>5</v>
      </c>
      <c r="O37" s="407" t="s">
        <v>553</v>
      </c>
      <c r="P37" s="407" t="s">
        <v>511</v>
      </c>
      <c r="Q37" s="391">
        <v>13</v>
      </c>
      <c r="R37" s="365"/>
      <c r="S37" s="366"/>
      <c r="T37" s="390">
        <v>1</v>
      </c>
      <c r="U37" s="422" t="s">
        <v>512</v>
      </c>
      <c r="V37" s="422" t="s">
        <v>493</v>
      </c>
      <c r="W37" s="386">
        <v>13</v>
      </c>
      <c r="X37" s="361"/>
      <c r="Y37" s="361"/>
      <c r="AC37" s="523">
        <v>13</v>
      </c>
      <c r="AD37" t="s">
        <v>674</v>
      </c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  <c r="BZ37" s="361"/>
      <c r="CA37" s="361"/>
    </row>
    <row r="38" spans="2:111">
      <c r="B38" s="517">
        <v>5</v>
      </c>
      <c r="C38" s="688" t="s">
        <v>640</v>
      </c>
      <c r="D38" s="689" t="s">
        <v>603</v>
      </c>
      <c r="E38" s="690">
        <v>44723</v>
      </c>
      <c r="F38" s="689" t="s">
        <v>445</v>
      </c>
      <c r="G38" s="691">
        <v>0.66666666666666663</v>
      </c>
      <c r="H38" s="692">
        <v>5</v>
      </c>
      <c r="I38" s="689" t="s">
        <v>410</v>
      </c>
      <c r="J38" s="689">
        <v>3</v>
      </c>
      <c r="N38" s="393">
        <v>6</v>
      </c>
      <c r="O38" s="407" t="s">
        <v>554</v>
      </c>
      <c r="P38" s="407" t="s">
        <v>555</v>
      </c>
      <c r="Q38" s="391">
        <v>13</v>
      </c>
      <c r="R38" s="365"/>
      <c r="S38" s="366"/>
      <c r="T38" s="402"/>
      <c r="U38" s="2"/>
      <c r="V38" s="2"/>
      <c r="W38" s="401"/>
      <c r="X38" s="361"/>
      <c r="Y38" s="361"/>
      <c r="AC38" s="523">
        <v>14</v>
      </c>
      <c r="AD38" t="s">
        <v>675</v>
      </c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  <c r="BZ38" s="361"/>
      <c r="CA38" s="361"/>
    </row>
    <row r="39" spans="2:111">
      <c r="B39" s="517">
        <v>6</v>
      </c>
      <c r="C39" s="688" t="s">
        <v>640</v>
      </c>
      <c r="D39" s="689" t="s">
        <v>603</v>
      </c>
      <c r="E39" s="690">
        <v>44724</v>
      </c>
      <c r="F39" s="689" t="s">
        <v>467</v>
      </c>
      <c r="G39" s="691">
        <v>0.3125</v>
      </c>
      <c r="H39" s="692">
        <v>5</v>
      </c>
      <c r="I39" s="689" t="s">
        <v>410</v>
      </c>
      <c r="J39" s="689">
        <v>3</v>
      </c>
      <c r="K39" s="348"/>
      <c r="N39" s="393">
        <v>7</v>
      </c>
      <c r="O39" s="407" t="s">
        <v>556</v>
      </c>
      <c r="P39" s="407" t="s">
        <v>557</v>
      </c>
      <c r="Q39" s="391">
        <v>13</v>
      </c>
      <c r="R39" s="365"/>
      <c r="S39" s="366"/>
      <c r="T39" s="402"/>
      <c r="U39" s="2"/>
      <c r="V39" s="2"/>
      <c r="W39" s="401"/>
      <c r="X39" s="361"/>
      <c r="Y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A39" s="361"/>
    </row>
    <row r="40" spans="2:111" ht="15.75">
      <c r="B40" s="517">
        <v>7</v>
      </c>
      <c r="C40" s="688" t="s">
        <v>640</v>
      </c>
      <c r="D40" s="689" t="s">
        <v>603</v>
      </c>
      <c r="E40" s="690">
        <v>44724</v>
      </c>
      <c r="F40" s="689" t="s">
        <v>467</v>
      </c>
      <c r="G40" s="691">
        <v>0.47916666666666669</v>
      </c>
      <c r="H40" s="692">
        <v>5</v>
      </c>
      <c r="I40" s="689" t="s">
        <v>410</v>
      </c>
      <c r="J40" s="689">
        <v>3</v>
      </c>
      <c r="K40" s="348"/>
      <c r="N40" s="393">
        <v>8</v>
      </c>
      <c r="O40" s="407" t="s">
        <v>556</v>
      </c>
      <c r="P40" s="407" t="s">
        <v>484</v>
      </c>
      <c r="Q40" s="391">
        <v>13</v>
      </c>
      <c r="R40" s="365"/>
      <c r="S40" s="366"/>
      <c r="T40" s="373" t="s">
        <v>446</v>
      </c>
      <c r="U40" s="363"/>
      <c r="V40" s="363"/>
      <c r="W40" s="364"/>
      <c r="X40" s="361"/>
      <c r="Y40" s="361"/>
      <c r="AA40" t="s">
        <v>649</v>
      </c>
      <c r="AD40" t="s">
        <v>649</v>
      </c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  <c r="BZ40" s="361"/>
      <c r="CA40" s="361"/>
    </row>
    <row r="41" spans="2:111" ht="15.75">
      <c r="B41" s="517"/>
      <c r="C41" s="688"/>
      <c r="D41" s="689"/>
      <c r="E41" s="690"/>
      <c r="F41" s="689"/>
      <c r="G41" s="691"/>
      <c r="H41" s="692"/>
      <c r="I41" s="689"/>
      <c r="J41" s="689"/>
      <c r="K41" s="348"/>
      <c r="N41" s="393">
        <v>9</v>
      </c>
      <c r="O41" s="407" t="s">
        <v>492</v>
      </c>
      <c r="P41" s="407" t="s">
        <v>558</v>
      </c>
      <c r="Q41" s="391">
        <v>13</v>
      </c>
      <c r="R41" s="365"/>
      <c r="S41" s="366"/>
      <c r="T41" s="374" t="s">
        <v>453</v>
      </c>
      <c r="U41" s="375" t="s">
        <v>428</v>
      </c>
      <c r="V41" s="405">
        <v>44207</v>
      </c>
      <c r="W41" s="411" t="s">
        <v>502</v>
      </c>
      <c r="X41" s="361"/>
      <c r="Y41" s="361"/>
      <c r="AA41" t="s">
        <v>605</v>
      </c>
      <c r="AD41" t="s">
        <v>605</v>
      </c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  <c r="BZ41" s="361"/>
      <c r="CA41" s="361"/>
    </row>
    <row r="42" spans="2:111" ht="15" customHeight="1">
      <c r="B42" s="517">
        <v>8</v>
      </c>
      <c r="C42" s="688" t="s">
        <v>641</v>
      </c>
      <c r="D42" s="689" t="s">
        <v>642</v>
      </c>
      <c r="E42" s="690">
        <v>44713</v>
      </c>
      <c r="F42" s="689" t="s">
        <v>996</v>
      </c>
      <c r="G42" s="691">
        <v>0.35416666666666669</v>
      </c>
      <c r="H42" s="692">
        <v>3</v>
      </c>
      <c r="I42" s="689">
        <v>32</v>
      </c>
      <c r="J42" s="689">
        <v>8</v>
      </c>
      <c r="K42" s="348"/>
      <c r="N42" s="393">
        <v>10</v>
      </c>
      <c r="O42" s="407" t="s">
        <v>559</v>
      </c>
      <c r="P42" s="407" t="s">
        <v>560</v>
      </c>
      <c r="Q42" s="391">
        <v>13</v>
      </c>
      <c r="R42" s="365"/>
      <c r="S42" s="366"/>
      <c r="T42" s="379" t="s">
        <v>472</v>
      </c>
      <c r="U42" s="379" t="s">
        <v>473</v>
      </c>
      <c r="V42" s="379" t="s">
        <v>474</v>
      </c>
      <c r="W42" s="380" t="s">
        <v>4</v>
      </c>
      <c r="X42" s="361"/>
      <c r="Y42" s="361"/>
      <c r="AA42" s="524">
        <v>44367.520833333336</v>
      </c>
      <c r="AB42" s="524"/>
      <c r="AD42" s="524">
        <v>44359.5625</v>
      </c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  <c r="BZ42" s="361"/>
      <c r="CA42" s="361"/>
    </row>
    <row r="43" spans="2:111" ht="19.149999999999999" customHeight="1">
      <c r="B43" s="518">
        <v>9</v>
      </c>
      <c r="C43" s="688" t="s">
        <v>643</v>
      </c>
      <c r="D43" s="689" t="s">
        <v>644</v>
      </c>
      <c r="E43" s="690">
        <v>44713</v>
      </c>
      <c r="F43" s="689" t="s">
        <v>996</v>
      </c>
      <c r="G43" s="691">
        <v>0.52083333333333337</v>
      </c>
      <c r="H43" s="692">
        <v>3</v>
      </c>
      <c r="I43" s="689">
        <v>32</v>
      </c>
      <c r="J43" s="689">
        <v>5</v>
      </c>
      <c r="K43" s="348"/>
      <c r="L43" s="361"/>
      <c r="M43" s="361"/>
      <c r="N43" s="402"/>
      <c r="O43" s="403"/>
      <c r="P43" s="2"/>
      <c r="Q43" s="401"/>
      <c r="R43" s="365"/>
      <c r="S43" s="366"/>
      <c r="T43" s="390">
        <v>1</v>
      </c>
      <c r="U43" s="385" t="s">
        <v>583</v>
      </c>
      <c r="V43" s="385" t="s">
        <v>584</v>
      </c>
      <c r="W43" s="391">
        <v>31</v>
      </c>
      <c r="X43" s="361"/>
      <c r="Y43" s="361"/>
      <c r="Z43">
        <v>1</v>
      </c>
      <c r="AA43" t="s">
        <v>672</v>
      </c>
      <c r="AC43" s="523">
        <v>1</v>
      </c>
      <c r="AD43" t="s">
        <v>676</v>
      </c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  <c r="DF43" s="361"/>
      <c r="DG43" s="361"/>
    </row>
    <row r="44" spans="2:111" ht="14.25" customHeight="1">
      <c r="B44" s="517">
        <v>10</v>
      </c>
      <c r="C44" s="688" t="s">
        <v>454</v>
      </c>
      <c r="D44" s="689" t="s">
        <v>415</v>
      </c>
      <c r="E44" s="690">
        <v>44723</v>
      </c>
      <c r="F44" s="689" t="s">
        <v>445</v>
      </c>
      <c r="G44" s="691">
        <v>0.3125</v>
      </c>
      <c r="H44" s="692">
        <v>10</v>
      </c>
      <c r="I44" s="689">
        <v>19</v>
      </c>
      <c r="J44" s="689">
        <v>8</v>
      </c>
      <c r="K44" s="350"/>
      <c r="L44" s="361"/>
      <c r="M44" s="361"/>
      <c r="N44" s="404" t="s">
        <v>436</v>
      </c>
      <c r="O44" s="363"/>
      <c r="P44" s="363"/>
      <c r="Q44" s="364"/>
      <c r="R44" s="365"/>
      <c r="S44" s="366"/>
      <c r="T44" s="393">
        <v>2</v>
      </c>
      <c r="U44" s="423" t="s">
        <v>585</v>
      </c>
      <c r="V44" s="423" t="s">
        <v>586</v>
      </c>
      <c r="W44" s="386">
        <v>31</v>
      </c>
      <c r="X44" s="361"/>
      <c r="Y44" s="361"/>
      <c r="Z44">
        <v>2</v>
      </c>
      <c r="AA44" t="s">
        <v>673</v>
      </c>
      <c r="AC44" s="523">
        <v>2</v>
      </c>
      <c r="AD44" t="s">
        <v>677</v>
      </c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1"/>
      <c r="CP44" s="361"/>
      <c r="CQ44" s="361"/>
      <c r="CR44" s="361"/>
      <c r="CS44" s="361"/>
      <c r="CT44" s="361"/>
      <c r="CU44" s="361"/>
      <c r="CV44" s="361"/>
      <c r="CW44" s="361"/>
      <c r="CX44" s="361"/>
      <c r="CY44" s="361"/>
      <c r="CZ44" s="361"/>
      <c r="DA44" s="361"/>
      <c r="DB44" s="361"/>
      <c r="DC44" s="361"/>
      <c r="DD44" s="361"/>
      <c r="DE44" s="361"/>
      <c r="DF44" s="361"/>
      <c r="DG44" s="361"/>
    </row>
    <row r="45" spans="2:111" ht="15.75">
      <c r="B45" s="518">
        <v>11</v>
      </c>
      <c r="C45" s="688" t="s">
        <v>1013</v>
      </c>
      <c r="D45" s="689" t="s">
        <v>879</v>
      </c>
      <c r="E45" s="690">
        <v>44713</v>
      </c>
      <c r="F45" s="689" t="s">
        <v>996</v>
      </c>
      <c r="G45" s="691">
        <v>0.35416666666666669</v>
      </c>
      <c r="H45" s="692">
        <v>1</v>
      </c>
      <c r="I45" s="689">
        <v>31</v>
      </c>
      <c r="J45" s="689">
        <v>4</v>
      </c>
      <c r="K45" s="350"/>
      <c r="L45" s="361"/>
      <c r="M45" s="361"/>
      <c r="N45" s="374" t="s">
        <v>443</v>
      </c>
      <c r="O45" s="375" t="s">
        <v>428</v>
      </c>
      <c r="P45" s="405">
        <v>44212</v>
      </c>
      <c r="Q45" s="377" t="s">
        <v>502</v>
      </c>
      <c r="R45" s="365"/>
      <c r="S45" s="366"/>
      <c r="T45" s="402"/>
      <c r="U45" s="2"/>
      <c r="V45" s="2"/>
      <c r="W45" s="401"/>
      <c r="X45" s="361"/>
      <c r="Y45" s="361"/>
      <c r="Z45">
        <v>3</v>
      </c>
      <c r="AA45" t="s">
        <v>674</v>
      </c>
      <c r="AC45" s="523">
        <v>3</v>
      </c>
      <c r="AD45" t="s">
        <v>678</v>
      </c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61"/>
      <c r="CG45" s="361"/>
      <c r="CH45" s="361"/>
      <c r="CI45" s="361"/>
      <c r="CJ45" s="361"/>
      <c r="CK45" s="361"/>
      <c r="CL45" s="361"/>
      <c r="CM45" s="361"/>
      <c r="CN45" s="361"/>
      <c r="CO45" s="361"/>
      <c r="CP45" s="361"/>
      <c r="CQ45" s="361"/>
      <c r="CR45" s="361"/>
      <c r="CS45" s="361"/>
      <c r="CT45" s="361"/>
      <c r="CU45" s="361"/>
      <c r="CV45" s="361"/>
      <c r="CW45" s="361"/>
      <c r="CX45" s="361"/>
      <c r="CY45" s="361"/>
      <c r="CZ45" s="361"/>
      <c r="DA45" s="361"/>
      <c r="DB45" s="361"/>
      <c r="DC45" s="361"/>
      <c r="DD45" s="361"/>
      <c r="DE45" s="361"/>
      <c r="DF45" s="361"/>
      <c r="DG45" s="361"/>
    </row>
    <row r="46" spans="2:111" ht="15.75">
      <c r="B46" s="517">
        <v>12</v>
      </c>
      <c r="C46" s="688" t="s">
        <v>404</v>
      </c>
      <c r="D46" s="689" t="s">
        <v>409</v>
      </c>
      <c r="E46" s="690">
        <v>44730</v>
      </c>
      <c r="F46" s="689" t="s">
        <v>445</v>
      </c>
      <c r="G46" s="691">
        <v>0.5</v>
      </c>
      <c r="H46" s="357" t="s">
        <v>646</v>
      </c>
      <c r="I46" s="1186" t="s">
        <v>647</v>
      </c>
      <c r="J46" s="689">
        <v>3</v>
      </c>
      <c r="L46" s="361"/>
      <c r="M46" s="361"/>
      <c r="N46" s="379" t="s">
        <v>472</v>
      </c>
      <c r="O46" s="379" t="s">
        <v>473</v>
      </c>
      <c r="P46" s="379" t="s">
        <v>474</v>
      </c>
      <c r="Q46" s="380" t="s">
        <v>4</v>
      </c>
      <c r="R46" s="365"/>
      <c r="S46" s="366"/>
      <c r="T46" s="373" t="s">
        <v>446</v>
      </c>
      <c r="U46" s="2"/>
      <c r="V46" s="2"/>
      <c r="W46" s="401"/>
      <c r="X46" s="361"/>
      <c r="Y46" s="361"/>
      <c r="Z46">
        <v>4</v>
      </c>
      <c r="AA46" t="s">
        <v>675</v>
      </c>
      <c r="AC46" s="523">
        <v>4</v>
      </c>
      <c r="AD46" t="s">
        <v>679</v>
      </c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61"/>
      <c r="DA46" s="361"/>
      <c r="DB46" s="361"/>
      <c r="DC46" s="361"/>
      <c r="DD46" s="361"/>
      <c r="DE46" s="361"/>
      <c r="DF46" s="361"/>
      <c r="DG46" s="361"/>
    </row>
    <row r="47" spans="2:111" ht="15.75">
      <c r="B47" s="518">
        <v>13</v>
      </c>
      <c r="C47" s="688" t="s">
        <v>404</v>
      </c>
      <c r="D47" s="689" t="s">
        <v>409</v>
      </c>
      <c r="E47" s="690">
        <v>44730</v>
      </c>
      <c r="G47" s="691">
        <v>0.6875</v>
      </c>
      <c r="H47" s="357">
        <v>3</v>
      </c>
      <c r="I47" s="1187"/>
      <c r="J47" s="689">
        <v>3</v>
      </c>
      <c r="L47" s="361"/>
      <c r="M47" s="361"/>
      <c r="N47" s="393">
        <v>1</v>
      </c>
      <c r="O47" s="407" t="s">
        <v>561</v>
      </c>
      <c r="P47" s="407" t="s">
        <v>562</v>
      </c>
      <c r="Q47" s="391">
        <v>13</v>
      </c>
      <c r="R47" s="365"/>
      <c r="S47" s="366"/>
      <c r="T47" s="374" t="s">
        <v>443</v>
      </c>
      <c r="U47" s="375" t="s">
        <v>428</v>
      </c>
      <c r="V47" s="405">
        <v>44207</v>
      </c>
      <c r="W47" s="377" t="s">
        <v>573</v>
      </c>
      <c r="X47" s="361"/>
      <c r="Y47" s="361"/>
      <c r="Z47">
        <v>5</v>
      </c>
      <c r="AA47" t="s">
        <v>676</v>
      </c>
      <c r="AC47" s="523">
        <v>5</v>
      </c>
      <c r="AD47" t="s">
        <v>680</v>
      </c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1"/>
      <c r="DA47" s="361"/>
      <c r="DB47" s="361"/>
      <c r="DC47" s="361"/>
      <c r="DD47" s="361"/>
      <c r="DE47" s="361"/>
      <c r="DF47" s="361"/>
      <c r="DG47" s="361"/>
    </row>
    <row r="48" spans="2:111">
      <c r="B48" s="517">
        <v>14</v>
      </c>
      <c r="C48" s="688" t="s">
        <v>404</v>
      </c>
      <c r="D48" s="689" t="s">
        <v>409</v>
      </c>
      <c r="E48" s="690">
        <v>44731</v>
      </c>
      <c r="G48" s="691">
        <v>0.3125</v>
      </c>
      <c r="H48" s="357">
        <v>3</v>
      </c>
      <c r="I48" s="1188"/>
      <c r="J48" s="689">
        <v>2</v>
      </c>
      <c r="L48" s="361"/>
      <c r="M48" s="361"/>
      <c r="N48" s="393">
        <v>2</v>
      </c>
      <c r="O48" s="407" t="s">
        <v>563</v>
      </c>
      <c r="P48" s="407" t="s">
        <v>564</v>
      </c>
      <c r="Q48" s="391">
        <v>13</v>
      </c>
      <c r="R48" s="361"/>
      <c r="S48" s="366"/>
      <c r="T48" s="379" t="s">
        <v>472</v>
      </c>
      <c r="U48" s="379" t="s">
        <v>473</v>
      </c>
      <c r="V48" s="379" t="s">
        <v>474</v>
      </c>
      <c r="W48" s="380" t="s">
        <v>4</v>
      </c>
      <c r="X48" s="361"/>
      <c r="Y48" s="361"/>
      <c r="Z48">
        <v>6</v>
      </c>
      <c r="AA48" t="s">
        <v>677</v>
      </c>
      <c r="AC48" s="523">
        <v>6</v>
      </c>
      <c r="AD48" t="s">
        <v>681</v>
      </c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/>
      <c r="DD48" s="361"/>
      <c r="DE48" s="361"/>
      <c r="DF48" s="361"/>
      <c r="DG48" s="361"/>
    </row>
    <row r="49" spans="2:115">
      <c r="B49" s="518">
        <v>15</v>
      </c>
      <c r="C49" s="688" t="s">
        <v>460</v>
      </c>
      <c r="D49" s="689" t="s">
        <v>607</v>
      </c>
      <c r="E49" s="690">
        <v>44713</v>
      </c>
      <c r="F49" s="689" t="s">
        <v>996</v>
      </c>
      <c r="G49" s="691">
        <v>0.35416666666666669</v>
      </c>
      <c r="H49" s="692">
        <v>1</v>
      </c>
      <c r="I49" s="689" t="s">
        <v>1012</v>
      </c>
      <c r="J49" s="689" t="s">
        <v>1015</v>
      </c>
      <c r="L49" s="361"/>
      <c r="M49" s="361"/>
      <c r="N49" s="393">
        <v>3</v>
      </c>
      <c r="O49" s="407" t="s">
        <v>565</v>
      </c>
      <c r="P49" s="407" t="s">
        <v>493</v>
      </c>
      <c r="Q49" s="391">
        <v>13</v>
      </c>
      <c r="R49" s="361"/>
      <c r="S49" s="366"/>
      <c r="T49" s="393">
        <v>1</v>
      </c>
      <c r="U49" s="407" t="s">
        <v>546</v>
      </c>
      <c r="V49" s="407" t="s">
        <v>547</v>
      </c>
      <c r="W49" s="391">
        <v>31</v>
      </c>
      <c r="X49" s="361"/>
      <c r="Y49" s="361"/>
      <c r="Z49">
        <v>7</v>
      </c>
      <c r="AA49" t="s">
        <v>678</v>
      </c>
      <c r="AC49" s="523">
        <v>7</v>
      </c>
      <c r="AD49" t="s">
        <v>682</v>
      </c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  <c r="BO49" s="361"/>
      <c r="BP49" s="361"/>
      <c r="BQ49" s="361"/>
      <c r="BR49" s="361"/>
      <c r="BS49" s="361"/>
      <c r="BT49" s="361"/>
      <c r="BU49" s="361"/>
      <c r="BV49" s="361"/>
      <c r="BW49" s="361"/>
      <c r="BX49" s="361"/>
      <c r="BY49" s="361"/>
      <c r="BZ49" s="361"/>
      <c r="CA49" s="361"/>
      <c r="CB49" s="361"/>
      <c r="CC49" s="361"/>
      <c r="CD49" s="361"/>
      <c r="CE49" s="361"/>
      <c r="CF49" s="361"/>
      <c r="CG49" s="361"/>
      <c r="CH49" s="361"/>
      <c r="CI49" s="361"/>
      <c r="CJ49" s="361"/>
      <c r="CK49" s="361"/>
      <c r="CL49" s="361"/>
      <c r="CM49" s="361"/>
      <c r="CN49" s="361"/>
      <c r="CO49" s="361"/>
      <c r="CP49" s="361"/>
      <c r="CQ49" s="361"/>
      <c r="CR49" s="361"/>
      <c r="CS49" s="361"/>
      <c r="CT49" s="361"/>
      <c r="CU49" s="361"/>
      <c r="CV49" s="361"/>
      <c r="CW49" s="361"/>
      <c r="CX49" s="361"/>
      <c r="CY49" s="361"/>
      <c r="CZ49" s="361"/>
      <c r="DA49" s="361"/>
      <c r="DB49" s="361"/>
      <c r="DC49" s="361"/>
      <c r="DD49" s="361"/>
      <c r="DE49" s="361"/>
      <c r="DF49" s="361"/>
      <c r="DG49" s="361"/>
    </row>
    <row r="50" spans="2:115" ht="15.75">
      <c r="B50" s="517">
        <v>16</v>
      </c>
      <c r="C50" s="688" t="s">
        <v>460</v>
      </c>
      <c r="D50" s="689" t="s">
        <v>608</v>
      </c>
      <c r="E50" s="690">
        <v>44713</v>
      </c>
      <c r="F50" s="689" t="s">
        <v>996</v>
      </c>
      <c r="G50" s="691">
        <v>0.52083333333333337</v>
      </c>
      <c r="H50" s="692">
        <v>1</v>
      </c>
      <c r="I50" s="689" t="s">
        <v>1012</v>
      </c>
      <c r="J50" s="689" t="s">
        <v>1015</v>
      </c>
      <c r="L50" s="382"/>
      <c r="M50" s="382"/>
      <c r="N50" s="393">
        <v>4</v>
      </c>
      <c r="O50" s="407" t="s">
        <v>566</v>
      </c>
      <c r="P50" s="407" t="s">
        <v>494</v>
      </c>
      <c r="Q50" s="391">
        <v>13</v>
      </c>
      <c r="R50" s="361"/>
      <c r="S50" s="366"/>
      <c r="T50" s="393">
        <v>2</v>
      </c>
      <c r="U50" s="407" t="s">
        <v>548</v>
      </c>
      <c r="V50" s="407" t="s">
        <v>549</v>
      </c>
      <c r="W50" s="391">
        <v>31</v>
      </c>
      <c r="X50" s="361"/>
      <c r="Y50" s="361"/>
      <c r="Z50">
        <v>8</v>
      </c>
      <c r="AA50" t="s">
        <v>679</v>
      </c>
      <c r="AC50" s="523">
        <v>8</v>
      </c>
      <c r="AD50" t="s">
        <v>683</v>
      </c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  <c r="BO50" s="361"/>
      <c r="BP50" s="361"/>
      <c r="BQ50" s="361"/>
      <c r="BR50" s="361"/>
      <c r="BS50" s="361"/>
      <c r="BT50" s="361"/>
      <c r="BU50" s="361"/>
      <c r="BV50" s="361"/>
      <c r="BW50" s="361"/>
      <c r="BX50" s="361"/>
      <c r="BY50" s="361"/>
      <c r="BZ50" s="361"/>
      <c r="CA50" s="361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  <c r="DF50" s="382"/>
      <c r="DG50" s="382"/>
    </row>
    <row r="51" spans="2:115" ht="17.25" customHeight="1">
      <c r="B51" s="518">
        <v>17</v>
      </c>
      <c r="C51" s="688" t="s">
        <v>1010</v>
      </c>
      <c r="D51" s="689" t="s">
        <v>1011</v>
      </c>
      <c r="E51" s="690">
        <v>44713</v>
      </c>
      <c r="F51" s="689" t="s">
        <v>996</v>
      </c>
      <c r="G51" s="691">
        <v>0.35416666666666669</v>
      </c>
      <c r="H51" s="692">
        <v>1</v>
      </c>
      <c r="I51" s="689">
        <v>34</v>
      </c>
      <c r="J51" s="689">
        <v>3</v>
      </c>
      <c r="L51" s="361"/>
      <c r="M51" s="361"/>
      <c r="N51" s="393">
        <v>5</v>
      </c>
      <c r="O51" s="407" t="s">
        <v>567</v>
      </c>
      <c r="P51" s="407" t="s">
        <v>480</v>
      </c>
      <c r="Q51" s="391">
        <v>13</v>
      </c>
      <c r="R51" s="361"/>
      <c r="S51" s="366"/>
      <c r="T51" s="393">
        <v>3</v>
      </c>
      <c r="U51" s="407" t="s">
        <v>550</v>
      </c>
      <c r="V51" s="407" t="s">
        <v>491</v>
      </c>
      <c r="W51" s="391">
        <v>31</v>
      </c>
      <c r="X51" s="361"/>
      <c r="Y51" s="361"/>
      <c r="Z51">
        <v>9</v>
      </c>
      <c r="AA51" t="s">
        <v>680</v>
      </c>
      <c r="AC51" s="523">
        <v>9</v>
      </c>
      <c r="AD51" t="s">
        <v>684</v>
      </c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1"/>
      <c r="CR51" s="361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  <c r="DF51" s="361"/>
      <c r="DG51" s="361"/>
    </row>
    <row r="52" spans="2:115">
      <c r="B52" s="517">
        <v>18</v>
      </c>
      <c r="C52" s="688" t="s">
        <v>449</v>
      </c>
      <c r="D52" s="689" t="s">
        <v>929</v>
      </c>
      <c r="E52" s="690">
        <v>44727</v>
      </c>
      <c r="F52" s="689" t="s">
        <v>996</v>
      </c>
      <c r="G52" s="691">
        <v>0.3125</v>
      </c>
      <c r="H52" s="692">
        <v>1</v>
      </c>
      <c r="I52" s="689" t="s">
        <v>458</v>
      </c>
      <c r="J52" s="689">
        <v>5</v>
      </c>
      <c r="K52" s="350"/>
      <c r="L52" s="361"/>
      <c r="M52" s="361"/>
      <c r="N52" s="393">
        <v>6</v>
      </c>
      <c r="O52" s="407" t="s">
        <v>568</v>
      </c>
      <c r="P52" s="407" t="s">
        <v>487</v>
      </c>
      <c r="Q52" s="391">
        <v>13</v>
      </c>
      <c r="R52" s="361"/>
      <c r="S52" s="366"/>
      <c r="T52" s="393">
        <v>4</v>
      </c>
      <c r="U52" s="407" t="s">
        <v>551</v>
      </c>
      <c r="V52" s="407" t="s">
        <v>552</v>
      </c>
      <c r="W52" s="391">
        <v>31</v>
      </c>
      <c r="X52" s="395"/>
      <c r="Y52" s="361"/>
      <c r="Z52">
        <v>10</v>
      </c>
      <c r="AA52" t="s">
        <v>681</v>
      </c>
      <c r="AC52" s="523">
        <v>10</v>
      </c>
      <c r="AD52" t="s">
        <v>685</v>
      </c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  <c r="DF52" s="361"/>
      <c r="DG52" s="361"/>
    </row>
    <row r="53" spans="2:115" ht="17.25" customHeight="1">
      <c r="B53" s="518">
        <v>19</v>
      </c>
      <c r="C53" s="688" t="s">
        <v>449</v>
      </c>
      <c r="D53" s="689" t="s">
        <v>929</v>
      </c>
      <c r="E53" s="690">
        <v>44727</v>
      </c>
      <c r="F53" s="689" t="s">
        <v>996</v>
      </c>
      <c r="G53" s="691">
        <v>0.5</v>
      </c>
      <c r="H53" s="692">
        <v>1</v>
      </c>
      <c r="I53" s="689" t="s">
        <v>458</v>
      </c>
      <c r="J53" s="689">
        <v>4</v>
      </c>
      <c r="L53" s="361"/>
      <c r="M53" s="361"/>
      <c r="N53" s="393">
        <v>7</v>
      </c>
      <c r="O53" s="407" t="s">
        <v>569</v>
      </c>
      <c r="P53" s="407" t="s">
        <v>570</v>
      </c>
      <c r="Q53" s="391">
        <v>13</v>
      </c>
      <c r="R53" s="361"/>
      <c r="S53" s="366"/>
      <c r="T53" s="393">
        <v>5</v>
      </c>
      <c r="U53" s="407" t="s">
        <v>553</v>
      </c>
      <c r="V53" s="407" t="s">
        <v>511</v>
      </c>
      <c r="W53" s="391">
        <v>31</v>
      </c>
      <c r="X53" s="395"/>
      <c r="Y53" s="361"/>
      <c r="AC53" s="523">
        <v>11</v>
      </c>
      <c r="AD53" t="s">
        <v>686</v>
      </c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  <c r="DF53" s="361"/>
      <c r="DG53" s="361"/>
    </row>
    <row r="54" spans="2:115">
      <c r="B54" s="517">
        <v>20</v>
      </c>
      <c r="C54" s="688" t="s">
        <v>465</v>
      </c>
      <c r="D54" s="689" t="s">
        <v>605</v>
      </c>
      <c r="E54" s="690">
        <v>44731</v>
      </c>
      <c r="F54" s="689" t="s">
        <v>467</v>
      </c>
      <c r="G54" s="691">
        <v>0.3125</v>
      </c>
      <c r="H54" s="692">
        <v>10</v>
      </c>
      <c r="I54" s="689">
        <v>13</v>
      </c>
      <c r="J54" s="689">
        <v>8</v>
      </c>
      <c r="L54" s="361"/>
      <c r="M54" s="361"/>
      <c r="N54" s="393">
        <v>8</v>
      </c>
      <c r="O54" s="407" t="s">
        <v>571</v>
      </c>
      <c r="P54" s="407" t="s">
        <v>572</v>
      </c>
      <c r="Q54" s="391">
        <v>13</v>
      </c>
      <c r="R54" s="361"/>
      <c r="S54" s="366"/>
      <c r="T54" s="393">
        <v>6</v>
      </c>
      <c r="U54" s="407" t="s">
        <v>554</v>
      </c>
      <c r="V54" s="407" t="s">
        <v>555</v>
      </c>
      <c r="W54" s="391">
        <v>31</v>
      </c>
      <c r="X54" s="361"/>
      <c r="Y54" s="361"/>
      <c r="AC54" s="523">
        <v>12</v>
      </c>
      <c r="AD54" t="s">
        <v>687</v>
      </c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361"/>
      <c r="CH54" s="361"/>
      <c r="CI54" s="361"/>
      <c r="CJ54" s="361"/>
      <c r="CK54" s="361"/>
      <c r="CL54" s="361"/>
      <c r="CM54" s="361"/>
      <c r="CN54" s="361"/>
      <c r="CO54" s="361"/>
      <c r="CP54" s="361"/>
      <c r="CQ54" s="361"/>
      <c r="CR54" s="361"/>
      <c r="CS54" s="361"/>
      <c r="CT54" s="361"/>
      <c r="CU54" s="361"/>
      <c r="CV54" s="361"/>
      <c r="CW54" s="361"/>
      <c r="CX54" s="361"/>
      <c r="CY54" s="361"/>
      <c r="CZ54" s="361"/>
      <c r="DA54" s="361"/>
      <c r="DB54" s="361"/>
      <c r="DC54" s="361"/>
      <c r="DD54" s="361"/>
      <c r="DE54" s="361"/>
      <c r="DF54" s="361"/>
      <c r="DG54" s="361"/>
    </row>
    <row r="55" spans="2:115" ht="16.5" customHeight="1">
      <c r="B55" s="518">
        <v>21</v>
      </c>
      <c r="C55" s="688" t="s">
        <v>465</v>
      </c>
      <c r="D55" s="689" t="s">
        <v>605</v>
      </c>
      <c r="E55" s="690">
        <v>44731</v>
      </c>
      <c r="F55" s="689" t="s">
        <v>467</v>
      </c>
      <c r="G55" s="691">
        <v>0.5</v>
      </c>
      <c r="H55" s="692">
        <v>4</v>
      </c>
      <c r="I55" s="689">
        <v>13</v>
      </c>
      <c r="J55" s="689">
        <v>7</v>
      </c>
      <c r="L55" s="361"/>
      <c r="M55" s="361"/>
      <c r="N55" s="393">
        <v>9</v>
      </c>
      <c r="O55" s="407" t="s">
        <v>496</v>
      </c>
      <c r="P55" s="407" t="s">
        <v>494</v>
      </c>
      <c r="Q55" s="391">
        <v>13</v>
      </c>
      <c r="R55" s="361"/>
      <c r="S55" s="366"/>
      <c r="T55" s="393">
        <v>7</v>
      </c>
      <c r="U55" s="407" t="s">
        <v>556</v>
      </c>
      <c r="V55" s="407" t="s">
        <v>557</v>
      </c>
      <c r="W55" s="391">
        <v>31</v>
      </c>
      <c r="X55" s="361"/>
      <c r="Y55" s="361"/>
      <c r="AC55" s="523">
        <v>13</v>
      </c>
      <c r="AD55" t="s">
        <v>688</v>
      </c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361"/>
      <c r="DD55" s="361"/>
      <c r="DE55" s="361"/>
      <c r="DF55" s="361"/>
      <c r="DG55" s="361"/>
    </row>
    <row r="56" spans="2:115" ht="17.25" customHeight="1">
      <c r="B56" s="517">
        <v>22</v>
      </c>
      <c r="C56" s="688" t="s">
        <v>465</v>
      </c>
      <c r="D56" s="689" t="s">
        <v>604</v>
      </c>
      <c r="E56" s="690">
        <v>44730</v>
      </c>
      <c r="F56" s="689" t="s">
        <v>445</v>
      </c>
      <c r="G56" s="691">
        <v>0.3125</v>
      </c>
      <c r="H56" s="692">
        <v>10</v>
      </c>
      <c r="I56" s="689">
        <v>13</v>
      </c>
      <c r="J56" s="689">
        <v>8</v>
      </c>
      <c r="L56" s="361"/>
      <c r="M56" s="361"/>
      <c r="N56" s="393">
        <v>10</v>
      </c>
      <c r="O56" s="407" t="s">
        <v>481</v>
      </c>
      <c r="P56" s="407" t="s">
        <v>482</v>
      </c>
      <c r="Q56" s="391">
        <v>13</v>
      </c>
      <c r="R56" s="361"/>
      <c r="S56" s="366"/>
      <c r="T56" s="393">
        <v>8</v>
      </c>
      <c r="U56" s="407" t="s">
        <v>556</v>
      </c>
      <c r="V56" s="407" t="s">
        <v>484</v>
      </c>
      <c r="W56" s="391">
        <v>31</v>
      </c>
      <c r="X56" s="361"/>
      <c r="Y56" s="361"/>
      <c r="Z56" s="2"/>
      <c r="AA56" s="2"/>
      <c r="AB56" s="2"/>
      <c r="AC56" s="525">
        <v>14</v>
      </c>
      <c r="AD56" s="2" t="s">
        <v>689</v>
      </c>
      <c r="AE56" s="525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361"/>
      <c r="CS56" s="361"/>
      <c r="CT56" s="361"/>
      <c r="CU56" s="361"/>
      <c r="CV56" s="361"/>
      <c r="CW56" s="361"/>
      <c r="CX56" s="361"/>
      <c r="CY56" s="361"/>
      <c r="CZ56" s="361"/>
      <c r="DA56" s="361"/>
      <c r="DB56" s="361"/>
      <c r="DC56" s="361"/>
      <c r="DD56" s="361"/>
      <c r="DE56" s="361"/>
      <c r="DF56" s="361"/>
      <c r="DG56" s="361"/>
    </row>
    <row r="57" spans="2:115" ht="18.75">
      <c r="B57" s="518">
        <v>23</v>
      </c>
      <c r="C57" s="688" t="s">
        <v>465</v>
      </c>
      <c r="D57" s="689" t="s">
        <v>604</v>
      </c>
      <c r="E57" s="690">
        <v>44730</v>
      </c>
      <c r="F57" s="689" t="s">
        <v>445</v>
      </c>
      <c r="G57" s="691">
        <v>0.5</v>
      </c>
      <c r="H57" s="692">
        <v>4</v>
      </c>
      <c r="I57" s="689">
        <v>13</v>
      </c>
      <c r="J57" s="689">
        <v>7</v>
      </c>
      <c r="L57" s="361"/>
      <c r="M57" s="361"/>
      <c r="N57" s="402"/>
      <c r="O57" s="403"/>
      <c r="P57" s="2"/>
      <c r="Q57" s="401"/>
      <c r="R57" s="361"/>
      <c r="S57" s="366"/>
      <c r="T57" s="393">
        <v>9</v>
      </c>
      <c r="U57" s="407" t="s">
        <v>492</v>
      </c>
      <c r="V57" s="407" t="s">
        <v>558</v>
      </c>
      <c r="W57" s="391">
        <v>31</v>
      </c>
      <c r="X57" s="361"/>
      <c r="Y57" s="361"/>
      <c r="Z57" s="2"/>
      <c r="AA57" s="526" t="s">
        <v>446</v>
      </c>
      <c r="AB57" s="526"/>
      <c r="AC57" s="526"/>
      <c r="AD57" s="526" t="s">
        <v>436</v>
      </c>
      <c r="AE57" s="525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  <c r="DF57" s="361"/>
      <c r="DG57" s="361"/>
    </row>
    <row r="58" spans="2:115" ht="18.75">
      <c r="B58" s="517">
        <v>24</v>
      </c>
      <c r="C58" s="688" t="s">
        <v>1007</v>
      </c>
      <c r="D58" s="689" t="s">
        <v>1008</v>
      </c>
      <c r="E58" s="690">
        <v>44713</v>
      </c>
      <c r="F58" s="689" t="s">
        <v>996</v>
      </c>
      <c r="G58" s="691">
        <v>0.52083333333333337</v>
      </c>
      <c r="H58" s="692">
        <v>1</v>
      </c>
      <c r="I58" s="689">
        <v>33</v>
      </c>
      <c r="J58" s="689">
        <v>1</v>
      </c>
      <c r="L58" s="361"/>
      <c r="M58" s="361"/>
      <c r="N58" s="367" t="s">
        <v>575</v>
      </c>
      <c r="O58" s="361"/>
      <c r="P58" s="363"/>
      <c r="Q58" s="364"/>
      <c r="R58" s="361"/>
      <c r="S58" s="366"/>
      <c r="T58" s="393">
        <v>10</v>
      </c>
      <c r="U58" s="407" t="s">
        <v>559</v>
      </c>
      <c r="V58" s="407" t="s">
        <v>560</v>
      </c>
      <c r="W58" s="391">
        <v>31</v>
      </c>
      <c r="X58" s="373"/>
      <c r="Y58" s="363"/>
      <c r="AD58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  <c r="DJ58" s="361"/>
      <c r="DK58" s="361"/>
    </row>
    <row r="59" spans="2:115" ht="18.75">
      <c r="B59" s="518"/>
      <c r="L59" s="361"/>
      <c r="M59" s="361"/>
      <c r="N59" s="367" t="s">
        <v>576</v>
      </c>
      <c r="O59" s="361"/>
      <c r="P59" s="363"/>
      <c r="Q59" s="364"/>
      <c r="R59" s="361"/>
      <c r="S59" s="366"/>
      <c r="T59" s="393">
        <v>11</v>
      </c>
      <c r="U59" s="407" t="s">
        <v>561</v>
      </c>
      <c r="V59" s="407" t="s">
        <v>562</v>
      </c>
      <c r="W59" s="391">
        <v>31</v>
      </c>
      <c r="X59" s="373"/>
      <c r="Y59" s="363"/>
      <c r="AA59" t="s">
        <v>649</v>
      </c>
      <c r="AD59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  <c r="DJ59" s="361"/>
      <c r="DK59" s="361"/>
    </row>
    <row r="60" spans="2:115" ht="15.75">
      <c r="B60" s="354">
        <v>25</v>
      </c>
      <c r="C60" s="688" t="s">
        <v>407</v>
      </c>
      <c r="D60" s="689" t="s">
        <v>408</v>
      </c>
      <c r="E60" s="690">
        <v>44731</v>
      </c>
      <c r="F60" s="689" t="s">
        <v>467</v>
      </c>
      <c r="G60" s="691">
        <v>0.52083333333333337</v>
      </c>
      <c r="H60" s="692">
        <v>1</v>
      </c>
      <c r="I60" s="689" t="s">
        <v>458</v>
      </c>
      <c r="J60" s="689">
        <v>1</v>
      </c>
      <c r="L60" s="361"/>
      <c r="M60" s="361"/>
      <c r="N60" s="404" t="s">
        <v>436</v>
      </c>
      <c r="O60" s="363"/>
      <c r="P60" s="363"/>
      <c r="Q60" s="364"/>
      <c r="R60" s="361"/>
      <c r="S60" s="366"/>
      <c r="T60" s="393">
        <v>12</v>
      </c>
      <c r="U60" s="407" t="s">
        <v>563</v>
      </c>
      <c r="V60" s="407" t="s">
        <v>564</v>
      </c>
      <c r="W60" s="391">
        <v>31</v>
      </c>
      <c r="X60" s="373"/>
      <c r="Y60" s="363"/>
      <c r="AA60" t="s">
        <v>605</v>
      </c>
      <c r="AD60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  <c r="DJ60" s="361"/>
      <c r="DK60" s="361"/>
    </row>
    <row r="61" spans="2:115" ht="15.75" customHeight="1">
      <c r="B61" s="354">
        <v>26</v>
      </c>
      <c r="C61" s="688" t="s">
        <v>1009</v>
      </c>
      <c r="D61" s="689" t="s">
        <v>886</v>
      </c>
      <c r="E61" s="690">
        <v>44713</v>
      </c>
      <c r="F61" s="689" t="s">
        <v>996</v>
      </c>
      <c r="G61" s="691">
        <v>0.35416666666666669</v>
      </c>
      <c r="H61" s="692">
        <v>1</v>
      </c>
      <c r="I61" s="689">
        <v>31</v>
      </c>
      <c r="J61" s="689">
        <v>2</v>
      </c>
      <c r="L61" s="361"/>
      <c r="M61" s="361"/>
      <c r="N61" s="374" t="s">
        <v>457</v>
      </c>
      <c r="O61" s="375" t="s">
        <v>403</v>
      </c>
      <c r="P61" s="405">
        <v>44208</v>
      </c>
      <c r="Q61" s="377" t="s">
        <v>501</v>
      </c>
      <c r="R61" s="361"/>
      <c r="S61" s="366"/>
      <c r="T61" s="393">
        <v>13</v>
      </c>
      <c r="U61" s="407" t="s">
        <v>565</v>
      </c>
      <c r="V61" s="407" t="s">
        <v>493</v>
      </c>
      <c r="W61" s="391">
        <v>31</v>
      </c>
      <c r="X61" s="373"/>
      <c r="Y61" s="363"/>
      <c r="AA61" s="524">
        <v>44367.3125</v>
      </c>
      <c r="AB61" s="524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  <c r="DJ61" s="361"/>
      <c r="DK61" s="361"/>
    </row>
    <row r="62" spans="2:115" ht="13.5" customHeight="1">
      <c r="B62" s="354">
        <v>27</v>
      </c>
      <c r="C62" s="688" t="s">
        <v>999</v>
      </c>
      <c r="D62" s="689" t="s">
        <v>1000</v>
      </c>
      <c r="E62" s="690">
        <v>44724</v>
      </c>
      <c r="F62" s="689" t="s">
        <v>467</v>
      </c>
      <c r="G62" s="691">
        <v>0.64583333333333337</v>
      </c>
      <c r="H62" s="692">
        <v>3</v>
      </c>
      <c r="I62" s="689" t="s">
        <v>1001</v>
      </c>
      <c r="J62" s="689">
        <v>3</v>
      </c>
      <c r="L62" s="361"/>
      <c r="M62" s="361"/>
      <c r="N62" s="379" t="s">
        <v>472</v>
      </c>
      <c r="O62" s="379" t="s">
        <v>473</v>
      </c>
      <c r="P62" s="379" t="s">
        <v>474</v>
      </c>
      <c r="Q62" s="380" t="s">
        <v>4</v>
      </c>
      <c r="R62" s="361"/>
      <c r="S62" s="366"/>
      <c r="T62" s="393">
        <v>14</v>
      </c>
      <c r="U62" s="407" t="s">
        <v>566</v>
      </c>
      <c r="V62" s="407" t="s">
        <v>494</v>
      </c>
      <c r="W62" s="391">
        <v>31</v>
      </c>
      <c r="X62" s="373"/>
      <c r="Y62" s="363"/>
      <c r="Z62">
        <v>1</v>
      </c>
      <c r="AA62" t="s">
        <v>682</v>
      </c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  <c r="DJ62" s="361"/>
      <c r="DK62" s="361"/>
    </row>
    <row r="63" spans="2:115" ht="15.75">
      <c r="B63" s="354">
        <v>28</v>
      </c>
      <c r="C63" s="688" t="s">
        <v>1003</v>
      </c>
      <c r="D63" s="689" t="s">
        <v>1004</v>
      </c>
      <c r="E63" s="690">
        <v>44720</v>
      </c>
      <c r="F63" s="689" t="s">
        <v>996</v>
      </c>
      <c r="G63" s="691">
        <v>0.3125</v>
      </c>
      <c r="H63" s="692"/>
      <c r="I63" s="689">
        <v>31</v>
      </c>
      <c r="J63" s="689">
        <v>3</v>
      </c>
      <c r="L63" s="361"/>
      <c r="M63" s="361"/>
      <c r="N63" s="393">
        <v>1</v>
      </c>
      <c r="O63" s="407" t="s">
        <v>513</v>
      </c>
      <c r="P63" s="407" t="s">
        <v>514</v>
      </c>
      <c r="Q63" s="391" t="s">
        <v>458</v>
      </c>
      <c r="R63" s="361"/>
      <c r="S63" s="366"/>
      <c r="T63" s="393">
        <v>15</v>
      </c>
      <c r="U63" s="407" t="s">
        <v>481</v>
      </c>
      <c r="V63" s="407" t="s">
        <v>482</v>
      </c>
      <c r="W63" s="391">
        <v>31</v>
      </c>
      <c r="X63" s="373"/>
      <c r="Y63" s="363"/>
      <c r="Z63">
        <v>2</v>
      </c>
      <c r="AA63" t="s">
        <v>683</v>
      </c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1"/>
      <c r="DI63" s="361"/>
      <c r="DJ63" s="361"/>
      <c r="DK63" s="361"/>
    </row>
    <row r="64" spans="2:115" ht="15.75">
      <c r="B64" s="354">
        <v>29</v>
      </c>
      <c r="C64" s="688" t="s">
        <v>1005</v>
      </c>
      <c r="D64" s="689" t="s">
        <v>1006</v>
      </c>
      <c r="E64" s="690">
        <v>44717</v>
      </c>
      <c r="F64" s="689" t="s">
        <v>467</v>
      </c>
      <c r="G64" s="691">
        <v>0.3125</v>
      </c>
      <c r="H64" s="692"/>
      <c r="I64" s="689" t="s">
        <v>1001</v>
      </c>
      <c r="J64" s="689">
        <v>1</v>
      </c>
      <c r="K64" s="361"/>
      <c r="L64" s="361"/>
      <c r="M64" s="361"/>
      <c r="N64" s="393">
        <v>2</v>
      </c>
      <c r="O64" s="407" t="s">
        <v>515</v>
      </c>
      <c r="P64" s="407" t="s">
        <v>516</v>
      </c>
      <c r="Q64" s="391" t="s">
        <v>458</v>
      </c>
      <c r="R64" s="361"/>
      <c r="S64" s="366"/>
      <c r="T64" s="393">
        <v>16</v>
      </c>
      <c r="U64" s="407" t="s">
        <v>567</v>
      </c>
      <c r="V64" s="407" t="s">
        <v>480</v>
      </c>
      <c r="W64" s="391">
        <v>31</v>
      </c>
      <c r="X64" s="373"/>
      <c r="Y64" s="363"/>
      <c r="Z64">
        <v>3</v>
      </c>
      <c r="AA64" t="s">
        <v>684</v>
      </c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361"/>
      <c r="BZ64" s="361"/>
      <c r="CA64" s="361"/>
      <c r="CB64" s="361"/>
      <c r="CC64" s="361"/>
      <c r="CD64" s="361"/>
      <c r="CE64" s="361"/>
      <c r="CF64" s="361"/>
      <c r="CG64" s="361"/>
      <c r="CH64" s="361"/>
      <c r="CI64" s="361"/>
      <c r="CJ64" s="361"/>
      <c r="CK64" s="361"/>
      <c r="CL64" s="361"/>
      <c r="CM64" s="361"/>
      <c r="CN64" s="361"/>
      <c r="CO64" s="361"/>
      <c r="CP64" s="361"/>
      <c r="CQ64" s="361"/>
      <c r="CR64" s="361"/>
      <c r="CS64" s="361"/>
      <c r="CT64" s="361"/>
      <c r="CU64" s="361"/>
      <c r="CV64" s="361"/>
      <c r="CW64" s="361"/>
      <c r="CX64" s="361"/>
      <c r="CY64" s="361"/>
      <c r="CZ64" s="361"/>
      <c r="DA64" s="361"/>
      <c r="DB64" s="361"/>
      <c r="DC64" s="361"/>
      <c r="DD64" s="361"/>
      <c r="DE64" s="361"/>
      <c r="DF64" s="361"/>
      <c r="DG64" s="361"/>
      <c r="DH64" s="361"/>
      <c r="DI64" s="361"/>
      <c r="DJ64" s="361"/>
      <c r="DK64" s="361"/>
    </row>
    <row r="65" spans="2:115" ht="15.75">
      <c r="B65" s="354">
        <v>30</v>
      </c>
      <c r="C65" s="688" t="s">
        <v>636</v>
      </c>
      <c r="D65" s="689" t="s">
        <v>1002</v>
      </c>
      <c r="E65" s="690">
        <v>44723</v>
      </c>
      <c r="F65" s="689" t="s">
        <v>445</v>
      </c>
      <c r="G65" s="691">
        <v>0.3125</v>
      </c>
      <c r="H65" s="692">
        <v>2</v>
      </c>
      <c r="I65" s="689" t="s">
        <v>458</v>
      </c>
      <c r="J65" s="689">
        <v>4</v>
      </c>
      <c r="K65" s="361"/>
      <c r="L65" s="361"/>
      <c r="M65" s="361"/>
      <c r="N65" s="393">
        <v>3</v>
      </c>
      <c r="O65" s="407" t="s">
        <v>498</v>
      </c>
      <c r="P65" s="407" t="s">
        <v>499</v>
      </c>
      <c r="Q65" s="391" t="s">
        <v>458</v>
      </c>
      <c r="R65" s="361"/>
      <c r="S65" s="366"/>
      <c r="T65" s="393">
        <v>17</v>
      </c>
      <c r="U65" s="407" t="s">
        <v>568</v>
      </c>
      <c r="V65" s="407" t="s">
        <v>487</v>
      </c>
      <c r="W65" s="391">
        <v>31</v>
      </c>
      <c r="X65" s="373"/>
      <c r="Y65" s="363"/>
      <c r="Z65">
        <v>4</v>
      </c>
      <c r="AA65" t="s">
        <v>685</v>
      </c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1"/>
      <c r="CX65" s="361"/>
      <c r="CY65" s="361"/>
      <c r="CZ65" s="361"/>
      <c r="DA65" s="361"/>
      <c r="DB65" s="361"/>
      <c r="DC65" s="361"/>
      <c r="DD65" s="361"/>
      <c r="DE65" s="361"/>
      <c r="DF65" s="361"/>
      <c r="DG65" s="361"/>
      <c r="DH65" s="361"/>
      <c r="DI65" s="361"/>
      <c r="DJ65" s="361"/>
      <c r="DK65" s="361"/>
    </row>
    <row r="66" spans="2:115" ht="15.75">
      <c r="B66" s="354">
        <v>31</v>
      </c>
      <c r="C66" s="688" t="s">
        <v>636</v>
      </c>
      <c r="D66" s="689" t="s">
        <v>1002</v>
      </c>
      <c r="E66" s="690">
        <v>44723</v>
      </c>
      <c r="F66" s="689" t="s">
        <v>445</v>
      </c>
      <c r="G66" s="691">
        <v>0.5</v>
      </c>
      <c r="H66" s="692"/>
      <c r="I66" s="689" t="s">
        <v>458</v>
      </c>
      <c r="J66" s="689">
        <v>3</v>
      </c>
      <c r="K66" s="361"/>
      <c r="L66" s="361"/>
      <c r="M66" s="361"/>
      <c r="N66" s="393">
        <v>4</v>
      </c>
      <c r="O66" s="407" t="s">
        <v>517</v>
      </c>
      <c r="P66" s="407" t="s">
        <v>518</v>
      </c>
      <c r="Q66" s="391" t="s">
        <v>458</v>
      </c>
      <c r="R66" s="361"/>
      <c r="S66" s="366"/>
      <c r="T66" s="393">
        <v>18</v>
      </c>
      <c r="U66" s="407" t="s">
        <v>569</v>
      </c>
      <c r="V66" s="407" t="s">
        <v>570</v>
      </c>
      <c r="W66" s="391">
        <v>31</v>
      </c>
      <c r="X66" s="373"/>
      <c r="Y66" s="363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1"/>
      <c r="DA66" s="361"/>
      <c r="DB66" s="361"/>
      <c r="DC66" s="361"/>
      <c r="DD66" s="361"/>
      <c r="DE66" s="361"/>
      <c r="DF66" s="361"/>
      <c r="DG66" s="361"/>
      <c r="DH66" s="361"/>
      <c r="DI66" s="361"/>
      <c r="DJ66" s="361"/>
      <c r="DK66" s="361"/>
    </row>
    <row r="67" spans="2:115" ht="15.75">
      <c r="B67" s="354">
        <v>32</v>
      </c>
      <c r="C67" s="688" t="s">
        <v>998</v>
      </c>
      <c r="D67" s="689" t="s">
        <v>997</v>
      </c>
      <c r="E67" s="690">
        <v>44727</v>
      </c>
      <c r="F67" s="689" t="s">
        <v>996</v>
      </c>
      <c r="G67" s="691">
        <v>0.64583333333333337</v>
      </c>
      <c r="H67" s="692">
        <v>4</v>
      </c>
      <c r="I67" s="689" t="s">
        <v>458</v>
      </c>
      <c r="J67" s="689">
        <v>1</v>
      </c>
      <c r="K67" s="361"/>
      <c r="L67" s="361"/>
      <c r="M67" s="361"/>
      <c r="N67" s="393">
        <v>5</v>
      </c>
      <c r="O67" s="407" t="s">
        <v>519</v>
      </c>
      <c r="P67" s="407" t="s">
        <v>520</v>
      </c>
      <c r="Q67" s="391" t="s">
        <v>458</v>
      </c>
      <c r="R67" s="361"/>
      <c r="S67" s="366"/>
      <c r="T67" s="393">
        <v>19</v>
      </c>
      <c r="U67" s="407" t="s">
        <v>571</v>
      </c>
      <c r="V67" s="407" t="s">
        <v>572</v>
      </c>
      <c r="W67" s="391">
        <v>31</v>
      </c>
      <c r="X67" s="373"/>
      <c r="Y67" s="363"/>
      <c r="AA67" t="s">
        <v>649</v>
      </c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361"/>
      <c r="CS67" s="361"/>
      <c r="CT67" s="361"/>
      <c r="CU67" s="361"/>
      <c r="CV67" s="361"/>
      <c r="CW67" s="361"/>
      <c r="CX67" s="361"/>
      <c r="CY67" s="361"/>
      <c r="CZ67" s="361"/>
      <c r="DA67" s="361"/>
      <c r="DB67" s="361"/>
      <c r="DC67" s="361"/>
      <c r="DD67" s="361"/>
      <c r="DE67" s="361"/>
      <c r="DF67" s="361"/>
      <c r="DG67" s="361"/>
      <c r="DH67" s="361"/>
      <c r="DI67" s="361"/>
      <c r="DJ67" s="361"/>
      <c r="DK67" s="361"/>
    </row>
    <row r="68" spans="2:115" ht="15.75" customHeight="1">
      <c r="B68" s="270"/>
      <c r="C68" s="270"/>
      <c r="D68" s="354"/>
      <c r="E68" s="355"/>
      <c r="F68" s="354"/>
      <c r="G68" s="356"/>
      <c r="H68" s="357"/>
      <c r="I68" s="418"/>
      <c r="J68" s="418"/>
      <c r="K68" s="361"/>
      <c r="L68" s="361"/>
      <c r="M68" s="361"/>
      <c r="N68" s="393">
        <v>6</v>
      </c>
      <c r="O68" s="407" t="s">
        <v>519</v>
      </c>
      <c r="P68" s="407" t="s">
        <v>521</v>
      </c>
      <c r="Q68" s="391" t="s">
        <v>458</v>
      </c>
      <c r="R68" s="361"/>
      <c r="S68" s="366"/>
      <c r="T68" s="393">
        <v>20</v>
      </c>
      <c r="U68" s="407" t="s">
        <v>496</v>
      </c>
      <c r="V68" s="407" t="s">
        <v>494</v>
      </c>
      <c r="W68" s="391">
        <v>31</v>
      </c>
      <c r="X68" s="402"/>
      <c r="Y68" s="2"/>
      <c r="AA68" t="s">
        <v>605</v>
      </c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1"/>
      <c r="DF68" s="361"/>
      <c r="DG68" s="361"/>
      <c r="DH68" s="361"/>
      <c r="DI68" s="361"/>
      <c r="DJ68" s="361"/>
      <c r="DK68" s="361"/>
    </row>
    <row r="69" spans="2:115">
      <c r="B69" s="361"/>
      <c r="C69" s="361"/>
      <c r="D69" s="361"/>
      <c r="E69" s="361"/>
      <c r="F69" s="361"/>
      <c r="G69" s="361"/>
      <c r="H69" s="361"/>
      <c r="I69" s="362"/>
      <c r="J69" s="362"/>
      <c r="K69" s="361"/>
      <c r="L69" s="361"/>
      <c r="M69" s="361"/>
      <c r="N69" s="393">
        <v>7</v>
      </c>
      <c r="O69" s="407" t="s">
        <v>522</v>
      </c>
      <c r="P69" s="407" t="s">
        <v>523</v>
      </c>
      <c r="Q69" s="391" t="s">
        <v>458</v>
      </c>
      <c r="R69" s="361"/>
      <c r="S69" s="366"/>
      <c r="T69" s="402"/>
      <c r="U69" s="416"/>
      <c r="V69" s="416"/>
      <c r="W69" s="401"/>
      <c r="X69" s="402"/>
      <c r="Y69" s="2"/>
      <c r="AA69" s="524">
        <v>44367.3125</v>
      </c>
      <c r="AB69" s="524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361"/>
      <c r="BZ69" s="361"/>
      <c r="CA69" s="361"/>
      <c r="CB69" s="361"/>
      <c r="CC69" s="361"/>
      <c r="CD69" s="361"/>
      <c r="CE69" s="361"/>
      <c r="CF69" s="361"/>
      <c r="CG69" s="361"/>
      <c r="CH69" s="361"/>
      <c r="CI69" s="361"/>
      <c r="CJ69" s="361"/>
      <c r="CK69" s="361"/>
      <c r="CL69" s="361"/>
      <c r="CM69" s="361"/>
      <c r="CN69" s="361"/>
      <c r="CO69" s="361"/>
      <c r="CP69" s="361"/>
      <c r="CQ69" s="361"/>
      <c r="CR69" s="361"/>
      <c r="CS69" s="361"/>
      <c r="CT69" s="361"/>
      <c r="CU69" s="361"/>
      <c r="CV69" s="361"/>
      <c r="CW69" s="361"/>
      <c r="CX69" s="361"/>
      <c r="CY69" s="361"/>
      <c r="CZ69" s="361"/>
      <c r="DA69" s="361"/>
      <c r="DB69" s="361"/>
      <c r="DC69" s="361"/>
      <c r="DD69" s="361"/>
      <c r="DE69" s="361"/>
      <c r="DF69" s="361"/>
      <c r="DG69" s="361"/>
      <c r="DH69" s="361"/>
      <c r="DI69" s="361"/>
      <c r="DJ69" s="361"/>
      <c r="DK69" s="361"/>
    </row>
    <row r="70" spans="2:115" ht="18.75">
      <c r="B70" s="361"/>
      <c r="C70" s="361"/>
      <c r="D70" s="361"/>
      <c r="E70" s="361"/>
      <c r="F70" s="361"/>
      <c r="G70" s="361"/>
      <c r="H70" s="361"/>
      <c r="I70" s="362"/>
      <c r="J70" s="361"/>
      <c r="K70" s="361"/>
      <c r="L70" s="361"/>
      <c r="M70" s="361"/>
      <c r="N70" s="393">
        <v>8</v>
      </c>
      <c r="O70" s="407" t="s">
        <v>524</v>
      </c>
      <c r="P70" s="407" t="s">
        <v>497</v>
      </c>
      <c r="Q70" s="391" t="s">
        <v>458</v>
      </c>
      <c r="R70" s="365"/>
      <c r="S70" s="366"/>
      <c r="T70" s="367" t="s">
        <v>470</v>
      </c>
      <c r="U70" s="361"/>
      <c r="V70" s="361"/>
      <c r="W70" s="361"/>
      <c r="X70" s="361"/>
      <c r="Y70" s="361"/>
      <c r="Z70">
        <v>1</v>
      </c>
      <c r="AA70" t="s">
        <v>686</v>
      </c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1"/>
      <c r="CH70" s="361"/>
      <c r="CI70" s="361"/>
      <c r="CJ70" s="361"/>
      <c r="CK70" s="361"/>
      <c r="CL70" s="361"/>
      <c r="CM70" s="361"/>
      <c r="CN70" s="361"/>
      <c r="CO70" s="361"/>
      <c r="CP70" s="361"/>
      <c r="CQ70" s="361"/>
      <c r="CR70" s="361"/>
      <c r="CS70" s="361"/>
      <c r="CT70" s="361"/>
      <c r="CU70" s="361"/>
      <c r="CV70" s="361"/>
      <c r="CW70" s="361"/>
      <c r="CX70" s="361"/>
      <c r="CY70" s="361"/>
      <c r="CZ70" s="361"/>
      <c r="DA70" s="361"/>
      <c r="DB70" s="361"/>
      <c r="DC70" s="361"/>
      <c r="DD70" s="361"/>
      <c r="DE70" s="361"/>
      <c r="DF70" s="361"/>
      <c r="DG70" s="361"/>
    </row>
    <row r="71" spans="2:115" ht="18.75">
      <c r="B71" s="361"/>
      <c r="C71" s="361"/>
      <c r="D71" s="361"/>
      <c r="E71" s="361"/>
      <c r="F71" s="361"/>
      <c r="G71" s="361"/>
      <c r="H71" s="361"/>
      <c r="I71" s="362"/>
      <c r="J71" s="361"/>
      <c r="K71" s="382"/>
      <c r="L71" s="361"/>
      <c r="M71" s="361"/>
      <c r="N71" s="393">
        <v>9</v>
      </c>
      <c r="O71" s="407" t="s">
        <v>489</v>
      </c>
      <c r="P71" s="407" t="s">
        <v>490</v>
      </c>
      <c r="Q71" s="391" t="s">
        <v>458</v>
      </c>
      <c r="R71" s="365"/>
      <c r="S71" s="366"/>
      <c r="T71" s="367" t="s">
        <v>587</v>
      </c>
      <c r="U71" s="361"/>
      <c r="V71" s="361"/>
      <c r="W71" s="361"/>
      <c r="X71" s="361"/>
      <c r="Y71" s="361"/>
      <c r="Z71">
        <v>2</v>
      </c>
      <c r="AA71" t="s">
        <v>687</v>
      </c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  <c r="CE71" s="361"/>
      <c r="CF71" s="361"/>
      <c r="CG71" s="361"/>
      <c r="CH71" s="361"/>
      <c r="CI71" s="361"/>
      <c r="CJ71" s="361"/>
      <c r="CK71" s="361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361"/>
      <c r="CY71" s="361"/>
      <c r="CZ71" s="361"/>
      <c r="DA71" s="361"/>
      <c r="DB71" s="361"/>
      <c r="DC71" s="361"/>
      <c r="DD71" s="361"/>
      <c r="DE71" s="361"/>
      <c r="DF71" s="361"/>
      <c r="DG71" s="361"/>
    </row>
    <row r="72" spans="2:115" ht="15.6" customHeight="1">
      <c r="B72" s="361"/>
      <c r="C72" s="361"/>
      <c r="D72" s="361"/>
      <c r="E72" s="361"/>
      <c r="F72" s="361"/>
      <c r="G72" s="361"/>
      <c r="H72" s="361"/>
      <c r="I72" s="362"/>
      <c r="J72" s="361"/>
      <c r="K72" s="361"/>
      <c r="L72" s="361"/>
      <c r="M72" s="361"/>
      <c r="N72" s="393">
        <v>10</v>
      </c>
      <c r="O72" s="407" t="s">
        <v>525</v>
      </c>
      <c r="P72" s="407" t="s">
        <v>479</v>
      </c>
      <c r="Q72" s="391" t="s">
        <v>458</v>
      </c>
      <c r="R72" s="387"/>
      <c r="S72" s="366"/>
      <c r="T72" s="373"/>
      <c r="U72" s="363"/>
      <c r="V72" s="363"/>
      <c r="W72" s="364"/>
      <c r="X72" s="361"/>
      <c r="Y72" s="361"/>
      <c r="Z72">
        <v>3</v>
      </c>
      <c r="AA72" t="s">
        <v>688</v>
      </c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361"/>
      <c r="BZ72" s="361"/>
      <c r="CA72" s="361"/>
      <c r="CB72" s="361"/>
      <c r="CC72" s="361"/>
      <c r="CD72" s="361"/>
      <c r="CE72" s="361"/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1"/>
      <c r="DA72" s="361"/>
      <c r="DB72" s="361"/>
      <c r="DC72" s="361"/>
      <c r="DD72" s="361"/>
      <c r="DE72" s="361"/>
      <c r="DF72" s="361"/>
      <c r="DG72" s="361"/>
    </row>
    <row r="73" spans="2:115" ht="15.75">
      <c r="B73" s="361"/>
      <c r="C73" s="361"/>
      <c r="D73" s="361"/>
      <c r="E73" s="361"/>
      <c r="F73" s="361"/>
      <c r="G73" s="361"/>
      <c r="H73" s="361"/>
      <c r="I73" s="362"/>
      <c r="J73" s="361"/>
      <c r="K73" s="361"/>
      <c r="L73" s="361"/>
      <c r="M73" s="361"/>
      <c r="N73" s="393">
        <v>11</v>
      </c>
      <c r="O73" s="407" t="s">
        <v>526</v>
      </c>
      <c r="P73" s="407" t="s">
        <v>483</v>
      </c>
      <c r="Q73" s="391" t="s">
        <v>458</v>
      </c>
      <c r="R73" s="387"/>
      <c r="S73" s="366"/>
      <c r="T73" s="373" t="s">
        <v>446</v>
      </c>
      <c r="U73" s="363"/>
      <c r="V73" s="363"/>
      <c r="W73" s="364"/>
      <c r="X73" s="361"/>
      <c r="Y73" s="361"/>
      <c r="Z73">
        <v>4</v>
      </c>
      <c r="AA73" t="s">
        <v>689</v>
      </c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1"/>
      <c r="CE73" s="361"/>
      <c r="CF73" s="361"/>
      <c r="CG73" s="361"/>
      <c r="CH73" s="361"/>
      <c r="CI73" s="361"/>
      <c r="CJ73" s="361"/>
      <c r="CK73" s="361"/>
      <c r="CL73" s="361"/>
      <c r="CM73" s="361"/>
      <c r="CN73" s="361"/>
      <c r="CO73" s="361"/>
      <c r="CP73" s="361"/>
      <c r="CQ73" s="361"/>
      <c r="CR73" s="361"/>
      <c r="CS73" s="361"/>
      <c r="CT73" s="361"/>
      <c r="CU73" s="361"/>
      <c r="CV73" s="361"/>
      <c r="CW73" s="361"/>
      <c r="CX73" s="361"/>
      <c r="CY73" s="361"/>
      <c r="CZ73" s="361"/>
      <c r="DA73" s="361"/>
      <c r="DB73" s="361"/>
      <c r="DC73" s="361"/>
      <c r="DD73" s="361"/>
      <c r="DE73" s="361"/>
      <c r="DF73" s="361"/>
      <c r="DG73" s="361"/>
    </row>
    <row r="74" spans="2:115" ht="15.75" customHeight="1">
      <c r="B74" s="361"/>
      <c r="C74" s="361"/>
      <c r="D74" s="361"/>
      <c r="E74" s="361"/>
      <c r="F74" s="361"/>
      <c r="G74" s="361"/>
      <c r="H74" s="361"/>
      <c r="I74" s="362"/>
      <c r="J74" s="361"/>
      <c r="K74" s="361"/>
      <c r="L74" s="361"/>
      <c r="M74" s="361"/>
      <c r="N74" s="393">
        <v>12</v>
      </c>
      <c r="O74" s="407" t="s">
        <v>527</v>
      </c>
      <c r="P74" s="407" t="s">
        <v>483</v>
      </c>
      <c r="Q74" s="391" t="s">
        <v>458</v>
      </c>
      <c r="R74" s="365"/>
      <c r="S74" s="395"/>
      <c r="T74" s="374" t="s">
        <v>457</v>
      </c>
      <c r="U74" s="375" t="s">
        <v>403</v>
      </c>
      <c r="V74" s="405">
        <v>44212</v>
      </c>
      <c r="W74" s="377" t="s">
        <v>573</v>
      </c>
      <c r="Y74" s="361"/>
      <c r="AA74" s="523"/>
      <c r="AB74" s="523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361"/>
      <c r="CD74" s="361"/>
      <c r="CE74" s="361"/>
      <c r="CF74" s="361"/>
      <c r="CG74" s="361"/>
      <c r="CH74" s="361"/>
      <c r="CI74" s="361"/>
      <c r="CJ74" s="361"/>
      <c r="CK74" s="361"/>
      <c r="CL74" s="361"/>
      <c r="CM74" s="361"/>
      <c r="CN74" s="361"/>
      <c r="CO74" s="361"/>
      <c r="CP74" s="361"/>
      <c r="CQ74" s="361"/>
      <c r="CR74" s="361"/>
      <c r="CS74" s="361"/>
      <c r="CT74" s="361"/>
      <c r="CU74" s="361"/>
      <c r="CV74" s="361"/>
      <c r="CW74" s="361"/>
      <c r="CX74" s="361"/>
      <c r="CY74" s="361"/>
      <c r="CZ74" s="361"/>
      <c r="DA74" s="361"/>
      <c r="DB74" s="361"/>
      <c r="DC74" s="361"/>
      <c r="DD74" s="361"/>
      <c r="DE74" s="361"/>
      <c r="DF74" s="361"/>
      <c r="DG74" s="361"/>
    </row>
    <row r="75" spans="2:115" ht="15" customHeight="1">
      <c r="B75" s="361"/>
      <c r="C75" s="361"/>
      <c r="D75" s="361"/>
      <c r="E75" s="361"/>
      <c r="F75" s="361"/>
      <c r="G75" s="361"/>
      <c r="H75" s="361"/>
      <c r="I75" s="362"/>
      <c r="J75" s="361"/>
      <c r="K75" s="361"/>
      <c r="L75" s="361"/>
      <c r="M75" s="361"/>
      <c r="N75" s="393">
        <v>13</v>
      </c>
      <c r="O75" s="407" t="s">
        <v>528</v>
      </c>
      <c r="P75" s="407" t="s">
        <v>516</v>
      </c>
      <c r="Q75" s="391" t="s">
        <v>458</v>
      </c>
      <c r="R75" s="365"/>
      <c r="S75" s="367"/>
      <c r="T75" s="379" t="s">
        <v>472</v>
      </c>
      <c r="U75" s="379" t="s">
        <v>473</v>
      </c>
      <c r="V75" s="379" t="s">
        <v>474</v>
      </c>
      <c r="W75" s="380" t="s">
        <v>4</v>
      </c>
      <c r="X75" s="361"/>
      <c r="Y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361"/>
      <c r="BY75" s="361"/>
      <c r="BZ75" s="361"/>
      <c r="CA75" s="361"/>
      <c r="CB75" s="361"/>
      <c r="CC75" s="361"/>
      <c r="CD75" s="361"/>
      <c r="CE75" s="361"/>
      <c r="CF75" s="361"/>
      <c r="CG75" s="361"/>
      <c r="CH75" s="361"/>
      <c r="CI75" s="361"/>
      <c r="CJ75" s="361"/>
      <c r="CK75" s="361"/>
      <c r="CL75" s="361"/>
      <c r="CM75" s="361"/>
      <c r="CN75" s="361"/>
      <c r="CO75" s="361"/>
      <c r="CP75" s="361"/>
      <c r="CQ75" s="361"/>
      <c r="CR75" s="361"/>
      <c r="CS75" s="361"/>
      <c r="CT75" s="361"/>
      <c r="CU75" s="361"/>
      <c r="CV75" s="361"/>
      <c r="CW75" s="361"/>
      <c r="CX75" s="361"/>
      <c r="CY75" s="361"/>
      <c r="CZ75" s="361"/>
      <c r="DA75" s="361"/>
      <c r="DB75" s="361"/>
      <c r="DC75" s="361"/>
      <c r="DD75" s="361"/>
      <c r="DE75" s="361"/>
      <c r="DF75" s="361"/>
      <c r="DG75" s="361"/>
    </row>
    <row r="76" spans="2:115" ht="15.75" customHeight="1">
      <c r="B76" s="361"/>
      <c r="C76" s="382"/>
      <c r="D76" s="382"/>
      <c r="E76" s="382"/>
      <c r="F76" s="382"/>
      <c r="G76" s="382"/>
      <c r="H76" s="382"/>
      <c r="I76" s="383"/>
      <c r="J76" s="361"/>
      <c r="K76" s="361"/>
      <c r="L76" s="361"/>
      <c r="M76" s="361"/>
      <c r="N76" s="393">
        <v>14</v>
      </c>
      <c r="O76" s="407" t="s">
        <v>529</v>
      </c>
      <c r="P76" s="407" t="s">
        <v>530</v>
      </c>
      <c r="Q76" s="391" t="s">
        <v>458</v>
      </c>
      <c r="R76" s="365"/>
      <c r="S76" s="367"/>
      <c r="T76" s="393">
        <v>1</v>
      </c>
      <c r="U76" s="407" t="s">
        <v>489</v>
      </c>
      <c r="V76" s="407" t="s">
        <v>490</v>
      </c>
      <c r="W76" s="391" t="s">
        <v>458</v>
      </c>
      <c r="X76" s="361"/>
      <c r="Y76" s="361"/>
      <c r="AA76" t="s">
        <v>649</v>
      </c>
      <c r="AD76" t="s">
        <v>649</v>
      </c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  <c r="BS76" s="361"/>
      <c r="BT76" s="361"/>
      <c r="BU76" s="361"/>
      <c r="BV76" s="361"/>
      <c r="BW76" s="361"/>
      <c r="BX76" s="361"/>
      <c r="BY76" s="361"/>
      <c r="BZ76" s="361"/>
      <c r="CA76" s="361"/>
      <c r="CB76" s="361"/>
      <c r="CC76" s="361"/>
      <c r="CD76" s="361"/>
      <c r="CE76" s="361"/>
      <c r="CF76" s="361"/>
      <c r="CG76" s="361"/>
      <c r="CH76" s="361"/>
      <c r="CI76" s="361"/>
      <c r="CJ76" s="361"/>
      <c r="CK76" s="361"/>
      <c r="CL76" s="361"/>
      <c r="CM76" s="361"/>
      <c r="CN76" s="361"/>
      <c r="CO76" s="361"/>
      <c r="CP76" s="361"/>
      <c r="CQ76" s="361"/>
      <c r="CR76" s="361"/>
      <c r="CS76" s="361"/>
      <c r="CT76" s="361"/>
      <c r="CU76" s="361"/>
      <c r="CV76" s="361"/>
      <c r="CW76" s="361"/>
      <c r="CX76" s="361"/>
      <c r="CY76" s="361"/>
      <c r="CZ76" s="361"/>
      <c r="DA76" s="361"/>
      <c r="DB76" s="361"/>
      <c r="DC76" s="361"/>
      <c r="DD76" s="361"/>
      <c r="DE76" s="361"/>
      <c r="DF76" s="361"/>
      <c r="DG76" s="361"/>
    </row>
    <row r="77" spans="2:115" ht="18.75">
      <c r="B77" s="361"/>
      <c r="C77" s="382"/>
      <c r="D77" s="361"/>
      <c r="E77" s="361"/>
      <c r="F77" s="361"/>
      <c r="G77" s="361"/>
      <c r="H77" s="361"/>
      <c r="I77" s="362"/>
      <c r="J77" s="361"/>
      <c r="K77" s="361"/>
      <c r="L77" s="361"/>
      <c r="M77" s="361"/>
      <c r="N77" s="393">
        <v>15</v>
      </c>
      <c r="O77" s="407" t="s">
        <v>531</v>
      </c>
      <c r="P77" s="407" t="s">
        <v>479</v>
      </c>
      <c r="Q77" s="391" t="s">
        <v>458</v>
      </c>
      <c r="R77" s="365"/>
      <c r="S77" s="367"/>
      <c r="T77" s="393">
        <v>2</v>
      </c>
      <c r="U77" s="407" t="s">
        <v>525</v>
      </c>
      <c r="V77" s="407" t="s">
        <v>479</v>
      </c>
      <c r="W77" s="391" t="s">
        <v>458</v>
      </c>
      <c r="X77" s="361"/>
      <c r="Y77" s="361"/>
      <c r="AA77" t="s">
        <v>644</v>
      </c>
      <c r="AD77" t="s">
        <v>644</v>
      </c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361"/>
      <c r="BM77" s="361"/>
      <c r="BN77" s="361"/>
      <c r="BO77" s="361"/>
      <c r="BP77" s="361"/>
      <c r="BQ77" s="361"/>
      <c r="BR77" s="361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61"/>
      <c r="CF77" s="361"/>
      <c r="CG77" s="361"/>
      <c r="CH77" s="361"/>
      <c r="CI77" s="361"/>
      <c r="CJ77" s="361"/>
      <c r="CK77" s="361"/>
      <c r="CL77" s="361"/>
      <c r="CM77" s="361"/>
      <c r="CN77" s="361"/>
      <c r="CO77" s="361"/>
      <c r="CP77" s="361"/>
      <c r="CQ77" s="361"/>
      <c r="CR77" s="361"/>
      <c r="CS77" s="361"/>
      <c r="CT77" s="361"/>
      <c r="CU77" s="361"/>
      <c r="CV77" s="361"/>
      <c r="CW77" s="361"/>
      <c r="CX77" s="361"/>
      <c r="CY77" s="361"/>
      <c r="CZ77" s="361"/>
      <c r="DA77" s="361"/>
      <c r="DB77" s="361"/>
      <c r="DC77" s="361"/>
      <c r="DD77" s="361"/>
      <c r="DE77" s="361"/>
      <c r="DF77" s="361"/>
      <c r="DG77" s="361"/>
    </row>
    <row r="78" spans="2:115" ht="18.75">
      <c r="B78" s="361"/>
      <c r="C78" s="361"/>
      <c r="D78" s="361"/>
      <c r="E78" s="361"/>
      <c r="F78" s="361"/>
      <c r="G78" s="361"/>
      <c r="H78" s="361"/>
      <c r="I78" s="362"/>
      <c r="J78" s="361"/>
      <c r="K78" s="361"/>
      <c r="L78" s="361"/>
      <c r="M78" s="361"/>
      <c r="N78" s="393">
        <v>16</v>
      </c>
      <c r="O78" s="407" t="s">
        <v>532</v>
      </c>
      <c r="P78" s="407" t="s">
        <v>533</v>
      </c>
      <c r="Q78" s="391" t="s">
        <v>458</v>
      </c>
      <c r="R78" s="365"/>
      <c r="S78" s="367"/>
      <c r="T78" s="393">
        <v>3</v>
      </c>
      <c r="U78" s="407" t="s">
        <v>526</v>
      </c>
      <c r="V78" s="407" t="s">
        <v>483</v>
      </c>
      <c r="W78" s="391" t="s">
        <v>458</v>
      </c>
      <c r="X78" s="361"/>
      <c r="Y78" s="361"/>
      <c r="AA78" s="524">
        <v>44354.520833333336</v>
      </c>
      <c r="AB78" s="524"/>
      <c r="AD78" s="524">
        <v>44359.770833333336</v>
      </c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/>
      <c r="CC78" s="361"/>
      <c r="CD78" s="361"/>
      <c r="CE78" s="361"/>
      <c r="CF78" s="361"/>
      <c r="CG78" s="361"/>
      <c r="CH78" s="361"/>
      <c r="CI78" s="361"/>
      <c r="CJ78" s="361"/>
      <c r="CK78" s="361"/>
      <c r="CL78" s="361"/>
      <c r="CM78" s="361"/>
      <c r="CN78" s="361"/>
      <c r="CO78" s="361"/>
      <c r="CP78" s="361"/>
      <c r="CQ78" s="361"/>
      <c r="CR78" s="361"/>
      <c r="CS78" s="361"/>
      <c r="CT78" s="361"/>
      <c r="CU78" s="361"/>
      <c r="CV78" s="361"/>
      <c r="CW78" s="361"/>
      <c r="CX78" s="361"/>
      <c r="CY78" s="361"/>
      <c r="CZ78" s="361"/>
      <c r="DA78" s="361"/>
      <c r="DB78" s="361"/>
      <c r="DC78" s="361"/>
      <c r="DD78" s="361"/>
      <c r="DE78" s="361"/>
      <c r="DF78" s="361"/>
      <c r="DG78" s="361"/>
    </row>
    <row r="79" spans="2:115">
      <c r="B79" s="361"/>
      <c r="C79" s="361"/>
      <c r="D79" s="361"/>
      <c r="E79" s="361"/>
      <c r="F79" s="361"/>
      <c r="G79" s="361"/>
      <c r="H79" s="361"/>
      <c r="I79" s="362"/>
      <c r="J79" s="361"/>
      <c r="K79" s="361"/>
      <c r="L79" s="361"/>
      <c r="M79" s="361"/>
      <c r="N79" s="363"/>
      <c r="O79" s="363"/>
      <c r="P79" s="363"/>
      <c r="Q79" s="364"/>
      <c r="R79" s="361"/>
      <c r="S79" s="366"/>
      <c r="T79" s="393">
        <v>4</v>
      </c>
      <c r="U79" s="407" t="s">
        <v>527</v>
      </c>
      <c r="V79" s="407" t="s">
        <v>483</v>
      </c>
      <c r="W79" s="391" t="s">
        <v>458</v>
      </c>
      <c r="X79" s="361"/>
      <c r="Y79" s="361"/>
      <c r="Z79">
        <v>1</v>
      </c>
      <c r="AA79" t="s">
        <v>676</v>
      </c>
      <c r="AC79">
        <v>1</v>
      </c>
      <c r="AD79" t="s">
        <v>676</v>
      </c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361"/>
      <c r="BS79" s="361"/>
      <c r="BT79" s="361"/>
      <c r="BU79" s="361"/>
      <c r="BV79" s="361"/>
      <c r="BW79" s="361"/>
      <c r="BX79" s="361"/>
      <c r="BY79" s="361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1"/>
      <c r="DA79" s="361"/>
      <c r="DB79" s="361"/>
      <c r="DC79" s="361"/>
      <c r="DD79" s="361"/>
      <c r="DE79" s="361"/>
      <c r="DF79" s="361"/>
      <c r="DG79" s="361"/>
    </row>
    <row r="80" spans="2:115" ht="18.75">
      <c r="B80" s="361"/>
      <c r="C80" s="361"/>
      <c r="D80" s="361"/>
      <c r="E80" s="361"/>
      <c r="F80" s="361"/>
      <c r="G80" s="361"/>
      <c r="H80" s="361"/>
      <c r="I80" s="362"/>
      <c r="J80" s="361"/>
      <c r="K80" s="361"/>
      <c r="L80" s="361"/>
      <c r="M80" s="361"/>
      <c r="N80" s="367" t="s">
        <v>575</v>
      </c>
      <c r="O80" s="361"/>
      <c r="P80" s="363"/>
      <c r="Q80" s="364"/>
      <c r="R80" s="361"/>
      <c r="S80" s="366"/>
      <c r="T80" s="393">
        <v>5</v>
      </c>
      <c r="U80" s="407" t="s">
        <v>528</v>
      </c>
      <c r="V80" s="407" t="s">
        <v>516</v>
      </c>
      <c r="W80" s="391" t="s">
        <v>458</v>
      </c>
      <c r="X80" s="361"/>
      <c r="Y80" s="361"/>
      <c r="Z80">
        <v>2</v>
      </c>
      <c r="AA80" t="s">
        <v>690</v>
      </c>
      <c r="AC80">
        <v>2</v>
      </c>
      <c r="AD80" t="s">
        <v>690</v>
      </c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61"/>
      <c r="BK80" s="361"/>
      <c r="BL80" s="361"/>
      <c r="BM80" s="361"/>
      <c r="BN80" s="361"/>
      <c r="BO80" s="361"/>
      <c r="BP80" s="361"/>
      <c r="BQ80" s="361"/>
      <c r="BR80" s="361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  <c r="CE80" s="361"/>
      <c r="CF80" s="361"/>
      <c r="CG80" s="361"/>
      <c r="CH80" s="361"/>
      <c r="CI80" s="361"/>
      <c r="CJ80" s="361"/>
      <c r="CK80" s="361"/>
      <c r="CL80" s="361"/>
      <c r="CM80" s="361"/>
      <c r="CN80" s="361"/>
      <c r="CO80" s="361"/>
      <c r="CP80" s="361"/>
      <c r="CQ80" s="361"/>
      <c r="CR80" s="361"/>
      <c r="CS80" s="361"/>
      <c r="CT80" s="361"/>
      <c r="CU80" s="361"/>
      <c r="CV80" s="361"/>
      <c r="CW80" s="361"/>
      <c r="CX80" s="361"/>
      <c r="CY80" s="361"/>
      <c r="CZ80" s="361"/>
      <c r="DA80" s="361"/>
      <c r="DB80" s="361"/>
      <c r="DC80" s="361"/>
      <c r="DD80" s="361"/>
      <c r="DE80" s="361"/>
      <c r="DF80" s="361"/>
      <c r="DG80" s="361"/>
    </row>
    <row r="81" spans="2:111" ht="18.75">
      <c r="B81" s="361"/>
      <c r="C81" s="361"/>
      <c r="D81" s="361"/>
      <c r="E81" s="361"/>
      <c r="F81" s="361"/>
      <c r="G81" s="361"/>
      <c r="H81" s="361"/>
      <c r="I81" s="362"/>
      <c r="J81" s="361"/>
      <c r="K81" s="361"/>
      <c r="L81" s="361"/>
      <c r="M81" s="361"/>
      <c r="N81" s="367" t="s">
        <v>576</v>
      </c>
      <c r="O81" s="361"/>
      <c r="P81" s="363"/>
      <c r="Q81" s="364"/>
      <c r="R81" s="361"/>
      <c r="S81" s="366"/>
      <c r="T81" s="393">
        <v>6</v>
      </c>
      <c r="U81" s="407" t="s">
        <v>529</v>
      </c>
      <c r="V81" s="407" t="s">
        <v>530</v>
      </c>
      <c r="W81" s="391" t="s">
        <v>458</v>
      </c>
      <c r="X81" s="361"/>
      <c r="Y81" s="361"/>
      <c r="Z81">
        <v>3</v>
      </c>
      <c r="AA81" t="s">
        <v>691</v>
      </c>
      <c r="AC81">
        <v>3</v>
      </c>
      <c r="AD81" t="s">
        <v>691</v>
      </c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  <c r="BG81" s="361"/>
      <c r="BH81" s="361"/>
      <c r="BI81" s="361"/>
      <c r="BJ81" s="361"/>
      <c r="BK81" s="361"/>
      <c r="BL81" s="361"/>
      <c r="BM81" s="361"/>
      <c r="BN81" s="361"/>
      <c r="BO81" s="361"/>
      <c r="BP81" s="361"/>
      <c r="BQ81" s="361"/>
      <c r="BR81" s="361"/>
      <c r="BS81" s="361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  <c r="CE81" s="361"/>
      <c r="CF81" s="361"/>
      <c r="CG81" s="361"/>
      <c r="CH81" s="361"/>
      <c r="CI81" s="361"/>
      <c r="CJ81" s="361"/>
      <c r="CK81" s="361"/>
      <c r="CL81" s="361"/>
      <c r="CM81" s="361"/>
      <c r="CN81" s="361"/>
      <c r="CO81" s="361"/>
      <c r="CP81" s="361"/>
      <c r="CQ81" s="361"/>
      <c r="CR81" s="361"/>
      <c r="CS81" s="361"/>
      <c r="CT81" s="361"/>
      <c r="CU81" s="361"/>
      <c r="CV81" s="361"/>
      <c r="CW81" s="361"/>
      <c r="CX81" s="361"/>
      <c r="CY81" s="361"/>
      <c r="CZ81" s="361"/>
      <c r="DA81" s="361"/>
      <c r="DB81" s="361"/>
      <c r="DC81" s="361"/>
      <c r="DD81" s="361"/>
      <c r="DE81" s="361"/>
      <c r="DF81" s="361"/>
      <c r="DG81" s="361"/>
    </row>
    <row r="82" spans="2:111" ht="15.75">
      <c r="B82" s="361"/>
      <c r="C82" s="361"/>
      <c r="D82" s="361"/>
      <c r="E82" s="361"/>
      <c r="F82" s="361"/>
      <c r="G82" s="361"/>
      <c r="H82" s="361"/>
      <c r="I82" s="362"/>
      <c r="J82" s="361"/>
      <c r="K82" s="361"/>
      <c r="L82" s="361"/>
      <c r="M82" s="361"/>
      <c r="N82" s="404" t="s">
        <v>436</v>
      </c>
      <c r="O82" s="363"/>
      <c r="P82" s="363"/>
      <c r="Q82" s="364"/>
      <c r="R82" s="361"/>
      <c r="S82" s="366"/>
      <c r="T82" s="410"/>
      <c r="U82" s="408"/>
      <c r="V82" s="408"/>
      <c r="W82" s="409"/>
      <c r="X82" s="361"/>
      <c r="Y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361"/>
      <c r="BS82" s="361"/>
      <c r="BT82" s="361"/>
      <c r="BU82" s="361"/>
      <c r="BV82" s="361"/>
      <c r="BW82" s="361"/>
      <c r="BX82" s="361"/>
      <c r="BY82" s="361"/>
      <c r="BZ82" s="361"/>
      <c r="CA82" s="361"/>
      <c r="CB82" s="361"/>
      <c r="CC82" s="361"/>
      <c r="CD82" s="361"/>
      <c r="CE82" s="361"/>
      <c r="CF82" s="361"/>
      <c r="CG82" s="361"/>
      <c r="CH82" s="361"/>
      <c r="CI82" s="361"/>
      <c r="CJ82" s="361"/>
      <c r="CK82" s="361"/>
      <c r="CL82" s="361"/>
      <c r="CM82" s="361"/>
      <c r="CN82" s="361"/>
      <c r="CO82" s="361"/>
      <c r="CP82" s="361"/>
      <c r="CQ82" s="361"/>
      <c r="CR82" s="361"/>
      <c r="CS82" s="361"/>
      <c r="CT82" s="361"/>
      <c r="CU82" s="361"/>
      <c r="CV82" s="361"/>
      <c r="CW82" s="361"/>
      <c r="CX82" s="361"/>
      <c r="CY82" s="361"/>
      <c r="CZ82" s="361"/>
      <c r="DA82" s="361"/>
      <c r="DB82" s="361"/>
      <c r="DC82" s="361"/>
      <c r="DD82" s="361"/>
      <c r="DE82" s="361"/>
      <c r="DF82" s="361"/>
      <c r="DG82" s="361"/>
    </row>
    <row r="83" spans="2:111" ht="16.5" customHeight="1">
      <c r="B83" s="361"/>
      <c r="C83" s="361"/>
      <c r="D83" s="361"/>
      <c r="E83" s="361"/>
      <c r="F83" s="361"/>
      <c r="G83" s="361"/>
      <c r="H83" s="361"/>
      <c r="I83" s="362"/>
      <c r="J83" s="361"/>
      <c r="K83" s="361"/>
      <c r="L83" s="361"/>
      <c r="M83" s="361"/>
      <c r="N83" s="374" t="s">
        <v>459</v>
      </c>
      <c r="O83" s="375" t="s">
        <v>403</v>
      </c>
      <c r="P83" s="405">
        <v>44208</v>
      </c>
      <c r="Q83" s="377" t="s">
        <v>503</v>
      </c>
      <c r="R83" s="361"/>
      <c r="S83" s="366"/>
      <c r="T83" s="373" t="s">
        <v>446</v>
      </c>
      <c r="U83" s="363"/>
      <c r="V83" s="363"/>
      <c r="W83" s="364"/>
      <c r="Y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  <c r="BO83" s="361"/>
      <c r="BP83" s="361"/>
      <c r="BQ83" s="361"/>
      <c r="BR83" s="361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61"/>
      <c r="CF83" s="361"/>
      <c r="CG83" s="361"/>
      <c r="CH83" s="361"/>
      <c r="CI83" s="361"/>
      <c r="CJ83" s="361"/>
      <c r="CK83" s="361"/>
      <c r="CL83" s="361"/>
      <c r="CM83" s="361"/>
      <c r="CN83" s="361"/>
      <c r="CO83" s="361"/>
      <c r="CP83" s="361"/>
      <c r="CQ83" s="361"/>
      <c r="CR83" s="361"/>
      <c r="CS83" s="361"/>
      <c r="CT83" s="361"/>
      <c r="CU83" s="361"/>
      <c r="CV83" s="361"/>
      <c r="CW83" s="361"/>
      <c r="CX83" s="361"/>
      <c r="CY83" s="361"/>
      <c r="CZ83" s="361"/>
      <c r="DA83" s="361"/>
      <c r="DB83" s="361"/>
      <c r="DC83" s="361"/>
      <c r="DD83" s="361"/>
      <c r="DE83" s="361"/>
      <c r="DF83" s="361"/>
      <c r="DG83" s="361"/>
    </row>
    <row r="84" spans="2:111" ht="15" customHeight="1">
      <c r="B84" s="361"/>
      <c r="C84" s="361"/>
      <c r="D84" s="361"/>
      <c r="E84" s="361"/>
      <c r="F84" s="361"/>
      <c r="G84" s="361"/>
      <c r="H84" s="361"/>
      <c r="I84" s="362"/>
      <c r="J84" s="361"/>
      <c r="K84" s="361"/>
      <c r="L84" s="361"/>
      <c r="M84" s="361"/>
      <c r="N84" s="406" t="s">
        <v>472</v>
      </c>
      <c r="O84" s="379" t="s">
        <v>473</v>
      </c>
      <c r="P84" s="379" t="s">
        <v>474</v>
      </c>
      <c r="Q84" s="380" t="s">
        <v>4</v>
      </c>
      <c r="R84" s="361"/>
      <c r="S84" s="366"/>
      <c r="T84" s="374" t="s">
        <v>457</v>
      </c>
      <c r="U84" s="375" t="s">
        <v>403</v>
      </c>
      <c r="V84" s="405">
        <v>44212</v>
      </c>
      <c r="W84" s="377" t="s">
        <v>475</v>
      </c>
      <c r="X84" s="361"/>
      <c r="Y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  <c r="BG84" s="361"/>
      <c r="BH84" s="361"/>
      <c r="BI84" s="361"/>
      <c r="BJ84" s="361"/>
      <c r="BK84" s="361"/>
      <c r="BL84" s="361"/>
      <c r="BM84" s="361"/>
      <c r="BN84" s="361"/>
      <c r="BO84" s="361"/>
      <c r="BP84" s="361"/>
      <c r="BQ84" s="361"/>
      <c r="BR84" s="361"/>
      <c r="BS84" s="361"/>
      <c r="BT84" s="361"/>
      <c r="BU84" s="361"/>
      <c r="BV84" s="361"/>
      <c r="BW84" s="361"/>
      <c r="BX84" s="361"/>
      <c r="BY84" s="361"/>
      <c r="BZ84" s="361"/>
      <c r="CA84" s="361"/>
      <c r="CB84" s="361"/>
      <c r="CC84" s="361"/>
      <c r="CD84" s="361"/>
      <c r="CE84" s="361"/>
      <c r="CF84" s="361"/>
      <c r="CG84" s="361"/>
      <c r="CH84" s="361"/>
      <c r="CI84" s="361"/>
      <c r="CJ84" s="361"/>
      <c r="CK84" s="361"/>
      <c r="CL84" s="361"/>
      <c r="CM84" s="361"/>
      <c r="CN84" s="361"/>
      <c r="CO84" s="361"/>
      <c r="CP84" s="361"/>
      <c r="CQ84" s="361"/>
      <c r="CR84" s="361"/>
      <c r="CS84" s="361"/>
      <c r="CT84" s="361"/>
      <c r="CU84" s="361"/>
      <c r="CV84" s="361"/>
      <c r="CW84" s="361"/>
      <c r="CX84" s="361"/>
      <c r="CY84" s="361"/>
      <c r="CZ84" s="361"/>
      <c r="DA84" s="361"/>
      <c r="DB84" s="361"/>
      <c r="DC84" s="361"/>
      <c r="DD84" s="361"/>
      <c r="DE84" s="361"/>
      <c r="DF84" s="361"/>
      <c r="DG84" s="361"/>
    </row>
    <row r="85" spans="2:111" ht="16.149999999999999" customHeight="1">
      <c r="B85" s="361"/>
      <c r="C85" s="361"/>
      <c r="D85" s="361"/>
      <c r="E85" s="361"/>
      <c r="F85" s="361"/>
      <c r="G85" s="361"/>
      <c r="H85" s="361"/>
      <c r="I85" s="362"/>
      <c r="J85" s="361"/>
      <c r="K85" s="361"/>
      <c r="L85" s="361"/>
      <c r="M85" s="361"/>
      <c r="N85" s="393">
        <v>1</v>
      </c>
      <c r="O85" s="407" t="s">
        <v>489</v>
      </c>
      <c r="P85" s="407" t="s">
        <v>490</v>
      </c>
      <c r="Q85" s="391" t="s">
        <v>458</v>
      </c>
      <c r="R85" s="361"/>
      <c r="S85" s="366"/>
      <c r="T85" s="379" t="s">
        <v>472</v>
      </c>
      <c r="U85" s="379" t="s">
        <v>473</v>
      </c>
      <c r="V85" s="379" t="s">
        <v>474</v>
      </c>
      <c r="W85" s="380" t="s">
        <v>4</v>
      </c>
      <c r="X85" s="361"/>
      <c r="Y85" s="361"/>
      <c r="AA85" t="s">
        <v>649</v>
      </c>
      <c r="AD85" t="s">
        <v>649</v>
      </c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1"/>
      <c r="BY85" s="361"/>
      <c r="BZ85" s="361"/>
      <c r="CA85" s="361"/>
      <c r="CB85" s="361"/>
      <c r="CC85" s="361"/>
      <c r="CD85" s="361"/>
      <c r="CE85" s="361"/>
      <c r="CF85" s="361"/>
      <c r="CG85" s="361"/>
      <c r="CH85" s="361"/>
      <c r="CI85" s="361"/>
      <c r="CJ85" s="361"/>
      <c r="CK85" s="361"/>
      <c r="CL85" s="361"/>
      <c r="CM85" s="361"/>
      <c r="CN85" s="361"/>
      <c r="CO85" s="361"/>
      <c r="CP85" s="361"/>
      <c r="CQ85" s="361"/>
      <c r="CR85" s="361"/>
      <c r="CS85" s="361"/>
      <c r="CT85" s="361"/>
      <c r="CU85" s="361"/>
      <c r="CV85" s="361"/>
      <c r="CW85" s="361"/>
      <c r="CX85" s="361"/>
      <c r="CY85" s="361"/>
      <c r="CZ85" s="361"/>
      <c r="DA85" s="361"/>
      <c r="DB85" s="361"/>
      <c r="DC85" s="361"/>
      <c r="DD85" s="361"/>
      <c r="DE85" s="361"/>
      <c r="DF85" s="361"/>
      <c r="DG85" s="361"/>
    </row>
    <row r="86" spans="2:111" ht="16.5" customHeight="1">
      <c r="B86" s="361"/>
      <c r="C86" s="361"/>
      <c r="D86" s="361"/>
      <c r="E86" s="361"/>
      <c r="F86" s="361"/>
      <c r="G86" s="361"/>
      <c r="H86" s="361"/>
      <c r="I86" s="362"/>
      <c r="J86" s="361"/>
      <c r="K86" s="361"/>
      <c r="L86" s="361"/>
      <c r="M86" s="361"/>
      <c r="N86" s="393">
        <v>2</v>
      </c>
      <c r="O86" s="407" t="s">
        <v>525</v>
      </c>
      <c r="P86" s="407" t="s">
        <v>479</v>
      </c>
      <c r="Q86" s="391" t="s">
        <v>458</v>
      </c>
      <c r="R86" s="361"/>
      <c r="S86" s="366"/>
      <c r="T86" s="393">
        <v>1</v>
      </c>
      <c r="U86" s="407" t="s">
        <v>531</v>
      </c>
      <c r="V86" s="407" t="s">
        <v>479</v>
      </c>
      <c r="W86" s="391" t="s">
        <v>458</v>
      </c>
      <c r="X86" s="361"/>
      <c r="Y86" s="361"/>
      <c r="AA86" t="s">
        <v>642</v>
      </c>
      <c r="AD86" t="s">
        <v>642</v>
      </c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61"/>
      <c r="CF86" s="361"/>
      <c r="CG86" s="361"/>
      <c r="CH86" s="361"/>
      <c r="CI86" s="361"/>
      <c r="CJ86" s="361"/>
      <c r="CK86" s="361"/>
      <c r="CL86" s="361"/>
      <c r="CM86" s="361"/>
      <c r="CN86" s="361"/>
      <c r="CO86" s="361"/>
      <c r="CP86" s="361"/>
      <c r="CQ86" s="361"/>
      <c r="CR86" s="361"/>
      <c r="CS86" s="361"/>
      <c r="CT86" s="361"/>
      <c r="CU86" s="361"/>
      <c r="CV86" s="361"/>
      <c r="CW86" s="361"/>
      <c r="CX86" s="361"/>
      <c r="CY86" s="361"/>
      <c r="CZ86" s="361"/>
      <c r="DA86" s="361"/>
      <c r="DB86" s="361"/>
      <c r="DC86" s="361"/>
      <c r="DD86" s="361"/>
      <c r="DE86" s="361"/>
      <c r="DF86" s="361"/>
      <c r="DG86" s="361"/>
    </row>
    <row r="87" spans="2:111" ht="15.75" customHeight="1">
      <c r="B87" s="361"/>
      <c r="C87" s="361"/>
      <c r="D87" s="361"/>
      <c r="E87" s="361"/>
      <c r="F87" s="361"/>
      <c r="G87" s="361"/>
      <c r="H87" s="361"/>
      <c r="I87" s="362"/>
      <c r="J87" s="361"/>
      <c r="K87" s="361"/>
      <c r="L87" s="361"/>
      <c r="M87" s="361"/>
      <c r="N87" s="393">
        <v>3</v>
      </c>
      <c r="O87" s="407" t="s">
        <v>526</v>
      </c>
      <c r="P87" s="407" t="s">
        <v>483</v>
      </c>
      <c r="Q87" s="391" t="s">
        <v>458</v>
      </c>
      <c r="R87" s="365"/>
      <c r="S87" s="366"/>
      <c r="T87" s="393">
        <v>2</v>
      </c>
      <c r="U87" s="407" t="s">
        <v>532</v>
      </c>
      <c r="V87" s="407" t="s">
        <v>533</v>
      </c>
      <c r="W87" s="391" t="s">
        <v>458</v>
      </c>
      <c r="X87" s="361"/>
      <c r="Y87" s="361"/>
      <c r="AA87" s="524">
        <v>44354.354166666664</v>
      </c>
      <c r="AB87" s="524"/>
      <c r="AD87" s="524">
        <v>44359.6875</v>
      </c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  <c r="BG87" s="361"/>
      <c r="BH87" s="361"/>
      <c r="BI87" s="361"/>
      <c r="BJ87" s="361"/>
      <c r="BK87" s="361"/>
      <c r="BL87" s="361"/>
      <c r="BM87" s="361"/>
      <c r="BN87" s="361"/>
      <c r="BO87" s="361"/>
      <c r="BP87" s="361"/>
      <c r="BQ87" s="361"/>
      <c r="BR87" s="361"/>
      <c r="BS87" s="361"/>
      <c r="BT87" s="361"/>
      <c r="BU87" s="361"/>
      <c r="BV87" s="361"/>
      <c r="BW87" s="361"/>
      <c r="BX87" s="361"/>
      <c r="BY87" s="361"/>
      <c r="BZ87" s="361"/>
      <c r="CA87" s="361"/>
      <c r="CB87" s="361"/>
      <c r="CC87" s="361"/>
      <c r="CD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61"/>
      <c r="CQ87" s="361"/>
      <c r="CR87" s="361"/>
      <c r="CS87" s="361"/>
      <c r="CT87" s="361"/>
      <c r="CU87" s="361"/>
      <c r="CV87" s="361"/>
      <c r="CW87" s="361"/>
      <c r="CX87" s="361"/>
      <c r="CY87" s="361"/>
      <c r="CZ87" s="361"/>
      <c r="DA87" s="361"/>
      <c r="DB87" s="361"/>
      <c r="DC87" s="361"/>
      <c r="DD87" s="361"/>
      <c r="DE87" s="361"/>
      <c r="DF87" s="361"/>
      <c r="DG87" s="361"/>
    </row>
    <row r="88" spans="2:111">
      <c r="B88" s="361"/>
      <c r="C88" s="361"/>
      <c r="D88" s="361"/>
      <c r="E88" s="361"/>
      <c r="F88" s="361"/>
      <c r="G88" s="361"/>
      <c r="H88" s="361"/>
      <c r="I88" s="362"/>
      <c r="J88" s="361"/>
      <c r="K88" s="361"/>
      <c r="L88" s="361"/>
      <c r="M88" s="361"/>
      <c r="N88" s="393">
        <v>4</v>
      </c>
      <c r="O88" s="407" t="s">
        <v>527</v>
      </c>
      <c r="P88" s="407" t="s">
        <v>483</v>
      </c>
      <c r="Q88" s="391" t="s">
        <v>458</v>
      </c>
      <c r="R88" s="365"/>
      <c r="S88" s="366"/>
      <c r="T88" s="393">
        <v>3</v>
      </c>
      <c r="U88" s="407" t="s">
        <v>513</v>
      </c>
      <c r="V88" s="407" t="s">
        <v>514</v>
      </c>
      <c r="W88" s="391" t="s">
        <v>458</v>
      </c>
      <c r="X88" s="361"/>
      <c r="Y88" s="361"/>
      <c r="Z88">
        <v>1</v>
      </c>
      <c r="AA88" t="s">
        <v>676</v>
      </c>
      <c r="AC88">
        <v>1</v>
      </c>
      <c r="AD88" t="s">
        <v>676</v>
      </c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361"/>
      <c r="BU88" s="361"/>
      <c r="BV88" s="361"/>
      <c r="BW88" s="361"/>
      <c r="BX88" s="361"/>
      <c r="BY88" s="361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1"/>
      <c r="DA88" s="361"/>
      <c r="DB88" s="361"/>
      <c r="DC88" s="361"/>
      <c r="DD88" s="361"/>
      <c r="DE88" s="361"/>
      <c r="DF88" s="361"/>
      <c r="DG88" s="361"/>
    </row>
    <row r="89" spans="2:111" ht="15.6" customHeight="1">
      <c r="B89" s="361"/>
      <c r="C89" s="361"/>
      <c r="D89" s="361"/>
      <c r="E89" s="361"/>
      <c r="F89" s="361"/>
      <c r="G89" s="361"/>
      <c r="H89" s="361"/>
      <c r="I89" s="362"/>
      <c r="J89" s="361"/>
      <c r="K89" s="361"/>
      <c r="L89" s="361"/>
      <c r="M89" s="361"/>
      <c r="N89" s="393">
        <v>5</v>
      </c>
      <c r="O89" s="407" t="s">
        <v>528</v>
      </c>
      <c r="P89" s="407" t="s">
        <v>516</v>
      </c>
      <c r="Q89" s="391" t="s">
        <v>458</v>
      </c>
      <c r="R89" s="365"/>
      <c r="S89" s="366"/>
      <c r="T89" s="393">
        <v>4</v>
      </c>
      <c r="U89" s="407" t="s">
        <v>515</v>
      </c>
      <c r="V89" s="407" t="s">
        <v>516</v>
      </c>
      <c r="W89" s="391" t="s">
        <v>458</v>
      </c>
      <c r="X89" s="361"/>
      <c r="Y89" s="361"/>
      <c r="Z89">
        <v>2</v>
      </c>
      <c r="AA89" t="s">
        <v>690</v>
      </c>
      <c r="AC89">
        <v>2</v>
      </c>
      <c r="AD89" t="s">
        <v>690</v>
      </c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361"/>
      <c r="BM89" s="361"/>
      <c r="BN89" s="361"/>
      <c r="BO89" s="361"/>
      <c r="BP89" s="361"/>
      <c r="BQ89" s="361"/>
      <c r="BR89" s="361"/>
      <c r="BS89" s="361"/>
      <c r="BT89" s="361"/>
      <c r="BU89" s="361"/>
      <c r="BV89" s="361"/>
      <c r="BW89" s="361"/>
      <c r="BX89" s="361"/>
      <c r="BY89" s="361"/>
      <c r="BZ89" s="361"/>
      <c r="CA89" s="361"/>
      <c r="CB89" s="361"/>
      <c r="CC89" s="361"/>
      <c r="CD89" s="361"/>
      <c r="CE89" s="361"/>
      <c r="CF89" s="361"/>
      <c r="CG89" s="361"/>
      <c r="CH89" s="361"/>
      <c r="CI89" s="361"/>
      <c r="CJ89" s="361"/>
      <c r="CK89" s="361"/>
      <c r="CL89" s="361"/>
      <c r="CM89" s="361"/>
      <c r="CN89" s="361"/>
      <c r="CO89" s="361"/>
      <c r="CP89" s="361"/>
      <c r="CQ89" s="361"/>
      <c r="CR89" s="361"/>
      <c r="CS89" s="361"/>
      <c r="CT89" s="361"/>
      <c r="CU89" s="361"/>
      <c r="CV89" s="361"/>
      <c r="CW89" s="361"/>
      <c r="CX89" s="361"/>
      <c r="CY89" s="361"/>
      <c r="CZ89" s="361"/>
      <c r="DA89" s="361"/>
      <c r="DB89" s="361"/>
      <c r="DC89" s="361"/>
      <c r="DD89" s="361"/>
      <c r="DE89" s="361"/>
      <c r="DF89" s="361"/>
      <c r="DG89" s="361"/>
    </row>
    <row r="90" spans="2:111" ht="14.45" customHeight="1">
      <c r="B90" s="361"/>
      <c r="C90" s="361"/>
      <c r="D90" s="361"/>
      <c r="E90" s="361"/>
      <c r="F90" s="361"/>
      <c r="G90" s="361"/>
      <c r="H90" s="361"/>
      <c r="I90" s="362"/>
      <c r="J90" s="361"/>
      <c r="K90" s="361"/>
      <c r="L90" s="361"/>
      <c r="M90" s="361"/>
      <c r="N90" s="393">
        <v>6</v>
      </c>
      <c r="O90" s="407" t="s">
        <v>529</v>
      </c>
      <c r="P90" s="407" t="s">
        <v>530</v>
      </c>
      <c r="Q90" s="391" t="s">
        <v>458</v>
      </c>
      <c r="R90" s="365"/>
      <c r="S90" s="366"/>
      <c r="T90" s="393">
        <v>5</v>
      </c>
      <c r="U90" s="407" t="s">
        <v>498</v>
      </c>
      <c r="V90" s="407" t="s">
        <v>499</v>
      </c>
      <c r="W90" s="391" t="s">
        <v>458</v>
      </c>
      <c r="X90" s="361"/>
      <c r="Y90" s="361"/>
      <c r="Z90">
        <v>3</v>
      </c>
      <c r="AA90" t="s">
        <v>691</v>
      </c>
      <c r="AC90">
        <v>3</v>
      </c>
      <c r="AD90" t="s">
        <v>691</v>
      </c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361"/>
      <c r="BM90" s="361"/>
      <c r="BN90" s="361"/>
      <c r="BO90" s="361"/>
      <c r="BP90" s="361"/>
      <c r="BQ90" s="361"/>
      <c r="BR90" s="361"/>
      <c r="BS90" s="361"/>
      <c r="BT90" s="361"/>
      <c r="BU90" s="361"/>
      <c r="BV90" s="361"/>
      <c r="BW90" s="361"/>
      <c r="BX90" s="361"/>
      <c r="BY90" s="361"/>
      <c r="BZ90" s="361"/>
      <c r="CA90" s="361"/>
      <c r="CB90" s="361"/>
      <c r="CC90" s="361"/>
      <c r="CD90" s="361"/>
      <c r="CE90" s="361"/>
      <c r="CF90" s="361"/>
      <c r="CG90" s="361"/>
      <c r="CH90" s="361"/>
      <c r="CI90" s="361"/>
      <c r="CJ90" s="361"/>
      <c r="CK90" s="361"/>
      <c r="CL90" s="361"/>
      <c r="CM90" s="361"/>
      <c r="CN90" s="361"/>
      <c r="CO90" s="361"/>
      <c r="CP90" s="361"/>
      <c r="CQ90" s="361"/>
      <c r="CR90" s="361"/>
      <c r="CS90" s="361"/>
      <c r="CT90" s="361"/>
      <c r="CU90" s="361"/>
      <c r="CV90" s="361"/>
      <c r="CW90" s="361"/>
      <c r="CX90" s="361"/>
      <c r="CY90" s="361"/>
      <c r="CZ90" s="361"/>
      <c r="DA90" s="361"/>
      <c r="DB90" s="361"/>
      <c r="DC90" s="361"/>
      <c r="DD90" s="361"/>
      <c r="DE90" s="361"/>
      <c r="DF90" s="361"/>
      <c r="DG90" s="361"/>
    </row>
    <row r="91" spans="2:111">
      <c r="B91" s="361"/>
      <c r="C91" s="361"/>
      <c r="D91" s="361"/>
      <c r="E91" s="361"/>
      <c r="F91" s="361"/>
      <c r="G91" s="361"/>
      <c r="H91" s="361"/>
      <c r="I91" s="362"/>
      <c r="J91" s="361"/>
      <c r="K91" s="361"/>
      <c r="L91" s="361"/>
      <c r="M91" s="361"/>
      <c r="N91" s="393">
        <v>7</v>
      </c>
      <c r="O91" s="407" t="s">
        <v>531</v>
      </c>
      <c r="P91" s="407" t="s">
        <v>479</v>
      </c>
      <c r="Q91" s="391" t="s">
        <v>458</v>
      </c>
      <c r="R91" s="365"/>
      <c r="S91" s="366"/>
      <c r="T91" s="393">
        <v>6</v>
      </c>
      <c r="U91" s="407" t="s">
        <v>517</v>
      </c>
      <c r="V91" s="407" t="s">
        <v>518</v>
      </c>
      <c r="W91" s="391" t="s">
        <v>458</v>
      </c>
      <c r="X91" s="361"/>
      <c r="Y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361"/>
      <c r="BY91" s="361"/>
      <c r="BZ91" s="361"/>
      <c r="CA91" s="361"/>
      <c r="CB91" s="361"/>
      <c r="CC91" s="361"/>
      <c r="CD91" s="361"/>
      <c r="CE91" s="361"/>
      <c r="CF91" s="361"/>
      <c r="CG91" s="361"/>
      <c r="CH91" s="361"/>
      <c r="CI91" s="361"/>
      <c r="CJ91" s="361"/>
      <c r="CK91" s="361"/>
      <c r="CL91" s="361"/>
      <c r="CM91" s="361"/>
      <c r="CN91" s="361"/>
      <c r="CO91" s="361"/>
      <c r="CP91" s="361"/>
      <c r="CQ91" s="361"/>
      <c r="CR91" s="361"/>
      <c r="CS91" s="361"/>
      <c r="CT91" s="361"/>
      <c r="CU91" s="361"/>
      <c r="CV91" s="361"/>
      <c r="CW91" s="361"/>
      <c r="CX91" s="361"/>
      <c r="CY91" s="361"/>
      <c r="CZ91" s="361"/>
      <c r="DA91" s="361"/>
      <c r="DB91" s="361"/>
      <c r="DC91" s="361"/>
      <c r="DD91" s="361"/>
      <c r="DE91" s="361"/>
      <c r="DF91" s="361"/>
      <c r="DG91" s="361"/>
    </row>
    <row r="92" spans="2:111">
      <c r="B92" s="361"/>
      <c r="C92" s="361"/>
      <c r="D92" s="361"/>
      <c r="E92" s="361"/>
      <c r="F92" s="361"/>
      <c r="G92" s="361"/>
      <c r="H92" s="361"/>
      <c r="I92" s="362"/>
      <c r="J92" s="361"/>
      <c r="K92" s="361"/>
      <c r="L92" s="361"/>
      <c r="M92" s="361"/>
      <c r="N92" s="393">
        <v>8</v>
      </c>
      <c r="O92" s="407" t="s">
        <v>532</v>
      </c>
      <c r="P92" s="407" t="s">
        <v>533</v>
      </c>
      <c r="Q92" s="391" t="s">
        <v>458</v>
      </c>
      <c r="R92" s="365"/>
      <c r="S92" s="366"/>
      <c r="T92" s="410"/>
      <c r="U92" s="408"/>
      <c r="V92" s="408"/>
      <c r="W92" s="409"/>
      <c r="X92" s="361"/>
      <c r="Y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1"/>
      <c r="BM92" s="361"/>
      <c r="BN92" s="361"/>
      <c r="BO92" s="361"/>
      <c r="BP92" s="361"/>
      <c r="BQ92" s="361"/>
      <c r="BR92" s="361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361"/>
      <c r="CD92" s="361"/>
      <c r="CE92" s="361"/>
      <c r="CF92" s="361"/>
      <c r="CG92" s="361"/>
      <c r="CH92" s="361"/>
      <c r="CI92" s="361"/>
      <c r="CJ92" s="361"/>
      <c r="CK92" s="361"/>
      <c r="CL92" s="361"/>
      <c r="CM92" s="361"/>
      <c r="CN92" s="361"/>
      <c r="CO92" s="361"/>
      <c r="CP92" s="361"/>
      <c r="CQ92" s="361"/>
      <c r="CR92" s="361"/>
      <c r="CS92" s="361"/>
      <c r="CT92" s="361"/>
      <c r="CU92" s="361"/>
      <c r="CV92" s="361"/>
      <c r="CW92" s="361"/>
      <c r="CX92" s="361"/>
      <c r="CY92" s="361"/>
      <c r="CZ92" s="361"/>
      <c r="DA92" s="361"/>
      <c r="DB92" s="361"/>
      <c r="DC92" s="361"/>
      <c r="DD92" s="361"/>
      <c r="DE92" s="361"/>
      <c r="DF92" s="361"/>
      <c r="DG92" s="361"/>
    </row>
    <row r="93" spans="2:111" ht="15.75">
      <c r="B93" s="361"/>
      <c r="C93" s="361"/>
      <c r="D93" s="361"/>
      <c r="E93" s="361"/>
      <c r="F93" s="361"/>
      <c r="G93" s="361"/>
      <c r="H93" s="361"/>
      <c r="I93" s="362"/>
      <c r="J93" s="361"/>
      <c r="K93" s="361"/>
      <c r="L93" s="361"/>
      <c r="M93" s="361"/>
      <c r="N93" s="393">
        <v>9</v>
      </c>
      <c r="O93" s="407" t="s">
        <v>513</v>
      </c>
      <c r="P93" s="407" t="s">
        <v>514</v>
      </c>
      <c r="Q93" s="391" t="s">
        <v>458</v>
      </c>
      <c r="R93" s="365"/>
      <c r="S93" s="366"/>
      <c r="T93" s="373" t="s">
        <v>446</v>
      </c>
      <c r="U93" s="363"/>
      <c r="V93" s="363"/>
      <c r="W93" s="364"/>
      <c r="X93" s="361"/>
      <c r="Y93" s="361"/>
      <c r="AD93" t="s">
        <v>649</v>
      </c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  <c r="BG93" s="361"/>
      <c r="BH93" s="361"/>
      <c r="BI93" s="361"/>
      <c r="BJ93" s="361"/>
      <c r="BK93" s="361"/>
      <c r="BL93" s="361"/>
      <c r="BM93" s="361"/>
      <c r="BN93" s="361"/>
      <c r="BO93" s="361"/>
      <c r="BP93" s="361"/>
      <c r="BQ93" s="361"/>
      <c r="BR93" s="361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361"/>
      <c r="CE93" s="361"/>
      <c r="CF93" s="361"/>
      <c r="CG93" s="361"/>
      <c r="CH93" s="361"/>
      <c r="CI93" s="361"/>
      <c r="CJ93" s="361"/>
      <c r="CK93" s="361"/>
      <c r="CL93" s="361"/>
      <c r="CM93" s="361"/>
      <c r="CN93" s="361"/>
      <c r="CO93" s="361"/>
      <c r="CP93" s="361"/>
      <c r="CQ93" s="361"/>
      <c r="CR93" s="361"/>
      <c r="CS93" s="361"/>
      <c r="CT93" s="361"/>
      <c r="CU93" s="361"/>
      <c r="CV93" s="361"/>
      <c r="CW93" s="361"/>
      <c r="CX93" s="361"/>
      <c r="CY93" s="361"/>
      <c r="CZ93" s="361"/>
      <c r="DA93" s="361"/>
      <c r="DB93" s="361"/>
      <c r="DC93" s="361"/>
      <c r="DD93" s="361"/>
      <c r="DE93" s="361"/>
      <c r="DF93" s="361"/>
      <c r="DG93" s="361"/>
    </row>
    <row r="94" spans="2:111" ht="15.75">
      <c r="B94" s="361"/>
      <c r="C94" s="361"/>
      <c r="D94" s="361"/>
      <c r="E94" s="361"/>
      <c r="F94" s="361"/>
      <c r="G94" s="361"/>
      <c r="H94" s="361"/>
      <c r="I94" s="362"/>
      <c r="J94" s="361"/>
      <c r="K94" s="361"/>
      <c r="L94" s="361"/>
      <c r="M94" s="361"/>
      <c r="N94" s="393">
        <v>10</v>
      </c>
      <c r="O94" s="407" t="s">
        <v>515</v>
      </c>
      <c r="P94" s="407" t="s">
        <v>516</v>
      </c>
      <c r="Q94" s="391" t="s">
        <v>458</v>
      </c>
      <c r="R94" s="365"/>
      <c r="S94" s="366"/>
      <c r="T94" s="374" t="s">
        <v>457</v>
      </c>
      <c r="U94" s="375" t="s">
        <v>403</v>
      </c>
      <c r="V94" s="405">
        <v>44213</v>
      </c>
      <c r="W94" s="377" t="s">
        <v>573</v>
      </c>
      <c r="X94" s="361"/>
      <c r="Y94" s="361"/>
      <c r="AD94" t="s">
        <v>457</v>
      </c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/>
      <c r="BO94" s="361"/>
      <c r="BP94" s="361"/>
      <c r="BQ94" s="361"/>
      <c r="BR94" s="361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361"/>
      <c r="CE94" s="361"/>
      <c r="CF94" s="361"/>
      <c r="CG94" s="361"/>
      <c r="CH94" s="361"/>
      <c r="CI94" s="361"/>
      <c r="CJ94" s="361"/>
      <c r="CK94" s="361"/>
      <c r="CL94" s="361"/>
      <c r="CM94" s="361"/>
      <c r="CN94" s="361"/>
      <c r="CO94" s="361"/>
      <c r="CP94" s="361"/>
      <c r="CQ94" s="361"/>
      <c r="CR94" s="361"/>
      <c r="CS94" s="361"/>
      <c r="CT94" s="361"/>
      <c r="CU94" s="361"/>
      <c r="CV94" s="361"/>
      <c r="CW94" s="361"/>
      <c r="CX94" s="361"/>
      <c r="CY94" s="361"/>
      <c r="CZ94" s="361"/>
      <c r="DA94" s="361"/>
      <c r="DB94" s="361"/>
      <c r="DC94" s="361"/>
      <c r="DD94" s="361"/>
      <c r="DE94" s="361"/>
      <c r="DF94" s="361"/>
      <c r="DG94" s="361"/>
    </row>
    <row r="95" spans="2:111">
      <c r="B95" s="361"/>
      <c r="C95" s="361"/>
      <c r="D95" s="361"/>
      <c r="E95" s="361"/>
      <c r="F95" s="361"/>
      <c r="G95" s="361"/>
      <c r="H95" s="361"/>
      <c r="I95" s="362"/>
      <c r="J95" s="361"/>
      <c r="K95" s="361"/>
      <c r="L95" s="361"/>
      <c r="M95" s="361"/>
      <c r="N95" s="393">
        <v>11</v>
      </c>
      <c r="O95" s="407" t="s">
        <v>498</v>
      </c>
      <c r="P95" s="407" t="s">
        <v>499</v>
      </c>
      <c r="Q95" s="391" t="s">
        <v>458</v>
      </c>
      <c r="R95" s="365"/>
      <c r="S95" s="366"/>
      <c r="T95" s="379" t="s">
        <v>472</v>
      </c>
      <c r="U95" s="379" t="s">
        <v>473</v>
      </c>
      <c r="V95" s="379" t="s">
        <v>474</v>
      </c>
      <c r="W95" s="380" t="s">
        <v>4</v>
      </c>
      <c r="X95" s="361"/>
      <c r="Y95" s="361"/>
      <c r="AA95" s="524"/>
      <c r="AB95" s="524"/>
      <c r="AD95" s="524">
        <v>44369.395833333336</v>
      </c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361"/>
      <c r="CE95" s="361"/>
      <c r="CF95" s="361"/>
      <c r="CG95" s="361"/>
      <c r="CH95" s="361"/>
      <c r="CI95" s="361"/>
      <c r="CJ95" s="361"/>
      <c r="CK95" s="361"/>
      <c r="CL95" s="361"/>
      <c r="CM95" s="361"/>
      <c r="CN95" s="361"/>
      <c r="CO95" s="361"/>
      <c r="CP95" s="361"/>
      <c r="CQ95" s="361"/>
      <c r="CR95" s="361"/>
      <c r="CS95" s="361"/>
      <c r="CT95" s="361"/>
      <c r="CU95" s="361"/>
      <c r="CV95" s="361"/>
      <c r="CW95" s="361"/>
      <c r="CX95" s="361"/>
      <c r="CY95" s="361"/>
      <c r="CZ95" s="361"/>
      <c r="DA95" s="361"/>
      <c r="DB95" s="361"/>
      <c r="DC95" s="361"/>
      <c r="DD95" s="361"/>
      <c r="DE95" s="361"/>
      <c r="DF95" s="361"/>
      <c r="DG95" s="361"/>
    </row>
    <row r="96" spans="2:111">
      <c r="B96" s="361"/>
      <c r="C96" s="361"/>
      <c r="D96" s="361"/>
      <c r="E96" s="361"/>
      <c r="F96" s="361"/>
      <c r="G96" s="361"/>
      <c r="H96" s="361"/>
      <c r="I96" s="362"/>
      <c r="J96" s="361"/>
      <c r="K96" s="361"/>
      <c r="L96" s="361"/>
      <c r="M96" s="361"/>
      <c r="N96" s="393">
        <v>12</v>
      </c>
      <c r="O96" s="407" t="s">
        <v>517</v>
      </c>
      <c r="P96" s="407" t="s">
        <v>518</v>
      </c>
      <c r="Q96" s="391" t="s">
        <v>458</v>
      </c>
      <c r="R96" s="365"/>
      <c r="S96" s="366"/>
      <c r="T96" s="393">
        <v>1</v>
      </c>
      <c r="U96" s="407" t="s">
        <v>519</v>
      </c>
      <c r="V96" s="407" t="s">
        <v>520</v>
      </c>
      <c r="W96" s="391" t="s">
        <v>458</v>
      </c>
      <c r="X96" s="361"/>
      <c r="Y96" s="361"/>
      <c r="AD96" t="s">
        <v>692</v>
      </c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  <c r="BO96" s="361"/>
      <c r="BP96" s="361"/>
      <c r="BQ96" s="361"/>
      <c r="BR96" s="361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361"/>
      <c r="CE96" s="361"/>
      <c r="CF96" s="361"/>
      <c r="CG96" s="361"/>
      <c r="CH96" s="361"/>
      <c r="CI96" s="361"/>
      <c r="CJ96" s="361"/>
      <c r="CK96" s="361"/>
      <c r="CL96" s="361"/>
      <c r="CM96" s="361"/>
      <c r="CN96" s="361"/>
      <c r="CO96" s="361"/>
      <c r="CP96" s="361"/>
      <c r="CQ96" s="361"/>
      <c r="CR96" s="361"/>
      <c r="CS96" s="361"/>
      <c r="CT96" s="361"/>
      <c r="CU96" s="361"/>
      <c r="CV96" s="361"/>
      <c r="CW96" s="361"/>
      <c r="CX96" s="361"/>
      <c r="CY96" s="361"/>
      <c r="CZ96" s="361"/>
      <c r="DA96" s="361"/>
      <c r="DB96" s="361"/>
      <c r="DC96" s="361"/>
      <c r="DD96" s="361"/>
      <c r="DE96" s="361"/>
      <c r="DF96" s="361"/>
      <c r="DG96" s="361"/>
    </row>
    <row r="97" spans="2:111">
      <c r="B97" s="361"/>
      <c r="C97" s="361"/>
      <c r="D97" s="361"/>
      <c r="E97" s="361"/>
      <c r="F97" s="361"/>
      <c r="G97" s="361"/>
      <c r="H97" s="361"/>
      <c r="I97" s="362"/>
      <c r="J97" s="361"/>
      <c r="K97" s="361"/>
      <c r="L97" s="361"/>
      <c r="M97" s="361"/>
      <c r="N97" s="393">
        <v>13</v>
      </c>
      <c r="O97" s="407" t="s">
        <v>519</v>
      </c>
      <c r="P97" s="407" t="s">
        <v>520</v>
      </c>
      <c r="Q97" s="391" t="s">
        <v>458</v>
      </c>
      <c r="R97" s="365"/>
      <c r="S97" s="366"/>
      <c r="T97" s="393">
        <v>2</v>
      </c>
      <c r="U97" s="407" t="s">
        <v>519</v>
      </c>
      <c r="V97" s="407" t="s">
        <v>521</v>
      </c>
      <c r="W97" s="391" t="s">
        <v>458</v>
      </c>
      <c r="X97" s="361"/>
      <c r="Y97" s="361"/>
      <c r="AD97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  <c r="BI97" s="361"/>
      <c r="BJ97" s="361"/>
      <c r="BK97" s="361"/>
      <c r="BL97" s="361"/>
      <c r="BM97" s="361"/>
      <c r="BN97" s="361"/>
      <c r="BO97" s="361"/>
      <c r="BP97" s="361"/>
      <c r="BQ97" s="361"/>
      <c r="BR97" s="361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  <c r="CM97" s="361"/>
      <c r="CN97" s="361"/>
      <c r="CO97" s="361"/>
      <c r="CP97" s="361"/>
      <c r="CQ97" s="361"/>
      <c r="CR97" s="361"/>
      <c r="CS97" s="361"/>
      <c r="CT97" s="361"/>
      <c r="CU97" s="361"/>
      <c r="CV97" s="361"/>
      <c r="CW97" s="361"/>
      <c r="CX97" s="361"/>
      <c r="CY97" s="361"/>
      <c r="CZ97" s="361"/>
      <c r="DA97" s="361"/>
      <c r="DB97" s="361"/>
      <c r="DC97" s="361"/>
      <c r="DD97" s="361"/>
      <c r="DE97" s="361"/>
      <c r="DF97" s="361"/>
      <c r="DG97" s="361"/>
    </row>
    <row r="98" spans="2:111">
      <c r="B98" s="361"/>
      <c r="C98" s="361"/>
      <c r="D98" s="361"/>
      <c r="E98" s="361"/>
      <c r="F98" s="361"/>
      <c r="G98" s="361"/>
      <c r="H98" s="361"/>
      <c r="I98" s="362"/>
      <c r="J98" s="361"/>
      <c r="K98" s="361"/>
      <c r="L98" s="361"/>
      <c r="M98" s="361"/>
      <c r="N98" s="393">
        <v>14</v>
      </c>
      <c r="O98" s="407" t="s">
        <v>519</v>
      </c>
      <c r="P98" s="407" t="s">
        <v>521</v>
      </c>
      <c r="Q98" s="391" t="s">
        <v>458</v>
      </c>
      <c r="R98" s="365"/>
      <c r="S98" s="366"/>
      <c r="T98" s="393">
        <v>3</v>
      </c>
      <c r="U98" s="407" t="s">
        <v>522</v>
      </c>
      <c r="V98" s="407" t="s">
        <v>523</v>
      </c>
      <c r="W98" s="391" t="s">
        <v>458</v>
      </c>
      <c r="X98" s="361"/>
      <c r="Y98" s="361"/>
      <c r="AD98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  <c r="BO98" s="361"/>
      <c r="BP98" s="361"/>
      <c r="BQ98" s="361"/>
      <c r="BR98" s="361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361"/>
      <c r="CE98" s="361"/>
      <c r="CF98" s="361"/>
      <c r="CG98" s="361"/>
      <c r="CH98" s="361"/>
      <c r="CI98" s="361"/>
      <c r="CJ98" s="361"/>
      <c r="CK98" s="361"/>
      <c r="CL98" s="361"/>
      <c r="CM98" s="361"/>
      <c r="CN98" s="361"/>
      <c r="CO98" s="361"/>
      <c r="CP98" s="361"/>
      <c r="CQ98" s="361"/>
      <c r="CR98" s="361"/>
      <c r="CS98" s="361"/>
      <c r="CT98" s="361"/>
      <c r="CU98" s="361"/>
      <c r="CV98" s="361"/>
      <c r="CW98" s="361"/>
      <c r="CX98" s="361"/>
      <c r="CY98" s="361"/>
      <c r="CZ98" s="361"/>
      <c r="DA98" s="361"/>
      <c r="DB98" s="361"/>
      <c r="DC98" s="361"/>
      <c r="DD98" s="361"/>
      <c r="DE98" s="361"/>
      <c r="DF98" s="361"/>
      <c r="DG98" s="361"/>
    </row>
    <row r="99" spans="2:111">
      <c r="B99" s="361"/>
      <c r="C99" s="361"/>
      <c r="D99" s="361"/>
      <c r="E99" s="361"/>
      <c r="F99" s="361"/>
      <c r="G99" s="361"/>
      <c r="H99" s="361"/>
      <c r="I99" s="362"/>
      <c r="J99" s="361"/>
      <c r="K99" s="361"/>
      <c r="L99" s="361"/>
      <c r="M99" s="361"/>
      <c r="N99" s="393">
        <v>15</v>
      </c>
      <c r="O99" s="407" t="s">
        <v>522</v>
      </c>
      <c r="P99" s="407" t="s">
        <v>523</v>
      </c>
      <c r="Q99" s="391" t="s">
        <v>458</v>
      </c>
      <c r="R99" s="365"/>
      <c r="S99" s="366"/>
      <c r="T99" s="393">
        <v>4</v>
      </c>
      <c r="U99" s="407" t="s">
        <v>524</v>
      </c>
      <c r="V99" s="407" t="s">
        <v>497</v>
      </c>
      <c r="W99" s="391" t="s">
        <v>458</v>
      </c>
      <c r="X99" s="361"/>
      <c r="Y99" s="361"/>
      <c r="AD99" t="s">
        <v>649</v>
      </c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361"/>
      <c r="CE99" s="361"/>
      <c r="CF99" s="361"/>
      <c r="CG99" s="361"/>
      <c r="CH99" s="361"/>
      <c r="CI99" s="361"/>
      <c r="CJ99" s="361"/>
      <c r="CK99" s="361"/>
      <c r="CL99" s="361"/>
      <c r="CM99" s="361"/>
      <c r="CN99" s="361"/>
      <c r="CO99" s="361"/>
      <c r="CP99" s="361"/>
      <c r="CQ99" s="361"/>
      <c r="CR99" s="361"/>
      <c r="CS99" s="361"/>
      <c r="CT99" s="361"/>
      <c r="CU99" s="361"/>
      <c r="CV99" s="361"/>
      <c r="CW99" s="361"/>
      <c r="CX99" s="361"/>
      <c r="CY99" s="361"/>
      <c r="CZ99" s="361"/>
      <c r="DA99" s="361"/>
      <c r="DB99" s="361"/>
      <c r="DC99" s="361"/>
      <c r="DD99" s="361"/>
      <c r="DE99" s="361"/>
      <c r="DF99" s="361"/>
      <c r="DG99" s="361"/>
    </row>
    <row r="100" spans="2:111">
      <c r="B100" s="361"/>
      <c r="C100" s="361"/>
      <c r="D100" s="361"/>
      <c r="E100" s="361"/>
      <c r="F100" s="361"/>
      <c r="G100" s="361"/>
      <c r="H100" s="361"/>
      <c r="I100" s="362"/>
      <c r="J100" s="361"/>
      <c r="K100" s="361"/>
      <c r="L100" s="361"/>
      <c r="M100" s="361"/>
      <c r="N100" s="393">
        <v>16</v>
      </c>
      <c r="O100" s="407" t="s">
        <v>524</v>
      </c>
      <c r="P100" s="407" t="s">
        <v>497</v>
      </c>
      <c r="Q100" s="391" t="s">
        <v>458</v>
      </c>
      <c r="R100" s="365"/>
      <c r="S100" s="366"/>
      <c r="T100" s="395"/>
      <c r="U100" s="395"/>
      <c r="V100" s="395"/>
      <c r="W100" s="395"/>
      <c r="X100" s="361"/>
      <c r="Y100" s="361"/>
      <c r="AD100" t="s">
        <v>457</v>
      </c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1"/>
      <c r="BT100" s="361"/>
      <c r="BU100" s="361"/>
      <c r="BV100" s="361"/>
      <c r="BW100" s="361"/>
      <c r="BX100" s="361"/>
      <c r="BY100" s="361"/>
      <c r="BZ100" s="361"/>
      <c r="CA100" s="361"/>
      <c r="CB100" s="361"/>
      <c r="CC100" s="361"/>
      <c r="CD100" s="361"/>
      <c r="CE100" s="361"/>
      <c r="CF100" s="361"/>
      <c r="CG100" s="361"/>
      <c r="CH100" s="361"/>
      <c r="CI100" s="361"/>
      <c r="CJ100" s="361"/>
      <c r="CK100" s="361"/>
      <c r="CL100" s="361"/>
      <c r="CM100" s="361"/>
      <c r="CN100" s="361"/>
      <c r="CO100" s="361"/>
      <c r="CP100" s="361"/>
      <c r="CQ100" s="361"/>
      <c r="CR100" s="361"/>
      <c r="CS100" s="361"/>
      <c r="CT100" s="361"/>
      <c r="CU100" s="361"/>
      <c r="CV100" s="361"/>
      <c r="CW100" s="361"/>
      <c r="CX100" s="361"/>
      <c r="CY100" s="361"/>
      <c r="CZ100" s="361"/>
      <c r="DA100" s="361"/>
      <c r="DB100" s="361"/>
      <c r="DC100" s="361"/>
      <c r="DD100" s="361"/>
      <c r="DE100" s="361"/>
      <c r="DF100" s="361"/>
      <c r="DG100" s="361"/>
    </row>
    <row r="101" spans="2:111">
      <c r="B101" s="361"/>
      <c r="C101" s="361"/>
      <c r="D101" s="361"/>
      <c r="E101" s="361"/>
      <c r="F101" s="361"/>
      <c r="G101" s="361"/>
      <c r="H101" s="361"/>
      <c r="I101" s="362"/>
      <c r="J101" s="361"/>
      <c r="K101" s="361"/>
      <c r="L101" s="361"/>
      <c r="M101" s="361"/>
      <c r="N101" s="363"/>
      <c r="O101" s="363"/>
      <c r="P101" s="363"/>
      <c r="Q101" s="364"/>
      <c r="R101" s="365"/>
      <c r="S101" s="366"/>
      <c r="T101" s="395"/>
      <c r="U101" s="395"/>
      <c r="V101" s="395"/>
      <c r="W101" s="395"/>
      <c r="X101" s="361"/>
      <c r="Y101" s="361"/>
      <c r="AA101" s="524"/>
      <c r="AB101" s="524"/>
      <c r="AD101" s="524">
        <v>44369.395833333336</v>
      </c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361"/>
      <c r="CM101" s="361"/>
      <c r="CN101" s="361"/>
      <c r="CO101" s="361"/>
      <c r="CP101" s="361"/>
      <c r="CQ101" s="361"/>
      <c r="CR101" s="361"/>
      <c r="CS101" s="361"/>
      <c r="CT101" s="361"/>
      <c r="CU101" s="361"/>
      <c r="CV101" s="361"/>
      <c r="CW101" s="361"/>
      <c r="CX101" s="361"/>
      <c r="CY101" s="361"/>
      <c r="CZ101" s="361"/>
      <c r="DA101" s="361"/>
      <c r="DB101" s="361"/>
      <c r="DC101" s="361"/>
      <c r="DD101" s="361"/>
      <c r="DE101" s="361"/>
      <c r="DF101" s="361"/>
      <c r="DG101" s="361"/>
    </row>
    <row r="102" spans="2:111" ht="15.75">
      <c r="B102" s="361"/>
      <c r="C102" s="361"/>
      <c r="D102" s="361"/>
      <c r="E102" s="361"/>
      <c r="F102" s="361"/>
      <c r="G102" s="361"/>
      <c r="H102" s="361"/>
      <c r="I102" s="362"/>
      <c r="J102" s="361"/>
      <c r="K102" s="361"/>
      <c r="L102" s="361"/>
      <c r="M102" s="361"/>
      <c r="O102" s="361"/>
      <c r="P102" s="363"/>
      <c r="Q102" s="364"/>
      <c r="R102" s="365"/>
      <c r="S102" s="366"/>
      <c r="T102" s="373" t="s">
        <v>446</v>
      </c>
      <c r="U102" s="363"/>
      <c r="V102" s="363"/>
      <c r="W102" s="364"/>
      <c r="X102" s="361"/>
      <c r="Y102" s="361"/>
      <c r="AD102" t="s">
        <v>692</v>
      </c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361"/>
      <c r="CE102" s="361"/>
      <c r="CF102" s="361"/>
      <c r="CG102" s="361"/>
      <c r="CH102" s="361"/>
      <c r="CI102" s="361"/>
      <c r="CJ102" s="361"/>
      <c r="CK102" s="361"/>
      <c r="CL102" s="361"/>
      <c r="CM102" s="361"/>
      <c r="CN102" s="361"/>
      <c r="CO102" s="361"/>
      <c r="CP102" s="361"/>
      <c r="CQ102" s="361"/>
      <c r="CR102" s="361"/>
      <c r="CS102" s="361"/>
      <c r="CT102" s="361"/>
      <c r="CU102" s="361"/>
      <c r="CV102" s="361"/>
      <c r="CW102" s="361"/>
      <c r="CX102" s="361"/>
      <c r="CY102" s="361"/>
      <c r="CZ102" s="361"/>
      <c r="DA102" s="361"/>
      <c r="DB102" s="361"/>
      <c r="DC102" s="361"/>
      <c r="DD102" s="361"/>
      <c r="DE102" s="361"/>
      <c r="DF102" s="361"/>
      <c r="DG102" s="361"/>
    </row>
    <row r="103" spans="2:111" ht="18.75">
      <c r="B103" s="361"/>
      <c r="C103" s="361"/>
      <c r="D103" s="361"/>
      <c r="E103" s="361"/>
      <c r="F103" s="361"/>
      <c r="G103" s="361"/>
      <c r="H103" s="361"/>
      <c r="I103" s="362"/>
      <c r="J103" s="361"/>
      <c r="K103" s="361"/>
      <c r="L103" s="361"/>
      <c r="M103" s="361"/>
      <c r="N103" s="367" t="s">
        <v>469</v>
      </c>
      <c r="O103" s="361"/>
      <c r="P103" s="363"/>
      <c r="Q103" s="364"/>
      <c r="R103" s="365"/>
      <c r="S103" s="366"/>
      <c r="T103" s="374" t="s">
        <v>459</v>
      </c>
      <c r="U103" s="375" t="s">
        <v>403</v>
      </c>
      <c r="V103" s="405">
        <v>44207</v>
      </c>
      <c r="W103" s="377" t="s">
        <v>573</v>
      </c>
      <c r="X103" s="361"/>
      <c r="Y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 s="361"/>
      <c r="BP103" s="361"/>
      <c r="BQ103" s="361"/>
      <c r="BR103" s="361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361"/>
      <c r="CE103" s="361"/>
      <c r="CF103" s="361"/>
      <c r="CG103" s="361"/>
      <c r="CH103" s="361"/>
      <c r="CI103" s="361"/>
      <c r="CJ103" s="361"/>
      <c r="CK103" s="361"/>
      <c r="CL103" s="361"/>
      <c r="CM103" s="361"/>
      <c r="CN103" s="361"/>
      <c r="CO103" s="361"/>
      <c r="CP103" s="361"/>
      <c r="CQ103" s="361"/>
      <c r="CR103" s="361"/>
      <c r="CS103" s="361"/>
      <c r="CT103" s="361"/>
      <c r="CU103" s="361"/>
      <c r="CV103" s="361"/>
      <c r="CW103" s="361"/>
      <c r="CX103" s="361"/>
      <c r="CY103" s="361"/>
      <c r="CZ103" s="361"/>
      <c r="DA103" s="361"/>
      <c r="DB103" s="361"/>
      <c r="DC103" s="361"/>
      <c r="DD103" s="361"/>
      <c r="DE103" s="361"/>
      <c r="DF103" s="361"/>
      <c r="DG103" s="361"/>
    </row>
    <row r="104" spans="2:111" ht="18.75">
      <c r="B104" s="361"/>
      <c r="C104" s="361"/>
      <c r="D104" s="361"/>
      <c r="E104" s="361"/>
      <c r="F104" s="361"/>
      <c r="G104" s="361"/>
      <c r="H104" s="361"/>
      <c r="I104" s="362"/>
      <c r="J104" s="361"/>
      <c r="K104" s="361"/>
      <c r="L104" s="361"/>
      <c r="M104" s="361"/>
      <c r="N104" s="367" t="s">
        <v>471</v>
      </c>
      <c r="O104" s="396"/>
      <c r="P104" s="396"/>
      <c r="Q104" s="397"/>
      <c r="R104" s="365"/>
      <c r="S104" s="366"/>
      <c r="T104" s="379" t="s">
        <v>472</v>
      </c>
      <c r="U104" s="379" t="s">
        <v>473</v>
      </c>
      <c r="V104" s="379" t="s">
        <v>474</v>
      </c>
      <c r="W104" s="380" t="s">
        <v>4</v>
      </c>
      <c r="X104" s="361"/>
      <c r="Y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361"/>
      <c r="CE104" s="361"/>
      <c r="CF104" s="361"/>
      <c r="CG104" s="361"/>
      <c r="CH104" s="361"/>
      <c r="CI104" s="361"/>
      <c r="CJ104" s="361"/>
      <c r="CK104" s="361"/>
      <c r="CL104" s="361"/>
      <c r="CM104" s="361"/>
      <c r="CN104" s="361"/>
      <c r="CO104" s="361"/>
      <c r="CP104" s="361"/>
      <c r="CQ104" s="361"/>
      <c r="CR104" s="361"/>
      <c r="CS104" s="361"/>
      <c r="CT104" s="361"/>
      <c r="CU104" s="361"/>
      <c r="CV104" s="361"/>
      <c r="CW104" s="361"/>
      <c r="CX104" s="361"/>
      <c r="CY104" s="361"/>
      <c r="CZ104" s="361"/>
      <c r="DA104" s="361"/>
      <c r="DB104" s="361"/>
      <c r="DC104" s="361"/>
      <c r="DD104" s="361"/>
      <c r="DE104" s="361"/>
      <c r="DF104" s="361"/>
      <c r="DG104" s="361"/>
    </row>
    <row r="105" spans="2:111" ht="15.75">
      <c r="B105" s="361"/>
      <c r="C105" s="361"/>
      <c r="D105" s="361"/>
      <c r="E105" s="361"/>
      <c r="F105" s="361"/>
      <c r="G105" s="361"/>
      <c r="H105" s="361"/>
      <c r="I105" s="362"/>
      <c r="J105" s="361"/>
      <c r="K105" s="361"/>
      <c r="L105" s="361"/>
      <c r="M105" s="361"/>
      <c r="N105" s="368" t="s">
        <v>436</v>
      </c>
      <c r="O105" s="363"/>
      <c r="P105" s="363"/>
      <c r="Q105" s="364"/>
      <c r="R105" s="365"/>
      <c r="S105" s="366"/>
      <c r="T105" s="393">
        <v>1</v>
      </c>
      <c r="U105" s="407" t="s">
        <v>489</v>
      </c>
      <c r="V105" s="407" t="s">
        <v>490</v>
      </c>
      <c r="W105" s="391" t="s">
        <v>458</v>
      </c>
      <c r="X105" s="361"/>
      <c r="Y105" s="361"/>
      <c r="AA105" t="s">
        <v>649</v>
      </c>
      <c r="AD105" t="s">
        <v>649</v>
      </c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 s="361"/>
      <c r="BP105" s="361"/>
      <c r="BQ105" s="361"/>
      <c r="BR105" s="361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361"/>
      <c r="CE105" s="361"/>
      <c r="CF105" s="361"/>
      <c r="CG105" s="361"/>
      <c r="CH105" s="361"/>
      <c r="CI105" s="361"/>
      <c r="CJ105" s="361"/>
      <c r="CK105" s="361"/>
      <c r="CL105" s="361"/>
      <c r="CM105" s="361"/>
      <c r="CN105" s="361"/>
      <c r="CO105" s="361"/>
      <c r="CP105" s="361"/>
      <c r="CQ105" s="361"/>
      <c r="CR105" s="361"/>
      <c r="CS105" s="361"/>
      <c r="CT105" s="361"/>
      <c r="CU105" s="361"/>
      <c r="CV105" s="361"/>
      <c r="CW105" s="361"/>
      <c r="CX105" s="361"/>
      <c r="CY105" s="361"/>
      <c r="CZ105" s="361"/>
      <c r="DA105" s="361"/>
      <c r="DB105" s="361"/>
      <c r="DC105" s="361"/>
      <c r="DD105" s="361"/>
      <c r="DE105" s="361"/>
      <c r="DF105" s="361"/>
      <c r="DG105" s="361"/>
    </row>
    <row r="106" spans="2:111" ht="15.75">
      <c r="B106" s="361"/>
      <c r="C106" s="361"/>
      <c r="D106" s="361"/>
      <c r="E106" s="361"/>
      <c r="F106" s="361"/>
      <c r="G106" s="361"/>
      <c r="H106" s="361"/>
      <c r="I106" s="362"/>
      <c r="J106" s="361"/>
      <c r="K106" s="361"/>
      <c r="L106" s="361"/>
      <c r="M106" s="361"/>
      <c r="N106" s="374" t="s">
        <v>461</v>
      </c>
      <c r="O106" s="375" t="s">
        <v>403</v>
      </c>
      <c r="P106" s="405">
        <v>44208</v>
      </c>
      <c r="Q106" s="377" t="s">
        <v>501</v>
      </c>
      <c r="R106" s="365"/>
      <c r="S106" s="366"/>
      <c r="T106" s="393">
        <v>2</v>
      </c>
      <c r="U106" s="407" t="s">
        <v>525</v>
      </c>
      <c r="V106" s="407" t="s">
        <v>479</v>
      </c>
      <c r="W106" s="391" t="s">
        <v>458</v>
      </c>
      <c r="X106" s="361"/>
      <c r="Y106" s="361"/>
      <c r="AA106" t="s">
        <v>459</v>
      </c>
      <c r="AD106" t="s">
        <v>459</v>
      </c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361"/>
      <c r="CS106" s="361"/>
      <c r="CT106" s="361"/>
      <c r="CU106" s="361"/>
      <c r="CV106" s="361"/>
      <c r="CW106" s="361"/>
      <c r="CX106" s="361"/>
      <c r="CY106" s="361"/>
      <c r="CZ106" s="361"/>
      <c r="DA106" s="361"/>
      <c r="DB106" s="361"/>
      <c r="DC106" s="361"/>
      <c r="DD106" s="361"/>
      <c r="DE106" s="361"/>
      <c r="DF106" s="361"/>
      <c r="DG106" s="361"/>
    </row>
    <row r="107" spans="2:111">
      <c r="B107" s="361"/>
      <c r="C107" s="361"/>
      <c r="D107" s="361"/>
      <c r="E107" s="361"/>
      <c r="F107" s="361"/>
      <c r="G107" s="361"/>
      <c r="H107" s="361"/>
      <c r="I107" s="362"/>
      <c r="J107" s="361"/>
      <c r="K107" s="361"/>
      <c r="L107" s="361"/>
      <c r="M107" s="361"/>
      <c r="N107" s="379" t="s">
        <v>472</v>
      </c>
      <c r="O107" s="379" t="s">
        <v>473</v>
      </c>
      <c r="P107" s="379" t="s">
        <v>474</v>
      </c>
      <c r="Q107" s="380" t="s">
        <v>4</v>
      </c>
      <c r="R107" s="365"/>
      <c r="S107" s="366"/>
      <c r="T107" s="393">
        <v>3</v>
      </c>
      <c r="U107" s="407" t="s">
        <v>526</v>
      </c>
      <c r="V107" s="407" t="s">
        <v>483</v>
      </c>
      <c r="W107" s="391" t="s">
        <v>458</v>
      </c>
      <c r="X107" s="361"/>
      <c r="Y107" s="361"/>
      <c r="AA107" s="524">
        <v>44368.354166666664</v>
      </c>
      <c r="AB107" s="524"/>
      <c r="AD107" s="524">
        <v>44369.479166666664</v>
      </c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1"/>
      <c r="BQ107" s="361"/>
      <c r="BR107" s="361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1"/>
      <c r="CL107" s="361"/>
      <c r="CM107" s="361"/>
      <c r="CN107" s="361"/>
      <c r="CO107" s="361"/>
      <c r="CP107" s="361"/>
      <c r="CQ107" s="361"/>
      <c r="CR107" s="361"/>
      <c r="CS107" s="361"/>
      <c r="CT107" s="361"/>
      <c r="CU107" s="361"/>
      <c r="CV107" s="361"/>
      <c r="CW107" s="361"/>
      <c r="CX107" s="361"/>
      <c r="CY107" s="361"/>
      <c r="CZ107" s="361"/>
      <c r="DA107" s="361"/>
      <c r="DB107" s="361"/>
      <c r="DC107" s="361"/>
      <c r="DD107" s="361"/>
      <c r="DE107" s="361"/>
      <c r="DF107" s="361"/>
      <c r="DG107" s="361"/>
    </row>
    <row r="108" spans="2:111">
      <c r="B108" s="361"/>
      <c r="C108" s="361"/>
      <c r="D108" s="361"/>
      <c r="E108" s="361"/>
      <c r="F108" s="361"/>
      <c r="G108" s="361"/>
      <c r="H108" s="361"/>
      <c r="I108" s="362"/>
      <c r="J108" s="361"/>
      <c r="K108" s="361"/>
      <c r="L108" s="361"/>
      <c r="M108" s="361"/>
      <c r="N108" s="384">
        <v>1</v>
      </c>
      <c r="O108" s="407" t="s">
        <v>534</v>
      </c>
      <c r="P108" s="407" t="s">
        <v>535</v>
      </c>
      <c r="Q108" s="386">
        <v>31</v>
      </c>
      <c r="R108" s="365"/>
      <c r="S108" s="366"/>
      <c r="T108" s="393">
        <v>4</v>
      </c>
      <c r="U108" s="407" t="s">
        <v>527</v>
      </c>
      <c r="V108" s="407" t="s">
        <v>483</v>
      </c>
      <c r="W108" s="391" t="s">
        <v>458</v>
      </c>
      <c r="X108" s="361"/>
      <c r="Y108" s="361"/>
      <c r="AA108" t="s">
        <v>692</v>
      </c>
      <c r="AD108" t="s">
        <v>692</v>
      </c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1"/>
      <c r="BQ108" s="361"/>
      <c r="BR108" s="361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361"/>
      <c r="CE108" s="361"/>
      <c r="CF108" s="361"/>
      <c r="CG108" s="361"/>
      <c r="CH108" s="361"/>
      <c r="CI108" s="361"/>
      <c r="CJ108" s="361"/>
      <c r="CK108" s="361"/>
      <c r="CL108" s="361"/>
      <c r="CM108" s="361"/>
      <c r="CN108" s="361"/>
      <c r="CO108" s="361"/>
      <c r="CP108" s="361"/>
      <c r="CQ108" s="361"/>
      <c r="CR108" s="361"/>
      <c r="CS108" s="361"/>
      <c r="CT108" s="361"/>
      <c r="CU108" s="361"/>
      <c r="CV108" s="361"/>
      <c r="CW108" s="361"/>
      <c r="CX108" s="361"/>
      <c r="CY108" s="361"/>
      <c r="CZ108" s="361"/>
      <c r="DA108" s="361"/>
      <c r="DB108" s="361"/>
      <c r="DC108" s="361"/>
      <c r="DD108" s="361"/>
      <c r="DE108" s="361"/>
      <c r="DF108" s="361"/>
      <c r="DG108" s="361"/>
    </row>
    <row r="109" spans="2:111">
      <c r="B109" s="361"/>
      <c r="C109" s="361"/>
      <c r="D109" s="361"/>
      <c r="E109" s="361"/>
      <c r="F109" s="361"/>
      <c r="G109" s="361"/>
      <c r="H109" s="361"/>
      <c r="I109" s="362"/>
      <c r="J109" s="361"/>
      <c r="K109" s="361"/>
      <c r="L109" s="361"/>
      <c r="M109" s="361"/>
      <c r="N109" s="384">
        <v>2</v>
      </c>
      <c r="O109" s="407" t="s">
        <v>593</v>
      </c>
      <c r="P109" s="407" t="s">
        <v>536</v>
      </c>
      <c r="Q109" s="386">
        <v>31</v>
      </c>
      <c r="R109" s="365"/>
      <c r="S109" s="366"/>
      <c r="T109" s="393">
        <v>5</v>
      </c>
      <c r="U109" s="407" t="s">
        <v>528</v>
      </c>
      <c r="V109" s="407" t="s">
        <v>516</v>
      </c>
      <c r="W109" s="391" t="s">
        <v>458</v>
      </c>
      <c r="X109" s="361"/>
      <c r="Y109" s="361"/>
      <c r="AD109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  <c r="BX109" s="361"/>
      <c r="BY109" s="361"/>
      <c r="BZ109" s="361"/>
      <c r="CA109" s="361"/>
      <c r="CB109" s="361"/>
      <c r="CC109" s="361"/>
      <c r="CD109" s="361"/>
      <c r="CE109" s="361"/>
      <c r="CF109" s="361"/>
      <c r="CG109" s="361"/>
      <c r="CH109" s="361"/>
      <c r="CI109" s="361"/>
      <c r="CJ109" s="361"/>
      <c r="CK109" s="361"/>
      <c r="CL109" s="361"/>
      <c r="CM109" s="361"/>
      <c r="CN109" s="361"/>
      <c r="CO109" s="361"/>
      <c r="CP109" s="361"/>
      <c r="CQ109" s="361"/>
      <c r="CR109" s="361"/>
      <c r="CS109" s="361"/>
      <c r="CT109" s="361"/>
      <c r="CU109" s="361"/>
      <c r="CV109" s="361"/>
      <c r="CW109" s="361"/>
      <c r="CX109" s="361"/>
      <c r="CY109" s="361"/>
      <c r="CZ109" s="361"/>
      <c r="DA109" s="361"/>
      <c r="DB109" s="361"/>
      <c r="DC109" s="361"/>
      <c r="DD109" s="361"/>
      <c r="DE109" s="361"/>
      <c r="DF109" s="361"/>
      <c r="DG109" s="361"/>
    </row>
    <row r="110" spans="2:111">
      <c r="B110" s="361"/>
      <c r="C110" s="361"/>
      <c r="D110" s="361"/>
      <c r="E110" s="361"/>
      <c r="F110" s="361"/>
      <c r="G110" s="361"/>
      <c r="H110" s="361"/>
      <c r="I110" s="362"/>
      <c r="J110" s="361"/>
      <c r="K110" s="361"/>
      <c r="L110" s="361"/>
      <c r="M110" s="361"/>
      <c r="N110" s="363"/>
      <c r="O110" s="363"/>
      <c r="P110" s="363"/>
      <c r="Q110" s="364"/>
      <c r="R110" s="365"/>
      <c r="S110" s="366"/>
      <c r="T110" s="393">
        <v>6</v>
      </c>
      <c r="U110" s="407" t="s">
        <v>529</v>
      </c>
      <c r="V110" s="407" t="s">
        <v>530</v>
      </c>
      <c r="W110" s="391" t="s">
        <v>458</v>
      </c>
      <c r="X110" s="361"/>
      <c r="Y110" s="361"/>
      <c r="Z110" s="527"/>
      <c r="AA110" s="527"/>
      <c r="AB110" s="527"/>
      <c r="AC110" s="528"/>
      <c r="AD110" s="528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  <c r="DF110" s="361"/>
      <c r="DG110" s="361"/>
    </row>
    <row r="111" spans="2:111" ht="15.75" thickBot="1">
      <c r="B111" s="361"/>
      <c r="C111" s="361"/>
      <c r="D111" s="361"/>
      <c r="E111" s="361"/>
      <c r="F111" s="361"/>
      <c r="G111" s="361"/>
      <c r="H111" s="361"/>
      <c r="I111" s="362"/>
      <c r="J111" s="361"/>
      <c r="K111" s="361"/>
      <c r="L111" s="361"/>
      <c r="M111" s="361"/>
      <c r="O111" s="361"/>
      <c r="P111" s="363"/>
      <c r="Q111" s="364"/>
      <c r="R111" s="399"/>
      <c r="S111" s="366"/>
      <c r="T111" s="393">
        <v>7</v>
      </c>
      <c r="U111" s="407" t="s">
        <v>531</v>
      </c>
      <c r="V111" s="407" t="s">
        <v>479</v>
      </c>
      <c r="W111" s="391" t="s">
        <v>458</v>
      </c>
      <c r="X111" s="361"/>
      <c r="Y111" s="361"/>
      <c r="Z111" s="529"/>
      <c r="AA111" s="529"/>
      <c r="AB111" s="529"/>
      <c r="AC111" s="530"/>
      <c r="AD111" s="530"/>
      <c r="AE111" s="530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  <c r="DF111" s="361"/>
      <c r="DG111" s="361"/>
    </row>
    <row r="112" spans="2:111" ht="18.75">
      <c r="B112" s="361"/>
      <c r="C112" s="361"/>
      <c r="D112" s="361"/>
      <c r="E112" s="361"/>
      <c r="F112" s="361"/>
      <c r="G112" s="361"/>
      <c r="H112" s="361"/>
      <c r="I112" s="362"/>
      <c r="J112" s="361"/>
      <c r="K112" s="361"/>
      <c r="L112" s="361"/>
      <c r="M112" s="361"/>
      <c r="N112" s="367" t="s">
        <v>469</v>
      </c>
      <c r="O112" s="361"/>
      <c r="P112" s="363"/>
      <c r="Q112" s="364"/>
      <c r="R112" s="399"/>
      <c r="S112" s="366"/>
      <c r="T112" s="393">
        <v>8</v>
      </c>
      <c r="U112" s="407" t="s">
        <v>532</v>
      </c>
      <c r="V112" s="407" t="s">
        <v>533</v>
      </c>
      <c r="W112" s="391" t="s">
        <v>458</v>
      </c>
      <c r="X112" s="361"/>
      <c r="Y112" s="361"/>
      <c r="Z112" s="260"/>
      <c r="AA112" s="531" t="s">
        <v>446</v>
      </c>
      <c r="AB112" s="531"/>
      <c r="AC112" s="531"/>
      <c r="AD112" s="531" t="s">
        <v>436</v>
      </c>
      <c r="AE112" s="532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  <c r="CM112" s="361"/>
      <c r="CN112" s="361"/>
      <c r="CO112" s="361"/>
      <c r="CP112" s="361"/>
      <c r="CQ112" s="361"/>
      <c r="CR112" s="361"/>
      <c r="CS112" s="361"/>
      <c r="CT112" s="361"/>
      <c r="CU112" s="361"/>
      <c r="CV112" s="361"/>
      <c r="CW112" s="361"/>
      <c r="CX112" s="361"/>
      <c r="CY112" s="361"/>
      <c r="CZ112" s="361"/>
      <c r="DA112" s="361"/>
      <c r="DB112" s="361"/>
      <c r="DC112" s="361"/>
      <c r="DD112" s="361"/>
      <c r="DE112" s="361"/>
      <c r="DF112" s="361"/>
      <c r="DG112" s="361"/>
    </row>
    <row r="113" spans="2:111" ht="18.75">
      <c r="B113" s="361"/>
      <c r="C113" s="361"/>
      <c r="D113" s="361"/>
      <c r="E113" s="361"/>
      <c r="F113" s="361"/>
      <c r="G113" s="361"/>
      <c r="H113" s="361"/>
      <c r="I113" s="362"/>
      <c r="J113" s="361"/>
      <c r="K113" s="361"/>
      <c r="L113" s="361"/>
      <c r="M113" s="361"/>
      <c r="N113" s="367" t="s">
        <v>471</v>
      </c>
      <c r="O113" s="363"/>
      <c r="P113" s="363"/>
      <c r="Q113" s="364"/>
      <c r="R113" s="399"/>
      <c r="S113" s="400"/>
      <c r="T113" s="393">
        <v>9</v>
      </c>
      <c r="U113" s="407" t="s">
        <v>513</v>
      </c>
      <c r="V113" s="407" t="s">
        <v>514</v>
      </c>
      <c r="W113" s="391" t="s">
        <v>458</v>
      </c>
      <c r="X113" s="361"/>
      <c r="Y113" s="361"/>
      <c r="AA113" t="s">
        <v>693</v>
      </c>
      <c r="AD113" t="s">
        <v>693</v>
      </c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1"/>
      <c r="BV113" s="361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1"/>
      <c r="CL113" s="361"/>
      <c r="CM113" s="361"/>
      <c r="CN113" s="361"/>
      <c r="CO113" s="361"/>
      <c r="CP113" s="361"/>
      <c r="CQ113" s="361"/>
      <c r="CR113" s="361"/>
      <c r="CS113" s="361"/>
      <c r="CT113" s="361"/>
      <c r="CU113" s="361"/>
      <c r="CV113" s="361"/>
      <c r="CW113" s="361"/>
      <c r="CX113" s="361"/>
      <c r="CY113" s="361"/>
      <c r="CZ113" s="361"/>
      <c r="DA113" s="361"/>
      <c r="DB113" s="361"/>
      <c r="DC113" s="361"/>
      <c r="DD113" s="361"/>
      <c r="DE113" s="361"/>
      <c r="DF113" s="361"/>
      <c r="DG113" s="361"/>
    </row>
    <row r="114" spans="2:111" ht="15.75">
      <c r="B114" s="361"/>
      <c r="C114" s="361"/>
      <c r="D114" s="361"/>
      <c r="E114" s="361"/>
      <c r="F114" s="361"/>
      <c r="G114" s="361"/>
      <c r="H114" s="361"/>
      <c r="I114" s="362"/>
      <c r="J114" s="361"/>
      <c r="K114" s="361"/>
      <c r="L114" s="361"/>
      <c r="M114" s="361"/>
      <c r="N114" s="368" t="s">
        <v>436</v>
      </c>
      <c r="O114" s="363"/>
      <c r="P114" s="363"/>
      <c r="Q114" s="364"/>
      <c r="R114" s="399"/>
      <c r="S114" s="400"/>
      <c r="T114" s="393">
        <v>10</v>
      </c>
      <c r="U114" s="407" t="s">
        <v>515</v>
      </c>
      <c r="V114" s="407" t="s">
        <v>516</v>
      </c>
      <c r="W114" s="391" t="s">
        <v>458</v>
      </c>
      <c r="X114" s="361"/>
      <c r="Y114" s="361"/>
      <c r="AA114" t="s">
        <v>408</v>
      </c>
      <c r="AD114" t="s">
        <v>408</v>
      </c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 s="361"/>
      <c r="BP114" s="361"/>
      <c r="BQ114" s="361"/>
      <c r="BR114" s="361"/>
      <c r="BS114" s="361"/>
      <c r="BT114" s="361"/>
      <c r="BU114" s="361"/>
      <c r="BV114" s="361"/>
      <c r="BW114" s="361"/>
      <c r="BX114" s="361"/>
      <c r="BY114" s="361"/>
      <c r="BZ114" s="361"/>
      <c r="CA114" s="361"/>
      <c r="CB114" s="361"/>
      <c r="CC114" s="361"/>
      <c r="CD114" s="361"/>
      <c r="CE114" s="361"/>
      <c r="CF114" s="361"/>
      <c r="CG114" s="361"/>
      <c r="CH114" s="361"/>
      <c r="CI114" s="361"/>
      <c r="CJ114" s="361"/>
      <c r="CK114" s="361"/>
      <c r="CL114" s="361"/>
      <c r="CM114" s="361"/>
      <c r="CN114" s="361"/>
      <c r="CO114" s="361"/>
      <c r="CP114" s="361"/>
      <c r="CQ114" s="361"/>
      <c r="CR114" s="361"/>
      <c r="CS114" s="361"/>
      <c r="CT114" s="361"/>
      <c r="CU114" s="361"/>
      <c r="CV114" s="361"/>
      <c r="CW114" s="361"/>
      <c r="CX114" s="361"/>
      <c r="CY114" s="361"/>
      <c r="CZ114" s="361"/>
      <c r="DA114" s="361"/>
      <c r="DB114" s="361"/>
      <c r="DC114" s="361"/>
      <c r="DD114" s="361"/>
      <c r="DE114" s="361"/>
      <c r="DF114" s="361"/>
      <c r="DG114" s="361"/>
    </row>
    <row r="115" spans="2:111" ht="17.25" customHeight="1">
      <c r="B115" s="361"/>
      <c r="C115" s="361"/>
      <c r="D115" s="361"/>
      <c r="E115" s="361"/>
      <c r="F115" s="361"/>
      <c r="G115" s="361"/>
      <c r="H115" s="361"/>
      <c r="I115" s="362"/>
      <c r="J115" s="361"/>
      <c r="K115" s="361"/>
      <c r="L115" s="361"/>
      <c r="M115" s="361"/>
      <c r="N115" s="374" t="s">
        <v>462</v>
      </c>
      <c r="O115" s="375" t="s">
        <v>403</v>
      </c>
      <c r="P115" s="405">
        <v>44208</v>
      </c>
      <c r="Q115" s="377" t="s">
        <v>503</v>
      </c>
      <c r="R115" s="399"/>
      <c r="S115" s="400"/>
      <c r="T115" s="393">
        <v>11</v>
      </c>
      <c r="U115" s="407" t="s">
        <v>498</v>
      </c>
      <c r="V115" s="407" t="s">
        <v>499</v>
      </c>
      <c r="W115" s="391" t="s">
        <v>458</v>
      </c>
      <c r="X115" s="361"/>
      <c r="Y115" s="361"/>
      <c r="AA115" s="524">
        <v>44366.3125</v>
      </c>
      <c r="AB115" s="524"/>
      <c r="AD115" s="524">
        <v>44359.458333333336</v>
      </c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1"/>
      <c r="BM115" s="361"/>
      <c r="BN115" s="361"/>
      <c r="BO115" s="361"/>
      <c r="BP115" s="361"/>
      <c r="BQ115" s="361"/>
      <c r="BR115" s="361"/>
      <c r="BS115" s="361"/>
      <c r="BT115" s="361"/>
      <c r="BU115" s="361"/>
      <c r="BV115" s="361"/>
      <c r="BW115" s="361"/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1"/>
      <c r="CJ115" s="361"/>
      <c r="CK115" s="361"/>
      <c r="CL115" s="361"/>
      <c r="CM115" s="361"/>
      <c r="CN115" s="361"/>
      <c r="CO115" s="361"/>
      <c r="CP115" s="361"/>
      <c r="CQ115" s="361"/>
      <c r="CR115" s="361"/>
      <c r="CS115" s="361"/>
      <c r="CT115" s="361"/>
      <c r="CU115" s="361"/>
      <c r="CV115" s="361"/>
      <c r="CW115" s="361"/>
      <c r="CX115" s="361"/>
      <c r="CY115" s="361"/>
      <c r="CZ115" s="361"/>
      <c r="DA115" s="361"/>
      <c r="DB115" s="361"/>
      <c r="DC115" s="361"/>
      <c r="DD115" s="361"/>
      <c r="DE115" s="361"/>
      <c r="DF115" s="361"/>
      <c r="DG115" s="361"/>
    </row>
    <row r="116" spans="2:111">
      <c r="B116" s="361"/>
      <c r="C116" s="361"/>
      <c r="D116" s="361"/>
      <c r="E116" s="361"/>
      <c r="F116" s="361"/>
      <c r="G116" s="361"/>
      <c r="H116" s="361"/>
      <c r="I116" s="362"/>
      <c r="J116" s="361"/>
      <c r="K116" s="361"/>
      <c r="L116" s="361"/>
      <c r="M116" s="361"/>
      <c r="N116" s="379" t="s">
        <v>472</v>
      </c>
      <c r="O116" s="379" t="s">
        <v>473</v>
      </c>
      <c r="P116" s="379" t="s">
        <v>474</v>
      </c>
      <c r="Q116" s="380" t="s">
        <v>4</v>
      </c>
      <c r="R116" s="399"/>
      <c r="S116" s="400"/>
      <c r="T116" s="393">
        <v>12</v>
      </c>
      <c r="U116" s="407" t="s">
        <v>517</v>
      </c>
      <c r="V116" s="407" t="s">
        <v>518</v>
      </c>
      <c r="W116" s="391" t="s">
        <v>458</v>
      </c>
      <c r="X116" s="361"/>
      <c r="Y116" s="361"/>
      <c r="Z116">
        <v>1</v>
      </c>
      <c r="AA116" t="s">
        <v>694</v>
      </c>
      <c r="AC116">
        <v>1</v>
      </c>
      <c r="AD116" t="s">
        <v>695</v>
      </c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 s="361"/>
      <c r="BP116" s="361"/>
      <c r="BQ116" s="361"/>
      <c r="BR116" s="361"/>
      <c r="BS116" s="361"/>
      <c r="BT116" s="361"/>
      <c r="BU116" s="361"/>
      <c r="BV116" s="361"/>
      <c r="BW116" s="361"/>
      <c r="BX116" s="361"/>
      <c r="BY116" s="361"/>
      <c r="BZ116" s="361"/>
      <c r="CA116" s="361"/>
      <c r="CB116" s="361"/>
      <c r="CC116" s="361"/>
      <c r="CD116" s="361"/>
      <c r="CE116" s="361"/>
      <c r="CF116" s="361"/>
      <c r="CG116" s="361"/>
      <c r="CH116" s="361"/>
      <c r="CI116" s="361"/>
      <c r="CJ116" s="361"/>
      <c r="CK116" s="361"/>
      <c r="CL116" s="361"/>
      <c r="CM116" s="361"/>
      <c r="CN116" s="361"/>
      <c r="CO116" s="361"/>
      <c r="CP116" s="361"/>
      <c r="CQ116" s="361"/>
      <c r="CR116" s="361"/>
      <c r="CS116" s="361"/>
      <c r="CT116" s="361"/>
      <c r="CU116" s="361"/>
      <c r="CV116" s="361"/>
      <c r="CW116" s="361"/>
      <c r="CX116" s="361"/>
      <c r="CY116" s="361"/>
      <c r="CZ116" s="361"/>
      <c r="DA116" s="361"/>
      <c r="DB116" s="361"/>
      <c r="DC116" s="361"/>
      <c r="DD116" s="361"/>
      <c r="DE116" s="361"/>
      <c r="DF116" s="361"/>
      <c r="DG116" s="361"/>
    </row>
    <row r="117" spans="2:111">
      <c r="B117" s="361"/>
      <c r="C117" s="361"/>
      <c r="D117" s="361"/>
      <c r="E117" s="361"/>
      <c r="F117" s="361"/>
      <c r="G117" s="361"/>
      <c r="H117" s="361"/>
      <c r="I117" s="362"/>
      <c r="J117" s="361"/>
      <c r="K117" s="361"/>
      <c r="L117" s="361"/>
      <c r="M117" s="361"/>
      <c r="N117" s="384">
        <v>1</v>
      </c>
      <c r="O117" s="407" t="s">
        <v>592</v>
      </c>
      <c r="P117" s="407" t="s">
        <v>536</v>
      </c>
      <c r="Q117" s="386">
        <v>31</v>
      </c>
      <c r="R117" s="399"/>
      <c r="S117" s="400"/>
      <c r="T117" s="393">
        <v>13</v>
      </c>
      <c r="U117" s="407" t="s">
        <v>519</v>
      </c>
      <c r="V117" s="407" t="s">
        <v>520</v>
      </c>
      <c r="W117" s="391" t="s">
        <v>458</v>
      </c>
      <c r="X117" s="361"/>
      <c r="Y117" s="361"/>
      <c r="Z117">
        <v>2</v>
      </c>
      <c r="AA117" t="s">
        <v>696</v>
      </c>
      <c r="AC117">
        <v>2</v>
      </c>
      <c r="AD117" t="s">
        <v>697</v>
      </c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1"/>
      <c r="DB117" s="361"/>
      <c r="DC117" s="361"/>
      <c r="DD117" s="361"/>
      <c r="DE117" s="361"/>
      <c r="DF117" s="361"/>
      <c r="DG117" s="361"/>
    </row>
    <row r="118" spans="2:111" ht="13.5" customHeight="1">
      <c r="B118" s="361"/>
      <c r="C118" s="361"/>
      <c r="D118" s="361"/>
      <c r="E118" s="361"/>
      <c r="F118" s="361"/>
      <c r="G118" s="361"/>
      <c r="H118" s="361"/>
      <c r="I118" s="362"/>
      <c r="J118" s="361"/>
      <c r="K118" s="361"/>
      <c r="L118" s="361"/>
      <c r="M118" s="361"/>
      <c r="N118" s="384">
        <v>2</v>
      </c>
      <c r="O118" s="407" t="s">
        <v>537</v>
      </c>
      <c r="P118" s="407" t="s">
        <v>488</v>
      </c>
      <c r="Q118" s="386">
        <v>31</v>
      </c>
      <c r="R118" s="399"/>
      <c r="S118" s="400"/>
      <c r="T118" s="393">
        <v>14</v>
      </c>
      <c r="U118" s="407" t="s">
        <v>519</v>
      </c>
      <c r="V118" s="407" t="s">
        <v>521</v>
      </c>
      <c r="W118" s="391" t="s">
        <v>458</v>
      </c>
      <c r="X118" s="361"/>
      <c r="Y118" s="361"/>
      <c r="Z118">
        <v>3</v>
      </c>
      <c r="AA118" t="s">
        <v>698</v>
      </c>
      <c r="AC118">
        <v>3</v>
      </c>
      <c r="AD118" t="s">
        <v>699</v>
      </c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1"/>
      <c r="CL118" s="361"/>
      <c r="CM118" s="361"/>
      <c r="CN118" s="361"/>
      <c r="CO118" s="361"/>
      <c r="CP118" s="361"/>
      <c r="CQ118" s="361"/>
      <c r="CR118" s="361"/>
      <c r="CS118" s="361"/>
      <c r="CT118" s="361"/>
      <c r="CU118" s="361"/>
      <c r="CV118" s="361"/>
      <c r="CW118" s="361"/>
      <c r="CX118" s="361"/>
      <c r="CY118" s="361"/>
      <c r="CZ118" s="361"/>
      <c r="DA118" s="361"/>
      <c r="DB118" s="361"/>
      <c r="DC118" s="361"/>
      <c r="DD118" s="361"/>
      <c r="DE118" s="361"/>
      <c r="DF118" s="361"/>
      <c r="DG118" s="361"/>
    </row>
    <row r="119" spans="2:111" ht="16.5" customHeight="1">
      <c r="B119" s="361"/>
      <c r="C119" s="361"/>
      <c r="D119" s="361"/>
      <c r="E119" s="361"/>
      <c r="F119" s="361"/>
      <c r="G119" s="361"/>
      <c r="H119" s="361"/>
      <c r="I119" s="362"/>
      <c r="J119" s="361"/>
      <c r="K119" s="361"/>
      <c r="L119" s="361"/>
      <c r="M119" s="361"/>
      <c r="N119" s="363"/>
      <c r="O119" s="363"/>
      <c r="P119" s="363"/>
      <c r="Q119" s="364"/>
      <c r="R119" s="399"/>
      <c r="S119" s="400"/>
      <c r="T119" s="393">
        <v>15</v>
      </c>
      <c r="U119" s="407" t="s">
        <v>522</v>
      </c>
      <c r="V119" s="407" t="s">
        <v>523</v>
      </c>
      <c r="W119" s="391" t="s">
        <v>458</v>
      </c>
      <c r="X119" s="361"/>
      <c r="Y119" s="361"/>
      <c r="AC119">
        <v>4</v>
      </c>
      <c r="AD119" t="s">
        <v>694</v>
      </c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 s="361"/>
      <c r="BP119" s="361"/>
      <c r="BQ119" s="361"/>
      <c r="BR119" s="361"/>
      <c r="BS119" s="361"/>
      <c r="BT119" s="361"/>
      <c r="BU119" s="361"/>
      <c r="BV119" s="361"/>
      <c r="BW119" s="361"/>
      <c r="BX119" s="361"/>
      <c r="BY119" s="361"/>
      <c r="BZ119" s="361"/>
      <c r="CA119" s="361"/>
      <c r="CB119" s="361"/>
      <c r="CC119" s="361"/>
      <c r="CD119" s="361"/>
      <c r="CE119" s="361"/>
      <c r="CF119" s="361"/>
      <c r="CG119" s="361"/>
      <c r="CH119" s="361"/>
      <c r="CI119" s="361"/>
      <c r="CJ119" s="361"/>
      <c r="CK119" s="361"/>
      <c r="CL119" s="361"/>
      <c r="CM119" s="361"/>
      <c r="CN119" s="361"/>
      <c r="CO119" s="361"/>
      <c r="CP119" s="361"/>
      <c r="CQ119" s="361"/>
      <c r="CR119" s="361"/>
      <c r="CS119" s="361"/>
      <c r="CT119" s="361"/>
      <c r="CU119" s="361"/>
      <c r="CV119" s="361"/>
      <c r="CW119" s="361"/>
      <c r="CX119" s="361"/>
      <c r="CY119" s="361"/>
      <c r="CZ119" s="361"/>
      <c r="DA119" s="361"/>
      <c r="DB119" s="361"/>
      <c r="DC119" s="361"/>
      <c r="DD119" s="361"/>
      <c r="DE119" s="361"/>
      <c r="DF119" s="361"/>
      <c r="DG119" s="361"/>
    </row>
    <row r="120" spans="2:111">
      <c r="B120" s="361"/>
      <c r="C120" s="361"/>
      <c r="D120" s="361"/>
      <c r="E120" s="361"/>
      <c r="F120" s="361"/>
      <c r="G120" s="361"/>
      <c r="H120" s="361"/>
      <c r="I120" s="362"/>
      <c r="J120" s="361"/>
      <c r="K120" s="361"/>
      <c r="L120" s="361"/>
      <c r="M120" s="361"/>
      <c r="O120" s="361"/>
      <c r="P120" s="363"/>
      <c r="Q120" s="364"/>
      <c r="R120" s="399"/>
      <c r="S120" s="400"/>
      <c r="T120" s="393">
        <v>16</v>
      </c>
      <c r="U120" s="407" t="s">
        <v>524</v>
      </c>
      <c r="V120" s="407" t="s">
        <v>497</v>
      </c>
      <c r="W120" s="391" t="s">
        <v>458</v>
      </c>
      <c r="X120" s="361"/>
      <c r="Y120" s="361"/>
      <c r="AA120" t="s">
        <v>693</v>
      </c>
      <c r="AC120">
        <v>5</v>
      </c>
      <c r="AD120" t="s">
        <v>700</v>
      </c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 s="361"/>
      <c r="BP120" s="361"/>
      <c r="BQ120" s="361"/>
      <c r="BR120" s="361"/>
      <c r="BS120" s="361"/>
      <c r="BT120" s="361"/>
      <c r="BU120" s="361"/>
      <c r="BV120" s="361"/>
      <c r="BW120" s="361"/>
      <c r="BX120" s="361"/>
      <c r="BY120" s="361"/>
      <c r="BZ120" s="361"/>
      <c r="CA120" s="361"/>
      <c r="CB120" s="361"/>
      <c r="CC120" s="361"/>
      <c r="CD120" s="361"/>
      <c r="CE120" s="361"/>
      <c r="CF120" s="361"/>
      <c r="CG120" s="361"/>
      <c r="CH120" s="361"/>
      <c r="CI120" s="361"/>
      <c r="CJ120" s="361"/>
      <c r="CK120" s="361"/>
      <c r="CL120" s="361"/>
      <c r="CM120" s="361"/>
      <c r="CN120" s="361"/>
      <c r="CO120" s="361"/>
      <c r="CP120" s="361"/>
      <c r="CQ120" s="361"/>
      <c r="CR120" s="361"/>
      <c r="CS120" s="361"/>
      <c r="CT120" s="361"/>
      <c r="CU120" s="361"/>
      <c r="CV120" s="361"/>
      <c r="CW120" s="361"/>
      <c r="CX120" s="361"/>
      <c r="CY120" s="361"/>
      <c r="CZ120" s="361"/>
      <c r="DA120" s="361"/>
      <c r="DB120" s="361"/>
      <c r="DC120" s="361"/>
      <c r="DD120" s="361"/>
      <c r="DE120" s="361"/>
      <c r="DF120" s="361"/>
      <c r="DG120" s="361"/>
    </row>
    <row r="121" spans="2:111" ht="18.75">
      <c r="B121" s="361"/>
      <c r="C121" s="361"/>
      <c r="D121" s="361"/>
      <c r="E121" s="361"/>
      <c r="F121" s="361"/>
      <c r="G121" s="361"/>
      <c r="H121" s="361"/>
      <c r="I121" s="362"/>
      <c r="J121" s="361"/>
      <c r="K121" s="361"/>
      <c r="L121" s="361"/>
      <c r="M121" s="361"/>
      <c r="N121" s="367" t="s">
        <v>469</v>
      </c>
      <c r="O121" s="361"/>
      <c r="P121" s="363"/>
      <c r="Q121" s="364"/>
      <c r="R121" s="399"/>
      <c r="S121" s="400"/>
      <c r="T121" s="395"/>
      <c r="U121" s="395"/>
      <c r="V121" s="395"/>
      <c r="W121" s="395"/>
      <c r="X121" s="361"/>
      <c r="Y121" s="361"/>
      <c r="AA121" t="s">
        <v>408</v>
      </c>
      <c r="AC121">
        <v>6</v>
      </c>
      <c r="AD121" t="s">
        <v>701</v>
      </c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 s="361"/>
      <c r="BP121" s="361"/>
      <c r="BQ121" s="361"/>
      <c r="BR121" s="361"/>
      <c r="BS121" s="361"/>
      <c r="BT121" s="361"/>
      <c r="BU121" s="361"/>
      <c r="BV121" s="361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1"/>
      <c r="CH121" s="361"/>
      <c r="CI121" s="361"/>
      <c r="CJ121" s="361"/>
      <c r="CK121" s="361"/>
      <c r="CL121" s="361"/>
      <c r="CM121" s="361"/>
      <c r="CN121" s="361"/>
      <c r="CO121" s="361"/>
      <c r="CP121" s="361"/>
      <c r="CQ121" s="361"/>
      <c r="CR121" s="361"/>
      <c r="CS121" s="361"/>
      <c r="CT121" s="361"/>
      <c r="CU121" s="361"/>
      <c r="CV121" s="361"/>
      <c r="CW121" s="361"/>
      <c r="CX121" s="361"/>
      <c r="CY121" s="361"/>
      <c r="CZ121" s="361"/>
      <c r="DA121" s="361"/>
      <c r="DB121" s="361"/>
      <c r="DC121" s="361"/>
      <c r="DD121" s="361"/>
      <c r="DE121" s="361"/>
      <c r="DF121" s="361"/>
      <c r="DG121" s="361"/>
    </row>
    <row r="122" spans="2:111" ht="18.75">
      <c r="B122" s="361"/>
      <c r="C122" s="361"/>
      <c r="D122" s="361"/>
      <c r="E122" s="361"/>
      <c r="F122" s="361"/>
      <c r="G122" s="361"/>
      <c r="H122" s="361"/>
      <c r="I122" s="362"/>
      <c r="J122" s="361"/>
      <c r="K122" s="361"/>
      <c r="L122" s="361"/>
      <c r="M122" s="361"/>
      <c r="N122" s="367" t="s">
        <v>471</v>
      </c>
      <c r="O122" s="361"/>
      <c r="P122" s="363"/>
      <c r="Q122" s="364"/>
      <c r="R122" s="399"/>
      <c r="S122" s="400"/>
      <c r="T122" s="367" t="s">
        <v>470</v>
      </c>
      <c r="U122" s="361"/>
      <c r="V122" s="361"/>
      <c r="W122" s="361"/>
      <c r="X122" s="361"/>
      <c r="Y122" s="361"/>
      <c r="AA122" s="524">
        <v>44366.5</v>
      </c>
      <c r="AB122" s="524"/>
      <c r="AC122">
        <v>7</v>
      </c>
      <c r="AD122" t="s">
        <v>702</v>
      </c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 s="361"/>
      <c r="BP122" s="361"/>
      <c r="BQ122" s="361"/>
      <c r="BR122" s="361"/>
      <c r="BS122" s="361"/>
      <c r="BT122" s="361"/>
      <c r="BU122" s="361"/>
      <c r="BV122" s="361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1"/>
      <c r="CH122" s="361"/>
      <c r="CI122" s="361"/>
      <c r="CJ122" s="361"/>
      <c r="CK122" s="361"/>
      <c r="CL122" s="361"/>
      <c r="CM122" s="361"/>
      <c r="CN122" s="361"/>
      <c r="CO122" s="361"/>
      <c r="CP122" s="361"/>
      <c r="CQ122" s="361"/>
      <c r="CR122" s="361"/>
      <c r="CS122" s="361"/>
      <c r="CT122" s="361"/>
      <c r="CU122" s="361"/>
      <c r="CV122" s="361"/>
      <c r="CW122" s="361"/>
      <c r="CX122" s="361"/>
      <c r="CY122" s="361"/>
      <c r="CZ122" s="361"/>
      <c r="DA122" s="361"/>
      <c r="DB122" s="361"/>
      <c r="DC122" s="361"/>
      <c r="DD122" s="361"/>
      <c r="DE122" s="361"/>
      <c r="DF122" s="361"/>
      <c r="DG122" s="361"/>
    </row>
    <row r="123" spans="2:111" ht="18.75">
      <c r="B123" s="361"/>
      <c r="C123" s="361"/>
      <c r="D123" s="361"/>
      <c r="E123" s="361"/>
      <c r="F123" s="361"/>
      <c r="G123" s="361"/>
      <c r="H123" s="361"/>
      <c r="I123" s="362"/>
      <c r="J123" s="361"/>
      <c r="K123" s="361"/>
      <c r="L123" s="361"/>
      <c r="M123" s="361"/>
      <c r="N123" s="368" t="s">
        <v>436</v>
      </c>
      <c r="O123" s="361"/>
      <c r="P123" s="361"/>
      <c r="Q123" s="361"/>
      <c r="R123" s="399"/>
      <c r="S123" s="400"/>
      <c r="T123" s="394" t="s">
        <v>471</v>
      </c>
      <c r="U123" s="395"/>
      <c r="V123" s="395"/>
      <c r="W123" s="395"/>
      <c r="X123" s="361"/>
      <c r="Y123" s="361"/>
      <c r="Z123">
        <v>1</v>
      </c>
      <c r="AA123" t="s">
        <v>695</v>
      </c>
      <c r="AC123">
        <v>8</v>
      </c>
      <c r="AD123" t="s">
        <v>703</v>
      </c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 s="361"/>
      <c r="BP123" s="361"/>
      <c r="BQ123" s="361"/>
      <c r="BR123" s="361"/>
      <c r="BS123" s="361"/>
      <c r="BT123" s="361"/>
      <c r="BU123" s="361"/>
      <c r="BV123" s="361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1"/>
      <c r="CH123" s="361"/>
      <c r="CI123" s="361"/>
      <c r="CJ123" s="361"/>
      <c r="CK123" s="361"/>
      <c r="CL123" s="361"/>
      <c r="CM123" s="361"/>
      <c r="CN123" s="361"/>
      <c r="CO123" s="361"/>
      <c r="CP123" s="361"/>
      <c r="CQ123" s="361"/>
      <c r="CR123" s="361"/>
      <c r="CS123" s="361"/>
      <c r="CT123" s="361"/>
      <c r="CU123" s="361"/>
      <c r="CV123" s="361"/>
      <c r="CW123" s="361"/>
      <c r="CX123" s="361"/>
      <c r="CY123" s="361"/>
      <c r="CZ123" s="361"/>
      <c r="DA123" s="361"/>
      <c r="DB123" s="361"/>
      <c r="DC123" s="361"/>
      <c r="DD123" s="361"/>
      <c r="DE123" s="361"/>
      <c r="DF123" s="361"/>
      <c r="DG123" s="361"/>
    </row>
    <row r="124" spans="2:111" ht="15.75">
      <c r="B124" s="361"/>
      <c r="C124" s="361"/>
      <c r="D124" s="361"/>
      <c r="E124" s="361"/>
      <c r="F124" s="361"/>
      <c r="G124" s="361"/>
      <c r="H124" s="361"/>
      <c r="I124" s="362"/>
      <c r="J124" s="361"/>
      <c r="K124" s="361"/>
      <c r="L124" s="361"/>
      <c r="M124" s="361"/>
      <c r="N124" s="374" t="s">
        <v>464</v>
      </c>
      <c r="O124" s="375" t="s">
        <v>403</v>
      </c>
      <c r="P124" s="405">
        <v>44208</v>
      </c>
      <c r="Q124" s="377" t="s">
        <v>503</v>
      </c>
      <c r="R124" s="399"/>
      <c r="S124" s="400"/>
      <c r="T124" s="396"/>
      <c r="U124" s="396"/>
      <c r="V124" s="396"/>
      <c r="W124" s="397"/>
      <c r="X124" s="361"/>
      <c r="Y124" s="361"/>
      <c r="Z124">
        <v>2</v>
      </c>
      <c r="AA124" t="s">
        <v>697</v>
      </c>
      <c r="AC124">
        <v>9</v>
      </c>
      <c r="AD124" t="s">
        <v>704</v>
      </c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1"/>
      <c r="BP124" s="361"/>
      <c r="BQ124" s="361"/>
      <c r="BR124" s="361"/>
      <c r="BS124" s="361"/>
      <c r="BT124" s="361"/>
      <c r="BU124" s="361"/>
      <c r="BV124" s="361"/>
      <c r="BW124" s="361"/>
      <c r="BX124" s="361"/>
      <c r="BY124" s="361"/>
      <c r="BZ124" s="361"/>
      <c r="CA124" s="361"/>
      <c r="CB124" s="361"/>
      <c r="CC124" s="361"/>
      <c r="CD124" s="361"/>
      <c r="CE124" s="361"/>
      <c r="CF124" s="361"/>
      <c r="CG124" s="361"/>
      <c r="CH124" s="361"/>
      <c r="CI124" s="361"/>
      <c r="CJ124" s="361"/>
      <c r="CK124" s="361"/>
      <c r="CL124" s="361"/>
      <c r="CM124" s="361"/>
      <c r="CN124" s="361"/>
      <c r="CO124" s="361"/>
      <c r="CP124" s="361"/>
      <c r="CQ124" s="361"/>
      <c r="CR124" s="361"/>
      <c r="CS124" s="361"/>
      <c r="CT124" s="361"/>
      <c r="CU124" s="361"/>
      <c r="CV124" s="361"/>
      <c r="CW124" s="361"/>
      <c r="CX124" s="361"/>
      <c r="CY124" s="361"/>
      <c r="CZ124" s="361"/>
      <c r="DA124" s="361"/>
      <c r="DB124" s="361"/>
      <c r="DC124" s="361"/>
      <c r="DD124" s="361"/>
      <c r="DE124" s="361"/>
      <c r="DF124" s="361"/>
      <c r="DG124" s="361"/>
    </row>
    <row r="125" spans="2:111" ht="15.75">
      <c r="B125" s="361"/>
      <c r="C125" s="361"/>
      <c r="D125" s="361"/>
      <c r="E125" s="361"/>
      <c r="F125" s="361"/>
      <c r="G125" s="361"/>
      <c r="H125" s="361"/>
      <c r="I125" s="362"/>
      <c r="J125" s="361"/>
      <c r="K125" s="361"/>
      <c r="L125" s="361"/>
      <c r="M125" s="361"/>
      <c r="N125" s="379" t="s">
        <v>472</v>
      </c>
      <c r="O125" s="379" t="s">
        <v>473</v>
      </c>
      <c r="P125" s="379" t="s">
        <v>474</v>
      </c>
      <c r="Q125" s="380" t="s">
        <v>4</v>
      </c>
      <c r="R125" s="399"/>
      <c r="S125" s="400"/>
      <c r="T125" s="373" t="s">
        <v>446</v>
      </c>
      <c r="U125" s="361"/>
      <c r="V125" s="361"/>
      <c r="W125" s="361"/>
      <c r="X125" s="361"/>
      <c r="Y125" s="361"/>
      <c r="Z125">
        <v>3</v>
      </c>
      <c r="AA125" t="s">
        <v>699</v>
      </c>
      <c r="AC125">
        <v>10</v>
      </c>
      <c r="AD125" t="s">
        <v>705</v>
      </c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1"/>
      <c r="BU125" s="361"/>
      <c r="BV125" s="361"/>
      <c r="BW125" s="361"/>
      <c r="BX125" s="361"/>
      <c r="BY125" s="361"/>
      <c r="BZ125" s="361"/>
      <c r="CA125" s="361"/>
      <c r="CB125" s="361"/>
      <c r="CC125" s="361"/>
      <c r="CD125" s="361"/>
      <c r="CE125" s="361"/>
      <c r="CF125" s="361"/>
      <c r="CG125" s="361"/>
      <c r="CH125" s="361"/>
      <c r="CI125" s="361"/>
      <c r="CJ125" s="361"/>
      <c r="CK125" s="361"/>
      <c r="CL125" s="361"/>
      <c r="CM125" s="361"/>
      <c r="CN125" s="361"/>
      <c r="CO125" s="361"/>
      <c r="CP125" s="361"/>
      <c r="CQ125" s="361"/>
      <c r="CR125" s="361"/>
      <c r="CS125" s="361"/>
      <c r="CT125" s="361"/>
      <c r="CU125" s="361"/>
      <c r="CV125" s="361"/>
      <c r="CW125" s="361"/>
      <c r="CX125" s="361"/>
      <c r="CY125" s="361"/>
      <c r="CZ125" s="361"/>
      <c r="DA125" s="361"/>
      <c r="DB125" s="361"/>
      <c r="DC125" s="361"/>
      <c r="DD125" s="361"/>
      <c r="DE125" s="361"/>
      <c r="DF125" s="361"/>
      <c r="DG125" s="361"/>
    </row>
    <row r="126" spans="2:111" ht="15.75">
      <c r="B126" s="361"/>
      <c r="C126" s="361"/>
      <c r="D126" s="361"/>
      <c r="E126" s="361"/>
      <c r="F126" s="361"/>
      <c r="G126" s="361"/>
      <c r="H126" s="361"/>
      <c r="I126" s="362"/>
      <c r="J126" s="361"/>
      <c r="K126" s="361"/>
      <c r="L126" s="361"/>
      <c r="M126" s="361"/>
      <c r="N126" s="384">
        <v>1</v>
      </c>
      <c r="O126" s="407" t="s">
        <v>538</v>
      </c>
      <c r="P126" s="407" t="s">
        <v>495</v>
      </c>
      <c r="Q126" s="386">
        <v>32</v>
      </c>
      <c r="R126" s="399"/>
      <c r="S126" s="400"/>
      <c r="T126" s="374" t="s">
        <v>461</v>
      </c>
      <c r="U126" s="375" t="s">
        <v>403</v>
      </c>
      <c r="V126" s="405">
        <v>44207</v>
      </c>
      <c r="W126" s="377" t="s">
        <v>573</v>
      </c>
      <c r="X126" s="361"/>
      <c r="Y126" s="361"/>
      <c r="AC126">
        <v>11</v>
      </c>
      <c r="AD126" t="s">
        <v>706</v>
      </c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 s="361"/>
      <c r="BP126" s="361"/>
      <c r="BQ126" s="361"/>
      <c r="BR126" s="361"/>
      <c r="BS126" s="361"/>
      <c r="BT126" s="361"/>
      <c r="BU126" s="361"/>
      <c r="BV126" s="361"/>
      <c r="BW126" s="361"/>
      <c r="BX126" s="361"/>
      <c r="BY126" s="361"/>
      <c r="BZ126" s="361"/>
      <c r="CA126" s="361"/>
      <c r="CB126" s="361"/>
      <c r="CC126" s="361"/>
      <c r="CD126" s="361"/>
      <c r="CE126" s="361"/>
      <c r="CF126" s="361"/>
      <c r="CG126" s="361"/>
      <c r="CH126" s="361"/>
      <c r="CI126" s="361"/>
      <c r="CJ126" s="361"/>
      <c r="CK126" s="361"/>
      <c r="CL126" s="361"/>
      <c r="CM126" s="361"/>
      <c r="CN126" s="361"/>
      <c r="CO126" s="361"/>
      <c r="CP126" s="361"/>
      <c r="CQ126" s="361"/>
      <c r="CR126" s="361"/>
      <c r="CS126" s="361"/>
      <c r="CT126" s="361"/>
      <c r="CU126" s="361"/>
      <c r="CV126" s="361"/>
      <c r="CW126" s="361"/>
      <c r="CX126" s="361"/>
      <c r="CY126" s="361"/>
      <c r="CZ126" s="361"/>
      <c r="DA126" s="361"/>
      <c r="DB126" s="361"/>
      <c r="DC126" s="361"/>
      <c r="DD126" s="361"/>
      <c r="DE126" s="361"/>
      <c r="DF126" s="361"/>
      <c r="DG126" s="361"/>
    </row>
    <row r="127" spans="2:111" ht="18.75">
      <c r="B127" s="361"/>
      <c r="C127" s="361"/>
      <c r="D127" s="361"/>
      <c r="E127" s="361"/>
      <c r="F127" s="361"/>
      <c r="G127" s="361"/>
      <c r="H127" s="361"/>
      <c r="I127" s="362"/>
      <c r="J127" s="361"/>
      <c r="K127" s="361"/>
      <c r="L127" s="361"/>
      <c r="M127" s="361"/>
      <c r="N127" s="367"/>
      <c r="O127" s="361"/>
      <c r="P127" s="363"/>
      <c r="Q127" s="364"/>
      <c r="R127" s="399"/>
      <c r="S127" s="400"/>
      <c r="T127" s="379" t="s">
        <v>472</v>
      </c>
      <c r="U127" s="379" t="s">
        <v>473</v>
      </c>
      <c r="V127" s="379" t="s">
        <v>474</v>
      </c>
      <c r="W127" s="380" t="s">
        <v>4</v>
      </c>
      <c r="X127" s="361"/>
      <c r="Y127" s="361"/>
      <c r="AA127" t="s">
        <v>693</v>
      </c>
      <c r="AC127">
        <v>12</v>
      </c>
      <c r="AD127" t="s">
        <v>707</v>
      </c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361"/>
      <c r="BI127" s="361"/>
      <c r="BJ127" s="361"/>
      <c r="BK127" s="361"/>
      <c r="BL127" s="361"/>
      <c r="BM127" s="361"/>
      <c r="BN127" s="361"/>
      <c r="BO127" s="361"/>
      <c r="BP127" s="361"/>
      <c r="BQ127" s="361"/>
      <c r="BR127" s="361"/>
      <c r="BS127" s="361"/>
      <c r="BT127" s="361"/>
      <c r="BU127" s="361"/>
      <c r="BV127" s="361"/>
      <c r="BW127" s="361"/>
      <c r="BX127" s="361"/>
      <c r="BY127" s="361"/>
      <c r="BZ127" s="361"/>
      <c r="CA127" s="361"/>
      <c r="CB127" s="361"/>
      <c r="CC127" s="361"/>
      <c r="CD127" s="361"/>
      <c r="CE127" s="361"/>
      <c r="CF127" s="361"/>
      <c r="CG127" s="361"/>
      <c r="CH127" s="361"/>
      <c r="CI127" s="361"/>
      <c r="CJ127" s="361"/>
      <c r="CK127" s="361"/>
      <c r="CL127" s="361"/>
      <c r="CM127" s="361"/>
      <c r="CN127" s="361"/>
      <c r="CO127" s="361"/>
      <c r="CP127" s="361"/>
      <c r="CQ127" s="361"/>
      <c r="CR127" s="361"/>
      <c r="CS127" s="361"/>
      <c r="CT127" s="361"/>
      <c r="CU127" s="361"/>
      <c r="CV127" s="361"/>
      <c r="CW127" s="361"/>
      <c r="CX127" s="361"/>
      <c r="CY127" s="361"/>
      <c r="CZ127" s="361"/>
      <c r="DA127" s="361"/>
      <c r="DB127" s="361"/>
      <c r="DC127" s="361"/>
      <c r="DD127" s="361"/>
      <c r="DE127" s="361"/>
      <c r="DF127" s="361"/>
      <c r="DG127" s="361"/>
    </row>
    <row r="128" spans="2:111">
      <c r="B128" s="361"/>
      <c r="C128" s="361"/>
      <c r="D128" s="361"/>
      <c r="E128" s="361"/>
      <c r="F128" s="361"/>
      <c r="G128" s="361"/>
      <c r="H128" s="361"/>
      <c r="I128" s="362"/>
      <c r="J128" s="361"/>
      <c r="K128" s="361"/>
      <c r="L128" s="361"/>
      <c r="M128" s="361"/>
      <c r="Q128" s="364"/>
      <c r="R128" s="399"/>
      <c r="S128" s="400"/>
      <c r="T128" s="393">
        <v>1</v>
      </c>
      <c r="U128" s="270" t="s">
        <v>592</v>
      </c>
      <c r="V128" s="270" t="s">
        <v>536</v>
      </c>
      <c r="W128" s="386">
        <v>34</v>
      </c>
      <c r="X128" s="361"/>
      <c r="Y128" s="361"/>
      <c r="AA128" t="s">
        <v>408</v>
      </c>
      <c r="AC128">
        <v>13</v>
      </c>
      <c r="AD128" t="s">
        <v>696</v>
      </c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1"/>
      <c r="BM128" s="361"/>
      <c r="BN128" s="361"/>
      <c r="BO128" s="361"/>
      <c r="BP128" s="361"/>
      <c r="BQ128" s="361"/>
      <c r="BR128" s="361"/>
      <c r="BS128" s="361"/>
      <c r="BT128" s="361"/>
      <c r="BU128" s="361"/>
      <c r="BV128" s="361"/>
      <c r="BW128" s="361"/>
      <c r="BX128" s="361"/>
      <c r="BY128" s="361"/>
      <c r="BZ128" s="361"/>
      <c r="CA128" s="361"/>
      <c r="CB128" s="361"/>
      <c r="CC128" s="361"/>
      <c r="CD128" s="361"/>
      <c r="CE128" s="361"/>
      <c r="CF128" s="361"/>
      <c r="CG128" s="361"/>
      <c r="CH128" s="361"/>
      <c r="CI128" s="361"/>
      <c r="CJ128" s="361"/>
      <c r="CK128" s="361"/>
      <c r="CL128" s="361"/>
      <c r="CM128" s="361"/>
      <c r="CN128" s="361"/>
      <c r="CO128" s="361"/>
      <c r="CP128" s="361"/>
      <c r="CQ128" s="361"/>
      <c r="CR128" s="361"/>
      <c r="CS128" s="361"/>
      <c r="CT128" s="361"/>
      <c r="CU128" s="361"/>
      <c r="CV128" s="361"/>
      <c r="CW128" s="361"/>
      <c r="CX128" s="361"/>
      <c r="CY128" s="361"/>
      <c r="CZ128" s="361"/>
      <c r="DA128" s="361"/>
      <c r="DB128" s="361"/>
      <c r="DC128" s="361"/>
      <c r="DD128" s="361"/>
      <c r="DE128" s="361"/>
      <c r="DF128" s="361"/>
      <c r="DG128" s="361"/>
    </row>
    <row r="129" spans="2:111" ht="18.75">
      <c r="B129" s="361"/>
      <c r="C129" s="361"/>
      <c r="D129" s="361"/>
      <c r="E129" s="361"/>
      <c r="F129" s="361"/>
      <c r="G129" s="361"/>
      <c r="H129" s="361"/>
      <c r="I129" s="362"/>
      <c r="J129" s="361"/>
      <c r="K129" s="361"/>
      <c r="L129" s="361"/>
      <c r="M129" s="361"/>
      <c r="N129" s="367" t="s">
        <v>469</v>
      </c>
      <c r="O129" s="361"/>
      <c r="P129" s="363"/>
      <c r="Q129" s="364"/>
      <c r="R129" s="399"/>
      <c r="S129" s="400"/>
      <c r="T129" s="373"/>
      <c r="U129" s="361"/>
      <c r="V129" s="361"/>
      <c r="W129" s="361"/>
      <c r="X129" s="361"/>
      <c r="Y129" s="361"/>
      <c r="AA129" s="524">
        <v>44366.708333333336</v>
      </c>
      <c r="AB129" s="524"/>
      <c r="AC129">
        <v>14</v>
      </c>
      <c r="AD129" t="s">
        <v>698</v>
      </c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1"/>
      <c r="BM129" s="361"/>
      <c r="BN129" s="361"/>
      <c r="BO129" s="361"/>
      <c r="BP129" s="361"/>
      <c r="BQ129" s="361"/>
      <c r="BR129" s="361"/>
      <c r="BS129" s="361"/>
      <c r="BT129" s="361"/>
      <c r="BU129" s="361"/>
      <c r="BV129" s="361"/>
      <c r="BW129" s="361"/>
      <c r="BX129" s="361"/>
      <c r="BY129" s="361"/>
      <c r="BZ129" s="361"/>
      <c r="CA129" s="361"/>
      <c r="CB129" s="361"/>
      <c r="CC129" s="361"/>
      <c r="CD129" s="361"/>
      <c r="CE129" s="361"/>
      <c r="CF129" s="361"/>
      <c r="CG129" s="361"/>
      <c r="CH129" s="361"/>
      <c r="CI129" s="361"/>
      <c r="CJ129" s="361"/>
      <c r="CK129" s="361"/>
      <c r="CL129" s="361"/>
      <c r="CM129" s="361"/>
      <c r="CN129" s="361"/>
      <c r="CO129" s="361"/>
      <c r="CP129" s="361"/>
      <c r="CQ129" s="361"/>
      <c r="CR129" s="361"/>
      <c r="CS129" s="361"/>
      <c r="CT129" s="361"/>
      <c r="CU129" s="361"/>
      <c r="CV129" s="361"/>
      <c r="CW129" s="361"/>
      <c r="CX129" s="361"/>
      <c r="CY129" s="361"/>
      <c r="CZ129" s="361"/>
      <c r="DA129" s="361"/>
      <c r="DB129" s="361"/>
      <c r="DC129" s="361"/>
      <c r="DD129" s="361"/>
      <c r="DE129" s="361"/>
      <c r="DF129" s="361"/>
      <c r="DG129" s="361"/>
    </row>
    <row r="130" spans="2:111" ht="13.5" customHeight="1">
      <c r="B130" s="361"/>
      <c r="C130" s="361"/>
      <c r="D130" s="361"/>
      <c r="E130" s="361"/>
      <c r="F130" s="361"/>
      <c r="G130" s="361"/>
      <c r="H130" s="361"/>
      <c r="I130" s="362"/>
      <c r="J130" s="361"/>
      <c r="K130" s="361"/>
      <c r="L130" s="361"/>
      <c r="M130" s="361"/>
      <c r="N130" s="367" t="s">
        <v>471</v>
      </c>
      <c r="O130" s="361"/>
      <c r="P130" s="363"/>
      <c r="Q130" s="364"/>
      <c r="R130" s="399"/>
      <c r="S130" s="400"/>
      <c r="T130" s="373" t="s">
        <v>446</v>
      </c>
      <c r="U130" s="361"/>
      <c r="V130" s="361"/>
      <c r="W130" s="361"/>
      <c r="X130" s="361"/>
      <c r="Y130" s="361"/>
      <c r="Z130">
        <v>1</v>
      </c>
      <c r="AA130" t="s">
        <v>701</v>
      </c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 s="361"/>
      <c r="BP130" s="361"/>
      <c r="BQ130" s="361"/>
      <c r="BR130" s="361"/>
      <c r="BS130" s="361"/>
      <c r="BT130" s="361"/>
      <c r="BU130" s="361"/>
      <c r="BV130" s="361"/>
      <c r="BW130" s="361"/>
      <c r="BX130" s="361"/>
      <c r="BY130" s="361"/>
      <c r="BZ130" s="361"/>
      <c r="CA130" s="361"/>
      <c r="CB130" s="361"/>
      <c r="CC130" s="361"/>
      <c r="CD130" s="361"/>
      <c r="CE130" s="361"/>
      <c r="CF130" s="361"/>
      <c r="CG130" s="361"/>
      <c r="CH130" s="361"/>
      <c r="CI130" s="361"/>
      <c r="CJ130" s="361"/>
      <c r="CK130" s="361"/>
      <c r="CL130" s="361"/>
      <c r="CM130" s="361"/>
      <c r="CN130" s="361"/>
      <c r="CO130" s="361"/>
      <c r="CP130" s="361"/>
      <c r="CQ130" s="361"/>
      <c r="CR130" s="361"/>
      <c r="CS130" s="361"/>
      <c r="CT130" s="361"/>
      <c r="CU130" s="361"/>
      <c r="CV130" s="361"/>
      <c r="CW130" s="361"/>
      <c r="CX130" s="361"/>
      <c r="CY130" s="361"/>
      <c r="CZ130" s="361"/>
      <c r="DA130" s="361"/>
      <c r="DB130" s="361"/>
      <c r="DC130" s="361"/>
      <c r="DD130" s="361"/>
      <c r="DE130" s="361"/>
      <c r="DF130" s="361"/>
      <c r="DG130" s="361"/>
    </row>
    <row r="131" spans="2:111" ht="15.75">
      <c r="B131" s="361"/>
      <c r="C131" s="361"/>
      <c r="D131" s="361"/>
      <c r="E131" s="361"/>
      <c r="F131" s="361"/>
      <c r="G131" s="361"/>
      <c r="H131" s="361"/>
      <c r="I131" s="362"/>
      <c r="J131" s="361"/>
      <c r="K131" s="361"/>
      <c r="L131" s="361"/>
      <c r="M131" s="361"/>
      <c r="N131" s="368" t="s">
        <v>436</v>
      </c>
      <c r="O131" s="363"/>
      <c r="P131" s="363"/>
      <c r="Q131" s="364"/>
      <c r="R131" s="399"/>
      <c r="S131" s="400"/>
      <c r="T131" s="374" t="s">
        <v>462</v>
      </c>
      <c r="U131" s="375" t="s">
        <v>403</v>
      </c>
      <c r="V131" s="405">
        <v>44207</v>
      </c>
      <c r="W131" s="377" t="s">
        <v>502</v>
      </c>
      <c r="X131" s="361"/>
      <c r="Y131" s="361"/>
      <c r="Z131">
        <v>2</v>
      </c>
      <c r="AA131" t="s">
        <v>703</v>
      </c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61"/>
      <c r="BE131" s="361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 s="361"/>
      <c r="BP131" s="361"/>
      <c r="BQ131" s="361"/>
      <c r="BR131" s="361"/>
      <c r="BS131" s="361"/>
      <c r="BT131" s="361"/>
      <c r="BU131" s="361"/>
      <c r="BV131" s="361"/>
      <c r="BW131" s="361"/>
      <c r="BX131" s="361"/>
      <c r="BY131" s="361"/>
      <c r="BZ131" s="361"/>
      <c r="CA131" s="361"/>
      <c r="CB131" s="361"/>
      <c r="CC131" s="361"/>
      <c r="CD131" s="361"/>
      <c r="CE131" s="361"/>
      <c r="CF131" s="361"/>
      <c r="CG131" s="361"/>
      <c r="CH131" s="361"/>
      <c r="CI131" s="361"/>
      <c r="CJ131" s="361"/>
      <c r="CK131" s="361"/>
      <c r="CL131" s="361"/>
      <c r="CM131" s="361"/>
      <c r="CN131" s="361"/>
      <c r="CO131" s="361"/>
      <c r="CP131" s="361"/>
      <c r="CQ131" s="361"/>
      <c r="CR131" s="361"/>
      <c r="CS131" s="361"/>
      <c r="CT131" s="361"/>
      <c r="CU131" s="361"/>
      <c r="CV131" s="361"/>
      <c r="CW131" s="361"/>
      <c r="CX131" s="361"/>
      <c r="CY131" s="361"/>
      <c r="CZ131" s="361"/>
      <c r="DA131" s="361"/>
      <c r="DB131" s="361"/>
      <c r="DC131" s="361"/>
      <c r="DD131" s="361"/>
      <c r="DE131" s="361"/>
      <c r="DF131" s="361"/>
      <c r="DG131" s="361"/>
    </row>
    <row r="132" spans="2:111" ht="15.75">
      <c r="B132" s="361"/>
      <c r="C132" s="361"/>
      <c r="D132" s="361"/>
      <c r="E132" s="361"/>
      <c r="F132" s="361"/>
      <c r="G132" s="361"/>
      <c r="H132" s="361"/>
      <c r="I132" s="362"/>
      <c r="J132" s="361"/>
      <c r="K132" s="361"/>
      <c r="L132" s="361"/>
      <c r="M132" s="361"/>
      <c r="N132" s="374" t="s">
        <v>466</v>
      </c>
      <c r="O132" s="375" t="s">
        <v>403</v>
      </c>
      <c r="P132" s="405">
        <v>44208</v>
      </c>
      <c r="Q132" s="377" t="s">
        <v>500</v>
      </c>
      <c r="R132" s="399"/>
      <c r="S132" s="400"/>
      <c r="T132" s="379" t="s">
        <v>472</v>
      </c>
      <c r="U132" s="379" t="s">
        <v>473</v>
      </c>
      <c r="V132" s="379" t="s">
        <v>474</v>
      </c>
      <c r="W132" s="380" t="s">
        <v>4</v>
      </c>
      <c r="X132" s="361"/>
      <c r="Y132" s="361"/>
      <c r="Z132">
        <v>3</v>
      </c>
      <c r="AA132" t="s">
        <v>704</v>
      </c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  <c r="CM132" s="361"/>
      <c r="CN132" s="361"/>
      <c r="CO132" s="361"/>
      <c r="CP132" s="361"/>
      <c r="CQ132" s="361"/>
      <c r="CR132" s="361"/>
      <c r="CS132" s="361"/>
      <c r="CT132" s="361"/>
      <c r="CU132" s="361"/>
      <c r="CV132" s="361"/>
      <c r="CW132" s="361"/>
      <c r="CX132" s="361"/>
      <c r="CY132" s="361"/>
      <c r="CZ132" s="361"/>
      <c r="DA132" s="361"/>
      <c r="DB132" s="361"/>
      <c r="DC132" s="361"/>
      <c r="DD132" s="361"/>
      <c r="DE132" s="361"/>
      <c r="DF132" s="361"/>
      <c r="DG132" s="361"/>
    </row>
    <row r="133" spans="2:111">
      <c r="B133" s="361"/>
      <c r="C133" s="361"/>
      <c r="D133" s="361"/>
      <c r="E133" s="361"/>
      <c r="F133" s="361"/>
      <c r="G133" s="361"/>
      <c r="H133" s="361"/>
      <c r="I133" s="362"/>
      <c r="J133" s="361"/>
      <c r="K133" s="361"/>
      <c r="L133" s="361"/>
      <c r="M133" s="361"/>
      <c r="N133" s="379" t="s">
        <v>472</v>
      </c>
      <c r="O133" s="379" t="s">
        <v>473</v>
      </c>
      <c r="P133" s="379" t="s">
        <v>474</v>
      </c>
      <c r="Q133" s="380" t="s">
        <v>4</v>
      </c>
      <c r="R133" s="399"/>
      <c r="S133" s="400"/>
      <c r="T133" s="384">
        <v>1</v>
      </c>
      <c r="U133" s="270" t="s">
        <v>592</v>
      </c>
      <c r="V133" s="270" t="s">
        <v>536</v>
      </c>
      <c r="W133" s="386">
        <v>34</v>
      </c>
      <c r="X133" s="361"/>
      <c r="Y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 s="361"/>
      <c r="BP133" s="361"/>
      <c r="BQ133" s="361"/>
      <c r="BR133" s="361"/>
      <c r="BS133" s="361"/>
      <c r="BT133" s="361"/>
      <c r="BU133" s="361"/>
      <c r="BV133" s="361"/>
      <c r="BW133" s="361"/>
      <c r="BX133" s="361"/>
      <c r="BY133" s="361"/>
      <c r="BZ133" s="361"/>
      <c r="CA133" s="361"/>
      <c r="CB133" s="361"/>
      <c r="CC133" s="361"/>
      <c r="CD133" s="361"/>
      <c r="CE133" s="361"/>
      <c r="CF133" s="361"/>
      <c r="CG133" s="361"/>
      <c r="CH133" s="361"/>
      <c r="CI133" s="361"/>
      <c r="CJ133" s="361"/>
      <c r="CK133" s="361"/>
      <c r="CL133" s="361"/>
      <c r="CM133" s="361"/>
      <c r="CN133" s="361"/>
      <c r="CO133" s="361"/>
      <c r="CP133" s="361"/>
      <c r="CQ133" s="361"/>
      <c r="CR133" s="361"/>
      <c r="CS133" s="361"/>
      <c r="CT133" s="361"/>
      <c r="CU133" s="361"/>
      <c r="CV133" s="361"/>
      <c r="CW133" s="361"/>
      <c r="CX133" s="361"/>
      <c r="CY133" s="361"/>
      <c r="CZ133" s="361"/>
      <c r="DA133" s="361"/>
      <c r="DB133" s="361"/>
      <c r="DC133" s="361"/>
      <c r="DD133" s="361"/>
      <c r="DE133" s="361"/>
      <c r="DF133" s="361"/>
      <c r="DG133" s="361"/>
    </row>
    <row r="134" spans="2:111">
      <c r="B134" s="361"/>
      <c r="C134" s="361"/>
      <c r="D134" s="361"/>
      <c r="E134" s="361"/>
      <c r="F134" s="361"/>
      <c r="G134" s="361"/>
      <c r="H134" s="361"/>
      <c r="I134" s="362"/>
      <c r="J134" s="361"/>
      <c r="K134" s="361"/>
      <c r="L134" s="361"/>
      <c r="M134" s="361"/>
      <c r="N134" s="384">
        <v>1</v>
      </c>
      <c r="O134" s="407" t="s">
        <v>539</v>
      </c>
      <c r="P134" s="407" t="s">
        <v>540</v>
      </c>
      <c r="Q134" s="386">
        <v>31</v>
      </c>
      <c r="S134" s="400"/>
      <c r="T134" s="384">
        <v>2</v>
      </c>
      <c r="U134" s="270" t="s">
        <v>537</v>
      </c>
      <c r="V134" s="270" t="s">
        <v>488</v>
      </c>
      <c r="W134" s="386">
        <v>34</v>
      </c>
      <c r="X134" s="361"/>
      <c r="Y134" s="361"/>
      <c r="AA134" t="s">
        <v>693</v>
      </c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1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 s="361"/>
      <c r="BP134" s="361"/>
      <c r="BQ134" s="361"/>
      <c r="BR134" s="361"/>
      <c r="BS134" s="361"/>
      <c r="BT134" s="361"/>
      <c r="BU134" s="361"/>
      <c r="BV134" s="361"/>
      <c r="BW134" s="361"/>
      <c r="BX134" s="361"/>
      <c r="BY134" s="361"/>
      <c r="BZ134" s="361"/>
      <c r="CA134" s="361"/>
      <c r="CB134" s="361"/>
      <c r="CC134" s="361"/>
      <c r="CD134" s="361"/>
      <c r="CE134" s="361"/>
      <c r="CF134" s="361"/>
      <c r="CG134" s="361"/>
      <c r="CH134" s="361"/>
      <c r="CI134" s="361"/>
      <c r="CJ134" s="361"/>
      <c r="CK134" s="361"/>
      <c r="CL134" s="361"/>
      <c r="CM134" s="361"/>
      <c r="CN134" s="361"/>
      <c r="CO134" s="361"/>
      <c r="CP134" s="361"/>
      <c r="CQ134" s="361"/>
      <c r="CR134" s="361"/>
      <c r="CS134" s="361"/>
      <c r="CT134" s="361"/>
      <c r="CU134" s="361"/>
      <c r="CV134" s="361"/>
      <c r="CW134" s="361"/>
      <c r="CX134" s="361"/>
      <c r="CY134" s="361"/>
      <c r="CZ134" s="361"/>
      <c r="DA134" s="361"/>
      <c r="DB134" s="361"/>
      <c r="DC134" s="361"/>
      <c r="DD134" s="361"/>
      <c r="DE134" s="361"/>
      <c r="DF134" s="361"/>
      <c r="DG134" s="361"/>
    </row>
    <row r="135" spans="2:111">
      <c r="B135" s="361"/>
      <c r="C135" s="361"/>
      <c r="D135" s="361"/>
      <c r="E135" s="361"/>
      <c r="F135" s="361"/>
      <c r="G135" s="361"/>
      <c r="H135" s="361"/>
      <c r="I135" s="362"/>
      <c r="J135" s="361"/>
      <c r="K135" s="361"/>
      <c r="L135" s="361"/>
      <c r="M135" s="361"/>
      <c r="N135" s="384">
        <v>2</v>
      </c>
      <c r="O135" s="407" t="s">
        <v>541</v>
      </c>
      <c r="P135" s="407" t="s">
        <v>485</v>
      </c>
      <c r="Q135" s="386">
        <v>31</v>
      </c>
      <c r="S135" s="400"/>
      <c r="T135" s="396"/>
      <c r="U135" s="396"/>
      <c r="V135" s="396"/>
      <c r="W135" s="397"/>
      <c r="X135" s="361"/>
      <c r="Y135" s="361"/>
      <c r="AA135" t="s">
        <v>408</v>
      </c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1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1"/>
      <c r="BV135" s="361"/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1"/>
      <c r="CL135" s="361"/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1"/>
      <c r="DA135" s="361"/>
      <c r="DB135" s="361"/>
      <c r="DC135" s="361"/>
      <c r="DD135" s="361"/>
      <c r="DE135" s="361"/>
      <c r="DF135" s="361"/>
      <c r="DG135" s="361"/>
    </row>
    <row r="136" spans="2:111" ht="15.75">
      <c r="B136" s="361"/>
      <c r="C136" s="361"/>
      <c r="D136" s="361"/>
      <c r="E136" s="361"/>
      <c r="F136" s="361"/>
      <c r="G136" s="361"/>
      <c r="H136" s="361"/>
      <c r="I136" s="362"/>
      <c r="J136" s="361"/>
      <c r="K136" s="361"/>
      <c r="L136" s="361"/>
      <c r="M136" s="361"/>
      <c r="N136" s="384">
        <v>3</v>
      </c>
      <c r="O136" s="407" t="s">
        <v>542</v>
      </c>
      <c r="P136" s="407" t="s">
        <v>543</v>
      </c>
      <c r="Q136" s="386">
        <v>31</v>
      </c>
      <c r="T136" s="373" t="s">
        <v>446</v>
      </c>
      <c r="U136" s="361"/>
      <c r="V136" s="361"/>
      <c r="W136" s="361"/>
      <c r="X136" s="361"/>
      <c r="Y136" s="361"/>
      <c r="AA136" s="524">
        <v>44367.3125</v>
      </c>
      <c r="AB136" s="524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361"/>
      <c r="BL136" s="361"/>
      <c r="BM136" s="361"/>
      <c r="BN136" s="361"/>
      <c r="BO136" s="361"/>
      <c r="BP136" s="361"/>
      <c r="BQ136" s="361"/>
      <c r="BR136" s="361"/>
      <c r="BS136" s="361"/>
      <c r="BT136" s="361"/>
      <c r="BU136" s="361"/>
      <c r="BV136" s="361"/>
      <c r="BW136" s="361"/>
      <c r="BX136" s="361"/>
      <c r="BY136" s="361"/>
      <c r="BZ136" s="361"/>
      <c r="CA136" s="361"/>
      <c r="CB136" s="361"/>
      <c r="CC136" s="361"/>
      <c r="CD136" s="361"/>
      <c r="CE136" s="361"/>
      <c r="CF136" s="361"/>
      <c r="CG136" s="361"/>
      <c r="CH136" s="361"/>
      <c r="CI136" s="361"/>
      <c r="CJ136" s="361"/>
      <c r="CK136" s="361"/>
      <c r="CL136" s="361"/>
      <c r="CM136" s="361"/>
      <c r="CN136" s="361"/>
      <c r="CO136" s="361"/>
      <c r="CP136" s="361"/>
      <c r="CQ136" s="361"/>
      <c r="CR136" s="361"/>
      <c r="CS136" s="361"/>
      <c r="CT136" s="361"/>
      <c r="CU136" s="361"/>
      <c r="CV136" s="361"/>
      <c r="CW136" s="361"/>
      <c r="CX136" s="361"/>
      <c r="CY136" s="361"/>
      <c r="CZ136" s="361"/>
      <c r="DA136" s="361"/>
      <c r="DB136" s="361"/>
      <c r="DC136" s="361"/>
      <c r="DD136" s="361"/>
      <c r="DE136" s="361"/>
      <c r="DF136" s="361"/>
      <c r="DG136" s="361"/>
    </row>
    <row r="137" spans="2:111" ht="15.75">
      <c r="B137" s="361"/>
      <c r="C137" s="361"/>
      <c r="D137" s="361"/>
      <c r="E137" s="361"/>
      <c r="F137" s="361"/>
      <c r="G137" s="361"/>
      <c r="H137" s="361"/>
      <c r="I137" s="362"/>
      <c r="J137" s="361"/>
      <c r="K137" s="361"/>
      <c r="L137" s="361"/>
      <c r="M137" s="361"/>
      <c r="N137" s="384">
        <v>4</v>
      </c>
      <c r="O137" s="407" t="s">
        <v>544</v>
      </c>
      <c r="P137" s="407" t="s">
        <v>545</v>
      </c>
      <c r="Q137" s="386">
        <v>31</v>
      </c>
      <c r="T137" s="374" t="s">
        <v>464</v>
      </c>
      <c r="U137" s="375" t="s">
        <v>403</v>
      </c>
      <c r="V137" s="405">
        <v>44207</v>
      </c>
      <c r="W137" s="411" t="s">
        <v>502</v>
      </c>
      <c r="X137" s="361"/>
      <c r="Y137" s="361"/>
      <c r="Z137">
        <v>1</v>
      </c>
      <c r="AA137" t="s">
        <v>700</v>
      </c>
      <c r="AC137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 s="361"/>
      <c r="BP137" s="361"/>
      <c r="BQ137" s="361"/>
      <c r="BR137" s="361"/>
      <c r="BS137" s="361"/>
      <c r="BT137" s="361"/>
      <c r="BU137" s="361"/>
      <c r="BV137" s="361"/>
      <c r="BW137" s="361"/>
      <c r="BX137" s="361"/>
      <c r="BY137" s="361"/>
      <c r="BZ137" s="361"/>
      <c r="CA137" s="361"/>
      <c r="CB137" s="361"/>
      <c r="CC137" s="361"/>
      <c r="CD137" s="361"/>
      <c r="CE137" s="361"/>
      <c r="CF137" s="361"/>
      <c r="CG137" s="361"/>
      <c r="CH137" s="361"/>
      <c r="CI137" s="361"/>
      <c r="CJ137" s="361"/>
      <c r="CK137" s="361"/>
      <c r="CL137" s="361"/>
      <c r="CM137" s="361"/>
      <c r="CN137" s="361"/>
      <c r="CO137" s="361"/>
      <c r="CP137" s="361"/>
      <c r="CQ137" s="361"/>
      <c r="CR137" s="361"/>
      <c r="CS137" s="361"/>
      <c r="CT137" s="361"/>
      <c r="CU137" s="361"/>
      <c r="CV137" s="361"/>
      <c r="CW137" s="361"/>
      <c r="CX137" s="361"/>
      <c r="CY137" s="361"/>
      <c r="CZ137" s="361"/>
      <c r="DA137" s="361"/>
      <c r="DB137" s="361"/>
      <c r="DC137" s="361"/>
      <c r="DD137" s="361"/>
      <c r="DE137" s="361"/>
      <c r="DF137" s="361"/>
      <c r="DG137" s="361"/>
    </row>
    <row r="138" spans="2:111">
      <c r="B138" s="361"/>
      <c r="C138" s="361"/>
      <c r="D138" s="361"/>
      <c r="E138" s="361"/>
      <c r="F138" s="361"/>
      <c r="G138" s="361"/>
      <c r="H138" s="361"/>
      <c r="I138" s="362"/>
      <c r="J138" s="361"/>
      <c r="K138" s="361"/>
      <c r="L138" s="361"/>
      <c r="M138" s="361"/>
      <c r="T138" s="379" t="s">
        <v>472</v>
      </c>
      <c r="U138" s="379" t="s">
        <v>473</v>
      </c>
      <c r="V138" s="379" t="s">
        <v>474</v>
      </c>
      <c r="W138" s="380" t="s">
        <v>4</v>
      </c>
      <c r="X138" s="361"/>
      <c r="Y138" s="361"/>
      <c r="Z138">
        <v>2</v>
      </c>
      <c r="AA138" t="s">
        <v>707</v>
      </c>
      <c r="AC138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  <c r="CC138" s="361"/>
      <c r="CD138" s="361"/>
      <c r="CE138" s="361"/>
      <c r="CF138" s="361"/>
      <c r="CG138" s="361"/>
      <c r="CH138" s="361"/>
      <c r="CI138" s="361"/>
      <c r="CJ138" s="361"/>
      <c r="CK138" s="361"/>
      <c r="CL138" s="361"/>
      <c r="CM138" s="361"/>
      <c r="CN138" s="361"/>
      <c r="CO138" s="361"/>
      <c r="CP138" s="361"/>
      <c r="CQ138" s="361"/>
      <c r="CR138" s="361"/>
      <c r="CS138" s="361"/>
      <c r="CT138" s="361"/>
      <c r="CU138" s="361"/>
      <c r="CV138" s="361"/>
      <c r="CW138" s="361"/>
      <c r="CX138" s="361"/>
      <c r="CY138" s="361"/>
      <c r="CZ138" s="361"/>
      <c r="DA138" s="361"/>
      <c r="DB138" s="361"/>
      <c r="DC138" s="361"/>
      <c r="DD138" s="361"/>
      <c r="DE138" s="361"/>
      <c r="DF138" s="361"/>
      <c r="DG138" s="361"/>
    </row>
    <row r="139" spans="2:111">
      <c r="B139" s="361"/>
      <c r="C139" s="361"/>
      <c r="D139" s="361"/>
      <c r="E139" s="361"/>
      <c r="F139" s="361"/>
      <c r="G139" s="361"/>
      <c r="H139" s="361"/>
      <c r="I139" s="362"/>
      <c r="J139" s="361"/>
      <c r="K139" s="361"/>
      <c r="L139" s="361"/>
      <c r="M139" s="361"/>
      <c r="T139" s="379"/>
      <c r="U139" s="379"/>
      <c r="V139" s="379"/>
      <c r="W139" s="380"/>
      <c r="X139" s="361"/>
      <c r="Y139" s="361"/>
      <c r="Z139">
        <v>3</v>
      </c>
      <c r="AA139" t="s">
        <v>834</v>
      </c>
      <c r="AC139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1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  <c r="CC139" s="361"/>
      <c r="CD139" s="361"/>
      <c r="CE139" s="361"/>
      <c r="CF139" s="361"/>
      <c r="CG139" s="361"/>
      <c r="CH139" s="361"/>
      <c r="CI139" s="361"/>
      <c r="CJ139" s="361"/>
      <c r="CK139" s="361"/>
      <c r="CL139" s="361"/>
      <c r="CM139" s="361"/>
      <c r="CN139" s="361"/>
      <c r="CO139" s="361"/>
      <c r="CP139" s="361"/>
      <c r="CQ139" s="361"/>
      <c r="CR139" s="361"/>
      <c r="CS139" s="361"/>
      <c r="CT139" s="361"/>
      <c r="CU139" s="361"/>
      <c r="CV139" s="361"/>
      <c r="CW139" s="361"/>
      <c r="CX139" s="361"/>
      <c r="CY139" s="361"/>
      <c r="CZ139" s="361"/>
      <c r="DA139" s="361"/>
      <c r="DB139" s="361"/>
      <c r="DC139" s="361"/>
      <c r="DD139" s="361"/>
      <c r="DE139" s="361"/>
      <c r="DF139" s="361"/>
      <c r="DG139" s="361"/>
    </row>
    <row r="140" spans="2:111">
      <c r="B140" s="361"/>
      <c r="C140" s="361"/>
      <c r="D140" s="361"/>
      <c r="E140" s="361"/>
      <c r="F140" s="361"/>
      <c r="G140" s="361"/>
      <c r="H140" s="361"/>
      <c r="I140" s="362"/>
      <c r="J140" s="361"/>
      <c r="K140" s="361"/>
      <c r="L140" s="361"/>
      <c r="M140" s="361"/>
      <c r="T140" s="384">
        <v>1</v>
      </c>
      <c r="U140" s="270" t="s">
        <v>538</v>
      </c>
      <c r="V140" s="270" t="s">
        <v>495</v>
      </c>
      <c r="W140" s="386">
        <v>32</v>
      </c>
      <c r="X140" s="361"/>
      <c r="Y140" s="361"/>
      <c r="AA140" s="524"/>
      <c r="AB140" s="524"/>
      <c r="AC140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1"/>
      <c r="BS140" s="361"/>
      <c r="BT140" s="361"/>
      <c r="BU140" s="361"/>
      <c r="BV140" s="361"/>
      <c r="BW140" s="361"/>
      <c r="BX140" s="361"/>
      <c r="BY140" s="361"/>
      <c r="BZ140" s="361"/>
      <c r="CA140" s="361"/>
      <c r="CB140" s="361"/>
      <c r="CC140" s="361"/>
      <c r="CD140" s="361"/>
      <c r="CE140" s="361"/>
      <c r="CF140" s="361"/>
      <c r="CG140" s="361"/>
      <c r="CH140" s="361"/>
      <c r="CI140" s="361"/>
      <c r="CJ140" s="361"/>
      <c r="CK140" s="361"/>
      <c r="CL140" s="361"/>
      <c r="CM140" s="361"/>
      <c r="CN140" s="361"/>
      <c r="CO140" s="361"/>
      <c r="CP140" s="361"/>
      <c r="CQ140" s="361"/>
      <c r="CR140" s="361"/>
      <c r="CS140" s="361"/>
      <c r="CT140" s="361"/>
      <c r="CU140" s="361"/>
      <c r="CV140" s="361"/>
      <c r="CW140" s="361"/>
      <c r="CX140" s="361"/>
      <c r="CY140" s="361"/>
      <c r="CZ140" s="361"/>
      <c r="DA140" s="361"/>
      <c r="DB140" s="361"/>
      <c r="DC140" s="361"/>
      <c r="DD140" s="361"/>
      <c r="DE140" s="361"/>
      <c r="DF140" s="361"/>
      <c r="DG140" s="361"/>
    </row>
    <row r="141" spans="2:111">
      <c r="B141" s="361"/>
      <c r="C141" s="361"/>
      <c r="D141" s="361"/>
      <c r="E141" s="361"/>
      <c r="F141" s="361"/>
      <c r="G141" s="361"/>
      <c r="H141" s="361"/>
      <c r="I141" s="362"/>
      <c r="J141" s="361"/>
      <c r="K141" s="361"/>
      <c r="L141" s="361"/>
      <c r="M141" s="361"/>
      <c r="T141" s="415"/>
      <c r="U141" s="414"/>
      <c r="V141" s="414"/>
      <c r="W141" s="392"/>
      <c r="X141" s="361"/>
      <c r="Y141" s="361"/>
      <c r="AA141" t="s">
        <v>693</v>
      </c>
      <c r="AC14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 s="361"/>
      <c r="BP141" s="361"/>
      <c r="BQ141" s="361"/>
      <c r="BR141" s="361"/>
      <c r="BS141" s="361"/>
      <c r="BT141" s="361"/>
      <c r="BU141" s="361"/>
      <c r="BV141" s="361"/>
      <c r="BW141" s="361"/>
      <c r="BX141" s="361"/>
      <c r="BY141" s="361"/>
      <c r="BZ141" s="361"/>
      <c r="CA141" s="361"/>
      <c r="CB141" s="361"/>
      <c r="CC141" s="361"/>
      <c r="CD141" s="361"/>
      <c r="CE141" s="361"/>
      <c r="CF141" s="361"/>
      <c r="CG141" s="361"/>
      <c r="CH141" s="361"/>
      <c r="CI141" s="361"/>
      <c r="CJ141" s="361"/>
      <c r="CK141" s="361"/>
      <c r="CL141" s="361"/>
      <c r="CM141" s="361"/>
      <c r="CN141" s="361"/>
      <c r="CO141" s="361"/>
      <c r="CP141" s="361"/>
      <c r="CQ141" s="361"/>
      <c r="CR141" s="361"/>
      <c r="CS141" s="361"/>
      <c r="CT141" s="361"/>
      <c r="CU141" s="361"/>
      <c r="CV141" s="361"/>
      <c r="CW141" s="361"/>
      <c r="CX141" s="361"/>
      <c r="CY141" s="361"/>
      <c r="CZ141" s="361"/>
      <c r="DA141" s="361"/>
      <c r="DB141" s="361"/>
      <c r="DC141" s="361"/>
      <c r="DD141" s="361"/>
      <c r="DE141" s="361"/>
      <c r="DF141" s="361"/>
      <c r="DG141" s="361"/>
    </row>
    <row r="142" spans="2:111" ht="15.75">
      <c r="B142" s="361"/>
      <c r="C142" s="361"/>
      <c r="D142" s="361"/>
      <c r="E142" s="361"/>
      <c r="F142" s="361"/>
      <c r="G142" s="361"/>
      <c r="H142" s="361"/>
      <c r="I142" s="362"/>
      <c r="J142" s="361"/>
      <c r="K142" s="361"/>
      <c r="L142" s="361"/>
      <c r="M142" s="361"/>
      <c r="T142" s="373" t="s">
        <v>446</v>
      </c>
      <c r="U142" s="361"/>
      <c r="V142" s="361"/>
      <c r="W142" s="361"/>
      <c r="X142" s="361"/>
      <c r="Y142" s="361"/>
      <c r="AA142" t="s">
        <v>408</v>
      </c>
      <c r="AC142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1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 s="361"/>
      <c r="BP142" s="361"/>
      <c r="BQ142" s="361"/>
      <c r="BR142" s="361"/>
      <c r="BS142" s="361"/>
      <c r="BT142" s="361"/>
      <c r="BU142" s="361"/>
      <c r="BV142" s="361"/>
      <c r="BW142" s="361"/>
      <c r="BX142" s="361"/>
      <c r="BY142" s="361"/>
      <c r="BZ142" s="361"/>
      <c r="CA142" s="361"/>
      <c r="CB142" s="361"/>
      <c r="CC142" s="361"/>
      <c r="CD142" s="361"/>
      <c r="CE142" s="361"/>
      <c r="CF142" s="361"/>
      <c r="CG142" s="361"/>
      <c r="CH142" s="361"/>
      <c r="CI142" s="361"/>
      <c r="CJ142" s="361"/>
      <c r="CK142" s="361"/>
      <c r="CL142" s="361"/>
      <c r="CM142" s="361"/>
      <c r="CN142" s="361"/>
      <c r="CO142" s="361"/>
      <c r="CP142" s="361"/>
      <c r="CQ142" s="361"/>
      <c r="CR142" s="361"/>
      <c r="CS142" s="361"/>
      <c r="CT142" s="361"/>
      <c r="CU142" s="361"/>
      <c r="CV142" s="361"/>
      <c r="CW142" s="361"/>
      <c r="CX142" s="361"/>
      <c r="CY142" s="361"/>
      <c r="CZ142" s="361"/>
      <c r="DA142" s="361"/>
      <c r="DB142" s="361"/>
      <c r="DC142" s="361"/>
      <c r="DD142" s="361"/>
      <c r="DE142" s="361"/>
      <c r="DF142" s="361"/>
      <c r="DG142" s="361"/>
    </row>
    <row r="143" spans="2:111" ht="15.75">
      <c r="B143" s="361"/>
      <c r="C143" s="361"/>
      <c r="D143" s="361"/>
      <c r="E143" s="361"/>
      <c r="F143" s="361"/>
      <c r="G143" s="361"/>
      <c r="H143" s="361"/>
      <c r="I143" s="362"/>
      <c r="J143" s="361"/>
      <c r="K143" s="361"/>
      <c r="L143" s="361"/>
      <c r="M143" s="361"/>
      <c r="T143" s="374" t="s">
        <v>468</v>
      </c>
      <c r="U143" s="375" t="s">
        <v>403</v>
      </c>
      <c r="V143" s="405">
        <v>44213</v>
      </c>
      <c r="W143" s="411" t="s">
        <v>573</v>
      </c>
      <c r="X143" s="361"/>
      <c r="Y143" s="361"/>
      <c r="AA143" s="524">
        <v>44367.520833333336</v>
      </c>
      <c r="AB143" s="524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  <c r="DF143" s="361"/>
      <c r="DG143" s="361"/>
    </row>
    <row r="144" spans="2:111">
      <c r="B144" s="361"/>
      <c r="C144" s="361"/>
      <c r="D144" s="361"/>
      <c r="E144" s="361"/>
      <c r="F144" s="361"/>
      <c r="G144" s="361"/>
      <c r="H144" s="361"/>
      <c r="I144" s="362"/>
      <c r="J144" s="361"/>
      <c r="K144" s="361"/>
      <c r="L144" s="361"/>
      <c r="M144" s="361"/>
      <c r="T144" s="379" t="s">
        <v>472</v>
      </c>
      <c r="U144" s="379" t="s">
        <v>473</v>
      </c>
      <c r="V144" s="379" t="s">
        <v>474</v>
      </c>
      <c r="W144" s="380" t="s">
        <v>4</v>
      </c>
      <c r="X144" s="361"/>
      <c r="Y144" s="361"/>
      <c r="Z144">
        <v>1</v>
      </c>
      <c r="AA144" t="s">
        <v>702</v>
      </c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1"/>
      <c r="BF144" s="361"/>
      <c r="BG144" s="361"/>
      <c r="BH144" s="361"/>
      <c r="BI144" s="361"/>
      <c r="BJ144" s="361"/>
      <c r="BK144" s="361"/>
      <c r="BL144" s="361"/>
      <c r="BM144" s="361"/>
      <c r="BN144" s="361"/>
      <c r="BO144" s="361"/>
      <c r="BP144" s="361"/>
      <c r="BQ144" s="361"/>
      <c r="BR144" s="361"/>
      <c r="BS144" s="361"/>
      <c r="BT144" s="361"/>
      <c r="BU144" s="361"/>
      <c r="BV144" s="361"/>
      <c r="BW144" s="361"/>
      <c r="BX144" s="361"/>
      <c r="BY144" s="361"/>
      <c r="BZ144" s="361"/>
      <c r="CA144" s="361"/>
      <c r="CB144" s="361"/>
      <c r="CC144" s="361"/>
      <c r="CD144" s="361"/>
      <c r="CE144" s="361"/>
      <c r="CF144" s="361"/>
      <c r="CG144" s="361"/>
      <c r="CH144" s="361"/>
      <c r="CI144" s="361"/>
      <c r="CJ144" s="361"/>
      <c r="CK144" s="361"/>
      <c r="CL144" s="361"/>
      <c r="CM144" s="361"/>
      <c r="CN144" s="361"/>
      <c r="CO144" s="361"/>
      <c r="CP144" s="361"/>
      <c r="CQ144" s="361"/>
      <c r="CR144" s="361"/>
      <c r="CS144" s="361"/>
      <c r="CT144" s="361"/>
      <c r="CU144" s="361"/>
      <c r="CV144" s="361"/>
      <c r="CW144" s="361"/>
      <c r="CX144" s="361"/>
      <c r="CY144" s="361"/>
      <c r="CZ144" s="361"/>
      <c r="DA144" s="361"/>
      <c r="DB144" s="361"/>
      <c r="DC144" s="361"/>
      <c r="DD144" s="361"/>
      <c r="DE144" s="361"/>
      <c r="DF144" s="361"/>
      <c r="DG144" s="361"/>
    </row>
    <row r="145" spans="2:111">
      <c r="B145" s="361"/>
      <c r="C145" s="361"/>
      <c r="D145" s="361"/>
      <c r="E145" s="361"/>
      <c r="F145" s="361"/>
      <c r="G145" s="361"/>
      <c r="H145" s="361"/>
      <c r="I145" s="362"/>
      <c r="J145" s="361"/>
      <c r="K145" s="361"/>
      <c r="L145" s="361"/>
      <c r="M145" s="361"/>
      <c r="T145" s="412">
        <v>1</v>
      </c>
      <c r="U145" s="417" t="s">
        <v>588</v>
      </c>
      <c r="V145" s="417" t="s">
        <v>479</v>
      </c>
      <c r="W145" s="413">
        <v>13</v>
      </c>
      <c r="X145" s="361"/>
      <c r="Y145" s="361"/>
      <c r="Z145">
        <v>2</v>
      </c>
      <c r="AA145" t="s">
        <v>705</v>
      </c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61"/>
      <c r="BE145" s="361"/>
      <c r="BF145" s="361"/>
      <c r="BG145" s="361"/>
      <c r="BH145" s="361"/>
      <c r="BI145" s="361"/>
      <c r="BJ145" s="361"/>
      <c r="BK145" s="361"/>
      <c r="BL145" s="361"/>
      <c r="BM145" s="361"/>
      <c r="BN145" s="361"/>
      <c r="BO145" s="361"/>
      <c r="BP145" s="361"/>
      <c r="BQ145" s="361"/>
      <c r="BR145" s="361"/>
      <c r="BS145" s="361"/>
      <c r="BT145" s="361"/>
      <c r="BU145" s="361"/>
      <c r="BV145" s="361"/>
      <c r="BW145" s="361"/>
      <c r="BX145" s="361"/>
      <c r="BY145" s="361"/>
      <c r="BZ145" s="361"/>
      <c r="CA145" s="361"/>
      <c r="CB145" s="361"/>
      <c r="CC145" s="361"/>
      <c r="CD145" s="361"/>
      <c r="CE145" s="361"/>
      <c r="CF145" s="361"/>
      <c r="CG145" s="361"/>
      <c r="CH145" s="361"/>
      <c r="CI145" s="361"/>
      <c r="CJ145" s="361"/>
      <c r="CK145" s="361"/>
      <c r="CL145" s="361"/>
      <c r="CM145" s="361"/>
      <c r="CN145" s="361"/>
      <c r="CO145" s="361"/>
      <c r="CP145" s="361"/>
      <c r="CQ145" s="361"/>
      <c r="CR145" s="361"/>
      <c r="CS145" s="361"/>
      <c r="CT145" s="361"/>
      <c r="CU145" s="361"/>
      <c r="CV145" s="361"/>
      <c r="CW145" s="361"/>
      <c r="CX145" s="361"/>
      <c r="CY145" s="361"/>
      <c r="CZ145" s="361"/>
      <c r="DA145" s="361"/>
      <c r="DB145" s="361"/>
      <c r="DC145" s="361"/>
      <c r="DD145" s="361"/>
      <c r="DE145" s="361"/>
      <c r="DF145" s="361"/>
      <c r="DG145" s="361"/>
    </row>
    <row r="146" spans="2:111">
      <c r="B146" s="361"/>
      <c r="C146" s="361"/>
      <c r="D146" s="361"/>
      <c r="E146" s="361"/>
      <c r="F146" s="361"/>
      <c r="G146" s="361"/>
      <c r="H146" s="361"/>
      <c r="I146" s="362"/>
      <c r="J146" s="361"/>
      <c r="K146" s="361"/>
      <c r="L146" s="361"/>
      <c r="M146" s="361"/>
      <c r="T146" s="415"/>
      <c r="U146" s="414"/>
      <c r="V146" s="414"/>
      <c r="W146" s="392"/>
      <c r="X146" s="361"/>
      <c r="Y146" s="361"/>
      <c r="Z146">
        <v>3</v>
      </c>
      <c r="AA146" t="s">
        <v>706</v>
      </c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 s="361"/>
      <c r="BP146" s="361"/>
      <c r="BQ146" s="361"/>
      <c r="BR146" s="361"/>
      <c r="BS146" s="361"/>
      <c r="BT146" s="361"/>
      <c r="BU146" s="361"/>
      <c r="BV146" s="361"/>
      <c r="BW146" s="361"/>
      <c r="BX146" s="361"/>
      <c r="BY146" s="361"/>
      <c r="BZ146" s="361"/>
      <c r="CA146" s="361"/>
      <c r="CB146" s="361"/>
      <c r="CC146" s="361"/>
      <c r="CD146" s="361"/>
      <c r="CE146" s="361"/>
      <c r="CF146" s="361"/>
      <c r="CG146" s="361"/>
      <c r="CH146" s="361"/>
      <c r="CI146" s="361"/>
      <c r="CJ146" s="361"/>
      <c r="CK146" s="361"/>
      <c r="CL146" s="361"/>
      <c r="CM146" s="361"/>
      <c r="CN146" s="361"/>
      <c r="CO146" s="361"/>
      <c r="CP146" s="361"/>
      <c r="CQ146" s="361"/>
      <c r="CR146" s="361"/>
      <c r="CS146" s="361"/>
      <c r="CT146" s="361"/>
      <c r="CU146" s="361"/>
      <c r="CV146" s="361"/>
      <c r="CW146" s="361"/>
      <c r="CX146" s="361"/>
      <c r="CY146" s="361"/>
      <c r="CZ146" s="361"/>
      <c r="DA146" s="361"/>
      <c r="DB146" s="361"/>
      <c r="DC146" s="361"/>
      <c r="DD146" s="361"/>
      <c r="DE146" s="361"/>
      <c r="DF146" s="361"/>
      <c r="DG146" s="361"/>
    </row>
    <row r="147" spans="2:111" ht="15.75">
      <c r="B147" s="361"/>
      <c r="C147" s="361"/>
      <c r="D147" s="361"/>
      <c r="E147" s="361"/>
      <c r="F147" s="361"/>
      <c r="G147" s="361"/>
      <c r="H147" s="361"/>
      <c r="I147" s="362"/>
      <c r="J147" s="361"/>
      <c r="K147" s="361"/>
      <c r="L147" s="361"/>
      <c r="M147" s="361"/>
      <c r="T147" s="373" t="s">
        <v>446</v>
      </c>
      <c r="U147" s="361"/>
      <c r="V147" s="361"/>
      <c r="W147" s="361"/>
      <c r="X147" s="361"/>
      <c r="Y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61"/>
      <c r="BJ147" s="361"/>
      <c r="BK147" s="361"/>
      <c r="BL147" s="361"/>
      <c r="BM147" s="361"/>
      <c r="BN147" s="361"/>
      <c r="BO147" s="361"/>
      <c r="BP147" s="361"/>
      <c r="BQ147" s="361"/>
      <c r="BR147" s="361"/>
      <c r="BS147" s="361"/>
      <c r="BT147" s="361"/>
      <c r="BU147" s="361"/>
      <c r="BV147" s="361"/>
      <c r="BW147" s="361"/>
      <c r="BX147" s="361"/>
      <c r="BY147" s="361"/>
      <c r="BZ147" s="361"/>
      <c r="CA147" s="361"/>
      <c r="CB147" s="361"/>
      <c r="CC147" s="361"/>
      <c r="CD147" s="361"/>
      <c r="CE147" s="361"/>
      <c r="CF147" s="361"/>
      <c r="CG147" s="361"/>
      <c r="CH147" s="361"/>
      <c r="CI147" s="361"/>
      <c r="CJ147" s="361"/>
      <c r="CK147" s="361"/>
      <c r="CL147" s="361"/>
      <c r="CM147" s="361"/>
      <c r="CN147" s="361"/>
      <c r="CO147" s="361"/>
      <c r="CP147" s="361"/>
      <c r="CQ147" s="361"/>
      <c r="CR147" s="361"/>
      <c r="CS147" s="361"/>
      <c r="CT147" s="361"/>
      <c r="CU147" s="361"/>
      <c r="CV147" s="361"/>
      <c r="CW147" s="361"/>
      <c r="CX147" s="361"/>
      <c r="CY147" s="361"/>
      <c r="CZ147" s="361"/>
      <c r="DA147" s="361"/>
      <c r="DB147" s="361"/>
      <c r="DC147" s="361"/>
      <c r="DD147" s="361"/>
      <c r="DE147" s="361"/>
      <c r="DF147" s="361"/>
      <c r="DG147" s="361"/>
    </row>
    <row r="148" spans="2:111" ht="15.75">
      <c r="B148" s="361"/>
      <c r="C148" s="361"/>
      <c r="D148" s="361"/>
      <c r="E148" s="361"/>
      <c r="F148" s="361"/>
      <c r="G148" s="361"/>
      <c r="H148" s="361"/>
      <c r="I148" s="362"/>
      <c r="J148" s="361"/>
      <c r="K148" s="361"/>
      <c r="L148" s="361"/>
      <c r="M148" s="361"/>
      <c r="T148" s="374" t="s">
        <v>466</v>
      </c>
      <c r="U148" s="375" t="s">
        <v>403</v>
      </c>
      <c r="V148" s="405">
        <v>44215</v>
      </c>
      <c r="W148" s="411" t="s">
        <v>475</v>
      </c>
      <c r="X148" s="361"/>
      <c r="Y148" s="361"/>
      <c r="AA148" t="s">
        <v>693</v>
      </c>
      <c r="AD148" t="s">
        <v>693</v>
      </c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61"/>
      <c r="BJ148" s="361"/>
      <c r="BK148" s="361"/>
      <c r="BL148" s="361"/>
      <c r="BM148" s="361"/>
      <c r="BN148" s="361"/>
      <c r="BO148" s="361"/>
      <c r="BP148" s="361"/>
      <c r="BQ148" s="361"/>
      <c r="BR148" s="361"/>
      <c r="BS148" s="361"/>
      <c r="BT148" s="361"/>
      <c r="BU148" s="361"/>
      <c r="BV148" s="361"/>
      <c r="BW148" s="361"/>
      <c r="BX148" s="361"/>
      <c r="BY148" s="361"/>
      <c r="BZ148" s="361"/>
      <c r="CA148" s="361"/>
      <c r="CB148" s="361"/>
      <c r="CC148" s="361"/>
      <c r="CD148" s="361"/>
      <c r="CE148" s="361"/>
      <c r="CF148" s="361"/>
      <c r="CG148" s="361"/>
      <c r="CH148" s="361"/>
      <c r="CI148" s="361"/>
      <c r="CJ148" s="361"/>
      <c r="CK148" s="361"/>
      <c r="CL148" s="361"/>
      <c r="CM148" s="361"/>
      <c r="CN148" s="361"/>
      <c r="CO148" s="361"/>
      <c r="CP148" s="361"/>
      <c r="CQ148" s="361"/>
      <c r="CR148" s="361"/>
      <c r="CS148" s="361"/>
      <c r="CT148" s="361"/>
      <c r="CU148" s="361"/>
      <c r="CV148" s="361"/>
      <c r="CW148" s="361"/>
      <c r="CX148" s="361"/>
      <c r="CY148" s="361"/>
      <c r="CZ148" s="361"/>
      <c r="DA148" s="361"/>
      <c r="DB148" s="361"/>
      <c r="DC148" s="361"/>
      <c r="DD148" s="361"/>
      <c r="DE148" s="361"/>
      <c r="DF148" s="361"/>
      <c r="DG148" s="361"/>
    </row>
    <row r="149" spans="2:111">
      <c r="B149" s="361"/>
      <c r="C149" s="361"/>
      <c r="D149" s="361"/>
      <c r="E149" s="361"/>
      <c r="F149" s="361"/>
      <c r="G149" s="361"/>
      <c r="H149" s="361"/>
      <c r="I149" s="362"/>
      <c r="J149" s="361"/>
      <c r="K149" s="361"/>
      <c r="L149" s="361"/>
      <c r="M149" s="361"/>
      <c r="T149" s="379" t="s">
        <v>472</v>
      </c>
      <c r="U149" s="379" t="s">
        <v>473</v>
      </c>
      <c r="V149" s="379" t="s">
        <v>474</v>
      </c>
      <c r="W149" s="380" t="s">
        <v>4</v>
      </c>
      <c r="X149" s="361"/>
      <c r="Y149" s="361"/>
      <c r="AA149" t="s">
        <v>406</v>
      </c>
      <c r="AD149" t="s">
        <v>406</v>
      </c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1"/>
      <c r="BF149" s="361"/>
      <c r="BG149" s="361"/>
      <c r="BH149" s="361"/>
      <c r="BI149" s="361"/>
      <c r="BJ149" s="361"/>
      <c r="BK149" s="361"/>
      <c r="BL149" s="361"/>
      <c r="BM149" s="361"/>
      <c r="BN149" s="361"/>
      <c r="BO149" s="361"/>
      <c r="BP149" s="361"/>
      <c r="BQ149" s="361"/>
      <c r="BR149" s="361"/>
      <c r="BS149" s="361"/>
      <c r="BT149" s="361"/>
      <c r="BU149" s="361"/>
      <c r="BV149" s="361"/>
      <c r="BW149" s="361"/>
      <c r="BX149" s="361"/>
      <c r="BY149" s="361"/>
      <c r="BZ149" s="361"/>
      <c r="CA149" s="361"/>
      <c r="CB149" s="361"/>
      <c r="CC149" s="361"/>
      <c r="CD149" s="361"/>
      <c r="CE149" s="361"/>
      <c r="CF149" s="361"/>
      <c r="CG149" s="361"/>
      <c r="CH149" s="361"/>
      <c r="CI149" s="361"/>
      <c r="CJ149" s="361"/>
      <c r="CK149" s="361"/>
      <c r="CL149" s="361"/>
      <c r="CM149" s="361"/>
      <c r="CN149" s="361"/>
      <c r="CO149" s="361"/>
      <c r="CP149" s="361"/>
      <c r="CQ149" s="361"/>
      <c r="CR149" s="361"/>
      <c r="CS149" s="361"/>
      <c r="CT149" s="361"/>
      <c r="CU149" s="361"/>
      <c r="CV149" s="361"/>
      <c r="CW149" s="361"/>
      <c r="CX149" s="361"/>
      <c r="CY149" s="361"/>
      <c r="CZ149" s="361"/>
      <c r="DA149" s="361"/>
      <c r="DB149" s="361"/>
      <c r="DC149" s="361"/>
      <c r="DD149" s="361"/>
      <c r="DE149" s="361"/>
      <c r="DF149" s="361"/>
      <c r="DG149" s="361"/>
    </row>
    <row r="150" spans="2:111">
      <c r="B150" s="361"/>
      <c r="C150" s="361"/>
      <c r="D150" s="361"/>
      <c r="E150" s="361"/>
      <c r="F150" s="361"/>
      <c r="G150" s="361"/>
      <c r="H150" s="361"/>
      <c r="I150" s="362"/>
      <c r="J150" s="361"/>
      <c r="K150" s="361"/>
      <c r="L150" s="361"/>
      <c r="M150" s="361"/>
      <c r="T150" s="412">
        <v>1</v>
      </c>
      <c r="U150" s="270" t="s">
        <v>589</v>
      </c>
      <c r="V150" s="270" t="s">
        <v>590</v>
      </c>
      <c r="W150" s="386">
        <v>13</v>
      </c>
      <c r="X150" s="361"/>
      <c r="Y150" s="361"/>
      <c r="AA150" s="524">
        <v>44360.3125</v>
      </c>
      <c r="AB150" s="524"/>
      <c r="AD150" s="524">
        <v>44359.6875</v>
      </c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361"/>
      <c r="BM150" s="361"/>
      <c r="BN150" s="361"/>
      <c r="BO150" s="361"/>
      <c r="BP150" s="361"/>
      <c r="BQ150" s="361"/>
      <c r="BR150" s="361"/>
      <c r="BS150" s="361"/>
      <c r="BT150" s="361"/>
      <c r="BU150" s="361"/>
      <c r="BV150" s="361"/>
      <c r="BW150" s="361"/>
      <c r="BX150" s="361"/>
      <c r="BY150" s="361"/>
      <c r="BZ150" s="361"/>
      <c r="CA150" s="361"/>
      <c r="CB150" s="361"/>
      <c r="CC150" s="361"/>
      <c r="CD150" s="361"/>
      <c r="CE150" s="361"/>
      <c r="CF150" s="361"/>
      <c r="CG150" s="361"/>
      <c r="CH150" s="361"/>
      <c r="CI150" s="361"/>
      <c r="CJ150" s="361"/>
      <c r="CK150" s="361"/>
      <c r="CL150" s="361"/>
      <c r="CM150" s="361"/>
      <c r="CN150" s="361"/>
      <c r="CO150" s="361"/>
      <c r="CP150" s="361"/>
      <c r="CQ150" s="361"/>
      <c r="CR150" s="361"/>
      <c r="CS150" s="361"/>
      <c r="CT150" s="361"/>
      <c r="CU150" s="361"/>
      <c r="CV150" s="361"/>
      <c r="CW150" s="361"/>
      <c r="CX150" s="361"/>
      <c r="CY150" s="361"/>
      <c r="CZ150" s="361"/>
      <c r="DA150" s="361"/>
      <c r="DB150" s="361"/>
      <c r="DC150" s="361"/>
      <c r="DD150" s="361"/>
      <c r="DE150" s="361"/>
      <c r="DF150" s="361"/>
      <c r="DG150" s="361"/>
    </row>
    <row r="151" spans="2:111">
      <c r="B151" s="361"/>
      <c r="C151" s="361"/>
      <c r="D151" s="361"/>
      <c r="E151" s="361"/>
      <c r="F151" s="361"/>
      <c r="G151" s="361"/>
      <c r="H151" s="361"/>
      <c r="I151" s="362"/>
      <c r="J151" s="361"/>
      <c r="K151" s="361"/>
      <c r="L151" s="361"/>
      <c r="M151" s="361"/>
      <c r="T151" s="384">
        <v>2</v>
      </c>
      <c r="U151" s="421" t="s">
        <v>541</v>
      </c>
      <c r="V151" s="421" t="s">
        <v>485</v>
      </c>
      <c r="W151" s="420">
        <v>13</v>
      </c>
      <c r="X151" s="361"/>
      <c r="Y151" s="361"/>
      <c r="Z151">
        <v>1</v>
      </c>
      <c r="AA151" t="s">
        <v>708</v>
      </c>
      <c r="AC151">
        <v>1</v>
      </c>
      <c r="AD151" t="s">
        <v>709</v>
      </c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361"/>
      <c r="BM151" s="361"/>
      <c r="BN151" s="361"/>
      <c r="BO151" s="361"/>
      <c r="BP151" s="361"/>
      <c r="BQ151" s="361"/>
      <c r="BR151" s="361"/>
      <c r="BS151" s="361"/>
      <c r="BT151" s="361"/>
      <c r="BU151" s="361"/>
      <c r="BV151" s="361"/>
      <c r="BW151" s="361"/>
      <c r="BX151" s="361"/>
      <c r="BY151" s="361"/>
      <c r="BZ151" s="361"/>
      <c r="CA151" s="361"/>
      <c r="CB151" s="361"/>
      <c r="CC151" s="361"/>
      <c r="CD151" s="361"/>
      <c r="CE151" s="361"/>
      <c r="CF151" s="361"/>
      <c r="CG151" s="361"/>
      <c r="CH151" s="361"/>
      <c r="CI151" s="361"/>
      <c r="CJ151" s="361"/>
      <c r="CK151" s="361"/>
      <c r="CL151" s="361"/>
      <c r="CM151" s="361"/>
      <c r="CN151" s="361"/>
      <c r="CO151" s="361"/>
      <c r="CP151" s="361"/>
      <c r="CQ151" s="361"/>
      <c r="CR151" s="361"/>
      <c r="CS151" s="361"/>
      <c r="CT151" s="361"/>
      <c r="CU151" s="361"/>
      <c r="CV151" s="361"/>
      <c r="CW151" s="361"/>
      <c r="CX151" s="361"/>
      <c r="CY151" s="361"/>
      <c r="CZ151" s="361"/>
      <c r="DA151" s="361"/>
      <c r="DB151" s="361"/>
      <c r="DC151" s="361"/>
      <c r="DD151" s="361"/>
      <c r="DE151" s="361"/>
      <c r="DF151" s="361"/>
      <c r="DG151" s="361"/>
    </row>
    <row r="152" spans="2:111">
      <c r="B152" s="361"/>
      <c r="C152" s="361"/>
      <c r="D152" s="361"/>
      <c r="E152" s="361"/>
      <c r="F152" s="361"/>
      <c r="G152" s="361"/>
      <c r="H152" s="361"/>
      <c r="I152" s="362"/>
      <c r="J152" s="361"/>
      <c r="K152" s="361"/>
      <c r="L152" s="361"/>
      <c r="M152" s="361"/>
      <c r="T152" s="412">
        <v>3</v>
      </c>
      <c r="U152" s="421" t="s">
        <v>542</v>
      </c>
      <c r="V152" s="421" t="s">
        <v>543</v>
      </c>
      <c r="W152" s="420">
        <v>13</v>
      </c>
      <c r="X152" s="361"/>
      <c r="Y152" s="361"/>
      <c r="Z152">
        <v>2</v>
      </c>
      <c r="AA152" s="2" t="s">
        <v>716</v>
      </c>
      <c r="AC152">
        <v>2</v>
      </c>
      <c r="AD152" t="s">
        <v>708</v>
      </c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 s="361"/>
      <c r="BP152" s="361"/>
      <c r="BQ152" s="361"/>
      <c r="BR152" s="361"/>
      <c r="BS152" s="361"/>
      <c r="BT152" s="361"/>
      <c r="BU152" s="361"/>
      <c r="BV152" s="361"/>
      <c r="BW152" s="361"/>
      <c r="BX152" s="361"/>
      <c r="BY152" s="361"/>
      <c r="BZ152" s="361"/>
      <c r="CA152" s="361"/>
      <c r="CB152" s="361"/>
      <c r="CC152" s="361"/>
      <c r="CD152" s="361"/>
      <c r="CE152" s="361"/>
      <c r="CF152" s="361"/>
      <c r="CG152" s="361"/>
      <c r="CH152" s="361"/>
      <c r="CI152" s="361"/>
      <c r="CJ152" s="361"/>
      <c r="CK152" s="361"/>
      <c r="CL152" s="361"/>
      <c r="CM152" s="361"/>
      <c r="CN152" s="361"/>
      <c r="CO152" s="361"/>
      <c r="CP152" s="361"/>
      <c r="CQ152" s="361"/>
      <c r="CR152" s="361"/>
      <c r="CS152" s="361"/>
      <c r="CT152" s="361"/>
      <c r="CU152" s="361"/>
      <c r="CV152" s="361"/>
      <c r="CW152" s="361"/>
      <c r="CX152" s="361"/>
      <c r="CY152" s="361"/>
      <c r="CZ152" s="361"/>
      <c r="DA152" s="361"/>
      <c r="DB152" s="361"/>
      <c r="DC152" s="361"/>
      <c r="DD152" s="361"/>
      <c r="DE152" s="361"/>
      <c r="DF152" s="361"/>
      <c r="DG152" s="361"/>
    </row>
    <row r="153" spans="2:111">
      <c r="B153" s="361"/>
      <c r="C153" s="361"/>
      <c r="D153" s="361"/>
      <c r="E153" s="361"/>
      <c r="F153" s="361"/>
      <c r="G153" s="361"/>
      <c r="H153" s="361"/>
      <c r="I153" s="362"/>
      <c r="J153" s="361"/>
      <c r="K153" s="361"/>
      <c r="L153" s="361"/>
      <c r="M153" s="361"/>
      <c r="T153" s="384">
        <v>4</v>
      </c>
      <c r="U153" s="270"/>
      <c r="V153" s="270"/>
      <c r="W153" s="386"/>
      <c r="X153" s="361"/>
      <c r="Y153" s="361"/>
      <c r="Z153">
        <v>3</v>
      </c>
      <c r="AA153" t="s">
        <v>711</v>
      </c>
      <c r="AC153">
        <v>3</v>
      </c>
      <c r="AD153" t="s">
        <v>712</v>
      </c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 s="361"/>
      <c r="BP153" s="361"/>
      <c r="BQ153" s="361"/>
      <c r="BR153" s="361"/>
      <c r="BS153" s="361"/>
      <c r="BT153" s="361"/>
      <c r="BU153" s="361"/>
      <c r="BV153" s="361"/>
      <c r="BW153" s="361"/>
      <c r="BX153" s="361"/>
      <c r="BY153" s="361"/>
      <c r="BZ153" s="361"/>
      <c r="CA153" s="361"/>
      <c r="CB153" s="361"/>
      <c r="CC153" s="361"/>
      <c r="CD153" s="361"/>
      <c r="CE153" s="361"/>
      <c r="CF153" s="361"/>
      <c r="CG153" s="361"/>
      <c r="CH153" s="361"/>
      <c r="CI153" s="361"/>
      <c r="CJ153" s="361"/>
      <c r="CK153" s="361"/>
      <c r="CL153" s="361"/>
      <c r="CM153" s="361"/>
      <c r="CN153" s="361"/>
      <c r="CO153" s="361"/>
      <c r="CP153" s="361"/>
      <c r="CQ153" s="361"/>
      <c r="CR153" s="361"/>
      <c r="CS153" s="361"/>
      <c r="CT153" s="361"/>
      <c r="CU153" s="361"/>
      <c r="CV153" s="361"/>
      <c r="CW153" s="361"/>
      <c r="CX153" s="361"/>
      <c r="CY153" s="361"/>
      <c r="CZ153" s="361"/>
      <c r="DA153" s="361"/>
      <c r="DB153" s="361"/>
      <c r="DC153" s="361"/>
      <c r="DD153" s="361"/>
      <c r="DE153" s="361"/>
      <c r="DF153" s="361"/>
      <c r="DG153" s="361"/>
    </row>
    <row r="154" spans="2:111">
      <c r="B154" s="361"/>
      <c r="C154" s="361"/>
      <c r="D154" s="361"/>
      <c r="E154" s="361"/>
      <c r="F154" s="361"/>
      <c r="G154" s="361"/>
      <c r="H154" s="361"/>
      <c r="I154" s="362"/>
      <c r="J154" s="361"/>
      <c r="K154" s="361"/>
      <c r="L154" s="361"/>
      <c r="M154" s="361"/>
      <c r="T154" s="412">
        <v>5</v>
      </c>
      <c r="U154" s="421" t="s">
        <v>544</v>
      </c>
      <c r="V154" s="421" t="s">
        <v>545</v>
      </c>
      <c r="W154" s="420">
        <v>13</v>
      </c>
      <c r="X154" s="361"/>
      <c r="Y154" s="361"/>
      <c r="AC154">
        <v>4</v>
      </c>
      <c r="AD154" t="s">
        <v>713</v>
      </c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361"/>
      <c r="BM154" s="361"/>
      <c r="BN154" s="361"/>
      <c r="BO154" s="361"/>
      <c r="BP154" s="361"/>
      <c r="BQ154" s="361"/>
      <c r="BR154" s="361"/>
      <c r="BS154" s="361"/>
      <c r="BT154" s="361"/>
      <c r="BU154" s="361"/>
      <c r="BV154" s="361"/>
      <c r="BW154" s="361"/>
      <c r="BX154" s="361"/>
      <c r="BY154" s="361"/>
      <c r="BZ154" s="361"/>
      <c r="CA154" s="361"/>
      <c r="CB154" s="361"/>
      <c r="CC154" s="361"/>
      <c r="CD154" s="361"/>
      <c r="CE154" s="361"/>
      <c r="CF154" s="361"/>
      <c r="CG154" s="361"/>
      <c r="CH154" s="361"/>
      <c r="CI154" s="361"/>
      <c r="CJ154" s="361"/>
      <c r="CK154" s="361"/>
      <c r="CL154" s="361"/>
      <c r="CM154" s="361"/>
      <c r="CN154" s="361"/>
      <c r="CO154" s="361"/>
      <c r="CP154" s="361"/>
      <c r="CQ154" s="361"/>
      <c r="CR154" s="361"/>
      <c r="CS154" s="361"/>
      <c r="CT154" s="361"/>
      <c r="CU154" s="361"/>
      <c r="CV154" s="361"/>
      <c r="CW154" s="361"/>
      <c r="CX154" s="361"/>
      <c r="CY154" s="361"/>
      <c r="CZ154" s="361"/>
      <c r="DA154" s="361"/>
      <c r="DB154" s="361"/>
      <c r="DC154" s="361"/>
      <c r="DD154" s="361"/>
      <c r="DE154" s="361"/>
      <c r="DF154" s="361"/>
      <c r="DG154" s="361"/>
    </row>
    <row r="155" spans="2:111">
      <c r="B155" s="361"/>
      <c r="C155" s="361"/>
      <c r="D155" s="361"/>
      <c r="E155" s="361"/>
      <c r="F155" s="361"/>
      <c r="G155" s="361"/>
      <c r="H155" s="361"/>
      <c r="I155" s="362"/>
      <c r="J155" s="361"/>
      <c r="K155" s="361"/>
      <c r="L155" s="361"/>
      <c r="M155" s="361"/>
      <c r="T155" s="398"/>
      <c r="U155" s="363"/>
      <c r="V155" s="363"/>
      <c r="W155" s="363"/>
      <c r="X155" s="361"/>
      <c r="Y155" s="361"/>
      <c r="AA155" t="s">
        <v>693</v>
      </c>
      <c r="AC155">
        <v>5</v>
      </c>
      <c r="AD155" t="s">
        <v>714</v>
      </c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 s="361"/>
      <c r="BP155" s="361"/>
      <c r="BQ155" s="361"/>
      <c r="BR155" s="361"/>
      <c r="BS155" s="361"/>
      <c r="BT155" s="361"/>
      <c r="BU155" s="361"/>
      <c r="BV155" s="361"/>
      <c r="BW155" s="361"/>
      <c r="BX155" s="361"/>
      <c r="BY155" s="361"/>
      <c r="BZ155" s="361"/>
      <c r="CA155" s="361"/>
      <c r="CB155" s="361"/>
      <c r="CC155" s="361"/>
      <c r="CD155" s="361"/>
      <c r="CE155" s="361"/>
      <c r="CF155" s="361"/>
      <c r="CG155" s="361"/>
      <c r="CH155" s="361"/>
      <c r="CI155" s="361"/>
      <c r="CJ155" s="361"/>
      <c r="CK155" s="361"/>
      <c r="CL155" s="361"/>
      <c r="CM155" s="361"/>
      <c r="CN155" s="361"/>
      <c r="CO155" s="361"/>
      <c r="CP155" s="361"/>
      <c r="CQ155" s="361"/>
      <c r="CR155" s="361"/>
      <c r="CS155" s="361"/>
      <c r="CT155" s="361"/>
      <c r="CU155" s="361"/>
      <c r="CV155" s="361"/>
      <c r="CW155" s="361"/>
      <c r="CX155" s="361"/>
      <c r="CY155" s="361"/>
      <c r="CZ155" s="361"/>
      <c r="DA155" s="361"/>
      <c r="DB155" s="361"/>
      <c r="DC155" s="361"/>
      <c r="DD155" s="361"/>
      <c r="DE155" s="361"/>
      <c r="DF155" s="361"/>
      <c r="DG155" s="361"/>
    </row>
    <row r="156" spans="2:111">
      <c r="B156" s="361"/>
      <c r="C156" s="361"/>
      <c r="D156" s="361"/>
      <c r="E156" s="361"/>
      <c r="F156" s="361"/>
      <c r="G156" s="361"/>
      <c r="H156" s="361"/>
      <c r="I156" s="362"/>
      <c r="J156" s="361"/>
      <c r="K156" s="361"/>
      <c r="L156" s="361"/>
      <c r="M156" s="361"/>
      <c r="X156" s="361"/>
      <c r="Y156" s="361"/>
      <c r="AA156" t="s">
        <v>406</v>
      </c>
      <c r="AC156">
        <v>6</v>
      </c>
      <c r="AD156" t="s">
        <v>715</v>
      </c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 s="361"/>
      <c r="BP156" s="361"/>
      <c r="BQ156" s="361"/>
      <c r="BR156" s="361"/>
      <c r="BS156" s="361"/>
      <c r="BT156" s="361"/>
      <c r="BU156" s="361"/>
      <c r="BV156" s="361"/>
      <c r="BW156" s="361"/>
      <c r="BX156" s="361"/>
      <c r="BY156" s="361"/>
      <c r="BZ156" s="361"/>
      <c r="CA156" s="361"/>
      <c r="CB156" s="361"/>
      <c r="CC156" s="361"/>
      <c r="CD156" s="361"/>
      <c r="CE156" s="361"/>
      <c r="CF156" s="361"/>
      <c r="CG156" s="361"/>
      <c r="CH156" s="361"/>
      <c r="CI156" s="361"/>
      <c r="CJ156" s="361"/>
      <c r="CK156" s="361"/>
      <c r="CL156" s="361"/>
      <c r="CM156" s="361"/>
      <c r="CN156" s="361"/>
      <c r="CO156" s="361"/>
      <c r="CP156" s="361"/>
      <c r="CQ156" s="361"/>
      <c r="CR156" s="361"/>
      <c r="CS156" s="361"/>
      <c r="CT156" s="361"/>
      <c r="CU156" s="361"/>
      <c r="CV156" s="361"/>
      <c r="CW156" s="361"/>
      <c r="CX156" s="361"/>
      <c r="CY156" s="361"/>
      <c r="CZ156" s="361"/>
      <c r="DA156" s="361"/>
      <c r="DB156" s="361"/>
      <c r="DC156" s="361"/>
      <c r="DD156" s="361"/>
      <c r="DE156" s="361"/>
      <c r="DF156" s="361"/>
      <c r="DG156" s="361"/>
    </row>
    <row r="157" spans="2:111" ht="15.75" customHeight="1">
      <c r="B157" s="361"/>
      <c r="C157" s="361"/>
      <c r="D157" s="361"/>
      <c r="E157" s="361"/>
      <c r="F157" s="361"/>
      <c r="G157" s="361"/>
      <c r="H157" s="361"/>
      <c r="I157" s="362"/>
      <c r="J157" s="361"/>
      <c r="K157" s="361"/>
      <c r="L157" s="361"/>
      <c r="M157" s="361"/>
      <c r="X157" s="361"/>
      <c r="Y157" s="361"/>
      <c r="AA157" s="524">
        <v>44360.5</v>
      </c>
      <c r="AB157" s="524"/>
      <c r="AC157">
        <v>7</v>
      </c>
      <c r="AD157" t="s">
        <v>716</v>
      </c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 s="361"/>
      <c r="BP157" s="361"/>
      <c r="BQ157" s="361"/>
      <c r="BR157" s="361"/>
      <c r="BS157" s="361"/>
      <c r="BT157" s="361"/>
      <c r="BU157" s="361"/>
      <c r="BV157" s="361"/>
      <c r="BW157" s="361"/>
      <c r="BX157" s="361"/>
      <c r="BY157" s="361"/>
      <c r="BZ157" s="361"/>
      <c r="CA157" s="361"/>
      <c r="CB157" s="361"/>
      <c r="CC157" s="361"/>
      <c r="CD157" s="361"/>
      <c r="CE157" s="361"/>
      <c r="CF157" s="361"/>
      <c r="CG157" s="361"/>
      <c r="CH157" s="361"/>
      <c r="CI157" s="361"/>
      <c r="CJ157" s="361"/>
      <c r="CK157" s="361"/>
      <c r="CL157" s="361"/>
      <c r="CM157" s="361"/>
      <c r="CN157" s="361"/>
      <c r="CO157" s="361"/>
      <c r="CP157" s="361"/>
      <c r="CQ157" s="361"/>
      <c r="CR157" s="361"/>
      <c r="CS157" s="361"/>
      <c r="CT157" s="361"/>
      <c r="CU157" s="361"/>
      <c r="CV157" s="361"/>
      <c r="CW157" s="361"/>
      <c r="CX157" s="361"/>
      <c r="CY157" s="361"/>
      <c r="CZ157" s="361"/>
      <c r="DA157" s="361"/>
      <c r="DB157" s="361"/>
      <c r="DC157" s="361"/>
      <c r="DD157" s="361"/>
      <c r="DE157" s="361"/>
      <c r="DF157" s="361"/>
      <c r="DG157" s="361"/>
    </row>
    <row r="158" spans="2:111" ht="15.75" customHeight="1">
      <c r="B158" s="361"/>
      <c r="C158" s="361"/>
      <c r="D158" s="361"/>
      <c r="E158" s="361"/>
      <c r="F158" s="361"/>
      <c r="G158" s="361"/>
      <c r="H158" s="361"/>
      <c r="I158" s="362"/>
      <c r="J158" s="361"/>
      <c r="K158" s="361"/>
      <c r="L158" s="361"/>
      <c r="M158" s="361"/>
      <c r="Y158" s="361"/>
      <c r="Z158">
        <v>1</v>
      </c>
      <c r="AA158" t="s">
        <v>709</v>
      </c>
      <c r="AC158">
        <v>8</v>
      </c>
      <c r="AD158" t="s">
        <v>710</v>
      </c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 s="361"/>
      <c r="BP158" s="361"/>
      <c r="BQ158" s="361"/>
      <c r="BR158" s="361"/>
      <c r="BS158" s="361"/>
      <c r="BT158" s="361"/>
      <c r="BU158" s="361"/>
      <c r="BV158" s="361"/>
      <c r="BW158" s="361"/>
      <c r="BX158" s="361"/>
      <c r="BY158" s="361"/>
      <c r="BZ158" s="361"/>
      <c r="CA158" s="361"/>
      <c r="CB158" s="361"/>
      <c r="CC158" s="361"/>
      <c r="CD158" s="361"/>
      <c r="CE158" s="361"/>
      <c r="CF158" s="361"/>
      <c r="CG158" s="361"/>
      <c r="CH158" s="361"/>
      <c r="CI158" s="361"/>
      <c r="CJ158" s="361"/>
      <c r="CK158" s="361"/>
      <c r="CL158" s="361"/>
      <c r="CM158" s="361"/>
      <c r="CN158" s="361"/>
      <c r="CO158" s="361"/>
      <c r="CP158" s="361"/>
      <c r="CQ158" s="361"/>
      <c r="CR158" s="361"/>
      <c r="CS158" s="361"/>
      <c r="CT158" s="361"/>
      <c r="CU158" s="361"/>
      <c r="CV158" s="361"/>
      <c r="CW158" s="361"/>
      <c r="CX158" s="361"/>
      <c r="CY158" s="361"/>
      <c r="CZ158" s="361"/>
      <c r="DA158" s="361"/>
      <c r="DB158" s="361"/>
      <c r="DC158" s="361"/>
      <c r="DD158" s="361"/>
      <c r="DE158" s="361"/>
      <c r="DF158" s="361"/>
      <c r="DG158" s="361"/>
    </row>
    <row r="159" spans="2:111" ht="15.75" customHeight="1">
      <c r="B159" s="361"/>
      <c r="C159" s="361"/>
      <c r="D159" s="361"/>
      <c r="E159" s="361"/>
      <c r="F159" s="361"/>
      <c r="G159" s="361"/>
      <c r="H159" s="361"/>
      <c r="I159" s="362"/>
      <c r="J159" s="361"/>
      <c r="K159" s="361"/>
      <c r="L159" s="361"/>
      <c r="M159" s="361"/>
      <c r="Y159" s="361"/>
      <c r="Z159">
        <v>2</v>
      </c>
      <c r="AA159" t="s">
        <v>712</v>
      </c>
      <c r="AC159">
        <v>9</v>
      </c>
      <c r="AD159" t="s">
        <v>711</v>
      </c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 s="361"/>
      <c r="BP159" s="361"/>
      <c r="BQ159" s="361"/>
      <c r="BR159" s="361"/>
      <c r="BS159" s="361"/>
      <c r="BT159" s="361"/>
      <c r="BU159" s="361"/>
      <c r="BV159" s="361"/>
      <c r="BW159" s="361"/>
      <c r="BX159" s="361"/>
      <c r="BY159" s="361"/>
      <c r="BZ159" s="361"/>
      <c r="CA159" s="361"/>
      <c r="CB159" s="361"/>
      <c r="CC159" s="361"/>
      <c r="CD159" s="361"/>
      <c r="CE159" s="361"/>
      <c r="CF159" s="361"/>
      <c r="CG159" s="361"/>
      <c r="CH159" s="361"/>
      <c r="CI159" s="361"/>
      <c r="CJ159" s="361"/>
      <c r="CK159" s="361"/>
      <c r="CL159" s="361"/>
      <c r="CM159" s="361"/>
      <c r="CN159" s="361"/>
      <c r="CO159" s="361"/>
      <c r="CP159" s="361"/>
      <c r="CQ159" s="361"/>
      <c r="CR159" s="361"/>
      <c r="CS159" s="361"/>
      <c r="CT159" s="361"/>
      <c r="CU159" s="361"/>
      <c r="CV159" s="361"/>
      <c r="CW159" s="361"/>
      <c r="CX159" s="361"/>
      <c r="CY159" s="361"/>
      <c r="CZ159" s="361"/>
      <c r="DA159" s="361"/>
      <c r="DB159" s="361"/>
      <c r="DC159" s="361"/>
      <c r="DD159" s="361"/>
      <c r="DE159" s="361"/>
      <c r="DF159" s="361"/>
      <c r="DG159" s="361"/>
    </row>
    <row r="160" spans="2:111" ht="15.75" customHeight="1">
      <c r="B160" s="361"/>
      <c r="C160" s="361"/>
      <c r="D160" s="361"/>
      <c r="E160" s="361"/>
      <c r="F160" s="361"/>
      <c r="G160" s="361"/>
      <c r="H160" s="361"/>
      <c r="I160" s="362"/>
      <c r="J160" s="361"/>
      <c r="K160" s="361"/>
      <c r="L160" s="361"/>
      <c r="M160" s="361"/>
      <c r="Y160" s="361"/>
      <c r="Z160">
        <v>3</v>
      </c>
      <c r="AA160" t="s">
        <v>713</v>
      </c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AQ160" s="361"/>
      <c r="AR160" s="361"/>
      <c r="AS160" s="361"/>
      <c r="AT160" s="361"/>
      <c r="AU160" s="361"/>
      <c r="AV160" s="361"/>
      <c r="AW160" s="361"/>
      <c r="AX160" s="361"/>
      <c r="AY160" s="361"/>
      <c r="AZ160" s="361"/>
      <c r="BA160" s="361"/>
      <c r="BB160" s="361"/>
      <c r="BC160" s="361"/>
      <c r="BD160" s="361"/>
      <c r="BE160" s="361"/>
      <c r="BF160" s="361"/>
      <c r="BG160" s="361"/>
      <c r="BH160" s="361"/>
      <c r="BI160" s="361"/>
      <c r="BJ160" s="361"/>
      <c r="BK160" s="361"/>
      <c r="BL160" s="361"/>
      <c r="BM160" s="361"/>
      <c r="BN160" s="361"/>
      <c r="BO160" s="361"/>
      <c r="BP160" s="361"/>
      <c r="BQ160" s="361"/>
      <c r="BR160" s="361"/>
      <c r="BS160" s="361"/>
      <c r="BT160" s="361"/>
      <c r="BU160" s="361"/>
      <c r="BV160" s="361"/>
      <c r="BW160" s="361"/>
      <c r="BX160" s="361"/>
      <c r="BY160" s="361"/>
      <c r="BZ160" s="361"/>
      <c r="CA160" s="361"/>
      <c r="CB160" s="361"/>
      <c r="CC160" s="361"/>
      <c r="CD160" s="361"/>
      <c r="CE160" s="361"/>
      <c r="CF160" s="361"/>
      <c r="CG160" s="361"/>
      <c r="CH160" s="361"/>
      <c r="CI160" s="361"/>
      <c r="CJ160" s="361"/>
      <c r="CK160" s="361"/>
      <c r="CL160" s="361"/>
      <c r="CM160" s="361"/>
      <c r="CN160" s="361"/>
      <c r="CO160" s="361"/>
      <c r="CP160" s="361"/>
      <c r="CQ160" s="361"/>
      <c r="CR160" s="361"/>
      <c r="CS160" s="361"/>
      <c r="CT160" s="361"/>
      <c r="CU160" s="361"/>
      <c r="CV160" s="361"/>
      <c r="CW160" s="361"/>
      <c r="CX160" s="361"/>
      <c r="CY160" s="361"/>
      <c r="CZ160" s="361"/>
      <c r="DA160" s="361"/>
      <c r="DB160" s="361"/>
      <c r="DC160" s="361"/>
      <c r="DD160" s="361"/>
      <c r="DE160" s="361"/>
      <c r="DF160" s="361"/>
      <c r="DG160" s="361"/>
    </row>
    <row r="161" spans="2:111" ht="15.75" customHeight="1">
      <c r="B161" s="361"/>
      <c r="C161" s="361"/>
      <c r="D161" s="361"/>
      <c r="E161" s="361"/>
      <c r="F161" s="361"/>
      <c r="G161" s="361"/>
      <c r="H161" s="361"/>
      <c r="I161" s="362"/>
      <c r="J161" s="361"/>
      <c r="K161" s="361"/>
      <c r="L161" s="361"/>
      <c r="M161" s="361"/>
      <c r="Y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AQ161" s="361"/>
      <c r="AR161" s="361"/>
      <c r="CB161" s="361"/>
      <c r="CC161" s="361"/>
      <c r="CD161" s="361"/>
      <c r="CE161" s="361"/>
      <c r="CF161" s="361"/>
      <c r="CG161" s="361"/>
      <c r="CH161" s="361"/>
      <c r="CI161" s="361"/>
      <c r="CJ161" s="361"/>
      <c r="CK161" s="361"/>
      <c r="CL161" s="361"/>
      <c r="CM161" s="361"/>
      <c r="CN161" s="361"/>
      <c r="CO161" s="361"/>
      <c r="CP161" s="361"/>
      <c r="CQ161" s="361"/>
      <c r="CR161" s="361"/>
      <c r="CS161" s="361"/>
      <c r="CT161" s="361"/>
      <c r="CU161" s="361"/>
      <c r="CV161" s="361"/>
      <c r="CW161" s="361"/>
      <c r="CX161" s="361"/>
      <c r="CY161" s="361"/>
      <c r="CZ161" s="361"/>
      <c r="DA161" s="361"/>
      <c r="DB161" s="361"/>
      <c r="DC161" s="361"/>
      <c r="DD161" s="361"/>
      <c r="DE161" s="361"/>
      <c r="DF161" s="361"/>
      <c r="DG161" s="361"/>
    </row>
    <row r="162" spans="2:111" ht="15.75" customHeight="1">
      <c r="B162" s="361"/>
      <c r="C162" s="361"/>
      <c r="D162" s="361"/>
      <c r="E162" s="361"/>
      <c r="F162" s="361"/>
      <c r="G162" s="361"/>
      <c r="H162" s="361"/>
      <c r="I162" s="362"/>
      <c r="J162" s="361"/>
      <c r="K162" s="361"/>
      <c r="L162" s="361"/>
      <c r="M162" s="361"/>
      <c r="Y162" s="361"/>
      <c r="AA162" t="s">
        <v>693</v>
      </c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AQ162" s="361"/>
      <c r="AR162" s="361"/>
      <c r="CB162" s="361"/>
      <c r="CC162" s="361"/>
      <c r="CD162" s="361"/>
      <c r="CE162" s="361"/>
      <c r="CF162" s="361"/>
      <c r="CG162" s="361"/>
      <c r="CH162" s="361"/>
      <c r="CI162" s="361"/>
      <c r="CJ162" s="361"/>
      <c r="CK162" s="361"/>
      <c r="CL162" s="361"/>
      <c r="CM162" s="361"/>
      <c r="CN162" s="361"/>
      <c r="CO162" s="361"/>
      <c r="CP162" s="361"/>
      <c r="CQ162" s="361"/>
      <c r="CR162" s="361"/>
      <c r="CS162" s="361"/>
      <c r="CT162" s="361"/>
      <c r="CU162" s="361"/>
      <c r="CV162" s="361"/>
      <c r="CW162" s="361"/>
      <c r="CX162" s="361"/>
      <c r="CY162" s="361"/>
      <c r="CZ162" s="361"/>
      <c r="DA162" s="361"/>
      <c r="DB162" s="361"/>
      <c r="DC162" s="361"/>
      <c r="DD162" s="361"/>
      <c r="DE162" s="361"/>
      <c r="DF162" s="361"/>
      <c r="DG162" s="361"/>
    </row>
    <row r="163" spans="2:111" ht="15.75" customHeight="1">
      <c r="B163" s="361"/>
      <c r="C163" s="361"/>
      <c r="D163" s="361"/>
      <c r="E163" s="361"/>
      <c r="F163" s="361"/>
      <c r="G163" s="361"/>
      <c r="H163" s="361"/>
      <c r="I163" s="362"/>
      <c r="J163" s="361"/>
      <c r="K163" s="361"/>
      <c r="L163" s="361"/>
      <c r="M163" s="361"/>
      <c r="Y163" s="361"/>
      <c r="AA163" t="s">
        <v>406</v>
      </c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AP163" s="361"/>
      <c r="AQ163" s="361"/>
      <c r="AR163" s="361"/>
      <c r="CB163" s="361"/>
      <c r="CC163" s="361"/>
      <c r="CD163" s="361"/>
      <c r="CE163" s="361"/>
      <c r="CF163" s="361"/>
      <c r="CG163" s="361"/>
      <c r="CH163" s="361"/>
      <c r="CI163" s="361"/>
      <c r="CJ163" s="361"/>
      <c r="CK163" s="361"/>
      <c r="CL163" s="361"/>
      <c r="CM163" s="361"/>
      <c r="CN163" s="361"/>
      <c r="CO163" s="361"/>
      <c r="CP163" s="361"/>
      <c r="CQ163" s="361"/>
      <c r="CR163" s="361"/>
      <c r="CS163" s="361"/>
      <c r="CT163" s="361"/>
      <c r="CU163" s="361"/>
      <c r="CV163" s="361"/>
      <c r="CW163" s="361"/>
      <c r="CX163" s="361"/>
      <c r="CY163" s="361"/>
      <c r="CZ163" s="361"/>
      <c r="DA163" s="361"/>
      <c r="DB163" s="361"/>
      <c r="DC163" s="361"/>
      <c r="DD163" s="361"/>
      <c r="DE163" s="361"/>
      <c r="DF163" s="361"/>
      <c r="DG163" s="361"/>
    </row>
    <row r="164" spans="2:111" ht="15.75" customHeight="1">
      <c r="B164" s="361"/>
      <c r="C164" s="361"/>
      <c r="D164" s="361"/>
      <c r="E164" s="361"/>
      <c r="F164" s="361"/>
      <c r="G164" s="361"/>
      <c r="H164" s="361"/>
      <c r="I164" s="362"/>
      <c r="J164" s="361"/>
      <c r="K164" s="361"/>
      <c r="L164" s="361"/>
      <c r="M164" s="361"/>
      <c r="Y164" s="361"/>
      <c r="AA164" s="524">
        <v>44360.708333333336</v>
      </c>
      <c r="AB164" s="524"/>
      <c r="AF164" s="361"/>
      <c r="AG164" s="361"/>
      <c r="AH164" s="361"/>
      <c r="AI164" s="361"/>
      <c r="AJ164" s="361"/>
      <c r="AK164" s="361"/>
      <c r="AL164" s="361"/>
      <c r="AM164" s="361"/>
      <c r="AN164" s="361"/>
      <c r="AO164" s="361"/>
      <c r="AP164" s="361"/>
      <c r="AQ164" s="361"/>
      <c r="CB164" s="361"/>
      <c r="CC164" s="361"/>
      <c r="CD164" s="361"/>
      <c r="CE164" s="361"/>
      <c r="CF164" s="361"/>
      <c r="CG164" s="361"/>
      <c r="CH164" s="361"/>
      <c r="CI164" s="361"/>
      <c r="CJ164" s="361"/>
      <c r="CK164" s="361"/>
      <c r="CL164" s="361"/>
      <c r="CM164" s="361"/>
      <c r="CN164" s="361"/>
      <c r="CO164" s="361"/>
      <c r="CP164" s="361"/>
      <c r="CQ164" s="361"/>
      <c r="CR164" s="361"/>
      <c r="CS164" s="361"/>
      <c r="CT164" s="361"/>
      <c r="CU164" s="361"/>
      <c r="CV164" s="361"/>
      <c r="CW164" s="361"/>
      <c r="CX164" s="361"/>
      <c r="CY164" s="361"/>
      <c r="CZ164" s="361"/>
      <c r="DA164" s="361"/>
      <c r="DB164" s="361"/>
      <c r="DC164" s="361"/>
      <c r="DD164" s="361"/>
      <c r="DE164" s="361"/>
      <c r="DF164" s="361"/>
      <c r="DG164" s="361"/>
    </row>
    <row r="165" spans="2:111" ht="15.75" customHeight="1">
      <c r="B165" s="361"/>
      <c r="C165" s="361"/>
      <c r="D165" s="361"/>
      <c r="E165" s="361"/>
      <c r="F165" s="361"/>
      <c r="G165" s="361"/>
      <c r="H165" s="361"/>
      <c r="I165" s="362"/>
      <c r="J165" s="361"/>
      <c r="K165" s="361"/>
      <c r="L165" s="361"/>
      <c r="M165" s="361"/>
      <c r="Y165" s="361"/>
      <c r="Z165">
        <v>1</v>
      </c>
      <c r="AA165" t="s">
        <v>714</v>
      </c>
      <c r="CB165" s="361"/>
      <c r="CC165" s="361"/>
      <c r="CD165" s="361"/>
      <c r="CE165" s="361"/>
      <c r="CF165" s="361"/>
      <c r="CG165" s="361"/>
      <c r="CH165" s="361"/>
      <c r="CI165" s="361"/>
      <c r="CJ165" s="361"/>
      <c r="CK165" s="361"/>
      <c r="CL165" s="361"/>
      <c r="CM165" s="361"/>
      <c r="CN165" s="361"/>
      <c r="CO165" s="361"/>
      <c r="CP165" s="361"/>
      <c r="CQ165" s="361"/>
      <c r="CR165" s="361"/>
      <c r="CS165" s="361"/>
      <c r="CT165" s="361"/>
      <c r="CU165" s="361"/>
      <c r="CV165" s="361"/>
      <c r="CW165" s="361"/>
      <c r="CX165" s="361"/>
      <c r="CY165" s="361"/>
      <c r="CZ165" s="361"/>
      <c r="DA165" s="361"/>
      <c r="DB165" s="361"/>
      <c r="DC165" s="361"/>
      <c r="DD165" s="361"/>
      <c r="DE165" s="361"/>
      <c r="DF165" s="361"/>
      <c r="DG165" s="361"/>
    </row>
    <row r="166" spans="2:111" ht="15.75" customHeight="1">
      <c r="B166" s="361"/>
      <c r="C166" s="361"/>
      <c r="D166" s="361"/>
      <c r="E166" s="361"/>
      <c r="F166" s="361"/>
      <c r="G166" s="361"/>
      <c r="H166" s="361"/>
      <c r="I166" s="362"/>
      <c r="J166" s="361"/>
      <c r="K166" s="361"/>
      <c r="L166" s="361"/>
      <c r="M166" s="361"/>
      <c r="Y166" s="361"/>
      <c r="Z166">
        <v>2</v>
      </c>
      <c r="AA166" t="s">
        <v>715</v>
      </c>
      <c r="CB166" s="361"/>
      <c r="CC166" s="361"/>
      <c r="CD166" s="361"/>
      <c r="CE166" s="361"/>
      <c r="CF166" s="361"/>
      <c r="CG166" s="361"/>
      <c r="CH166" s="361"/>
      <c r="CI166" s="361"/>
      <c r="CJ166" s="361"/>
      <c r="CK166" s="361"/>
      <c r="CL166" s="361"/>
      <c r="CM166" s="361"/>
      <c r="CN166" s="361"/>
      <c r="CO166" s="361"/>
      <c r="CP166" s="361"/>
      <c r="CQ166" s="361"/>
      <c r="CR166" s="361"/>
      <c r="CS166" s="361"/>
      <c r="CT166" s="361"/>
      <c r="CU166" s="361"/>
      <c r="CV166" s="361"/>
      <c r="CW166" s="361"/>
      <c r="CX166" s="361"/>
      <c r="CY166" s="361"/>
      <c r="CZ166" s="361"/>
      <c r="DA166" s="361"/>
      <c r="DB166" s="361"/>
      <c r="DC166" s="361"/>
      <c r="DD166" s="361"/>
      <c r="DE166" s="361"/>
      <c r="DF166" s="361"/>
      <c r="DG166" s="361"/>
    </row>
    <row r="167" spans="2:111" ht="15.75" customHeight="1">
      <c r="B167" s="361"/>
      <c r="C167" s="361"/>
      <c r="D167" s="361"/>
      <c r="E167" s="361"/>
      <c r="F167" s="361"/>
      <c r="G167" s="361"/>
      <c r="H167" s="361"/>
      <c r="I167" s="362"/>
      <c r="J167" s="361"/>
      <c r="K167" s="361"/>
      <c r="L167" s="361"/>
      <c r="M167" s="361"/>
      <c r="Z167" s="2">
        <v>3</v>
      </c>
      <c r="AA167" s="2" t="s">
        <v>710</v>
      </c>
      <c r="AB167" s="2"/>
      <c r="AC167" s="525"/>
      <c r="AD167" s="525"/>
      <c r="AE167" s="525"/>
      <c r="CB167" s="361"/>
      <c r="CC167" s="361"/>
      <c r="CD167" s="361"/>
      <c r="CE167" s="361"/>
      <c r="CF167" s="361"/>
      <c r="CG167" s="361"/>
      <c r="CH167" s="361"/>
      <c r="CI167" s="361"/>
      <c r="CJ167" s="361"/>
      <c r="CK167" s="361"/>
      <c r="CL167" s="361"/>
      <c r="CM167" s="361"/>
      <c r="CN167" s="361"/>
      <c r="CO167" s="361"/>
      <c r="CP167" s="361"/>
      <c r="CQ167" s="361"/>
      <c r="CR167" s="361"/>
      <c r="CS167" s="361"/>
      <c r="CT167" s="361"/>
      <c r="CU167" s="361"/>
      <c r="CV167" s="361"/>
      <c r="CW167" s="361"/>
      <c r="CX167" s="361"/>
      <c r="CY167" s="361"/>
      <c r="CZ167" s="361"/>
      <c r="DA167" s="361"/>
      <c r="DB167" s="361"/>
      <c r="DC167" s="361"/>
      <c r="DD167" s="361"/>
      <c r="DE167" s="361"/>
      <c r="DF167" s="361"/>
      <c r="DG167" s="361"/>
    </row>
    <row r="168" spans="2:111" ht="15.75" customHeight="1">
      <c r="B168" s="361"/>
      <c r="C168" s="361"/>
      <c r="D168" s="361"/>
      <c r="E168" s="361"/>
      <c r="F168" s="361"/>
      <c r="G168" s="361"/>
      <c r="H168" s="361"/>
      <c r="I168" s="362"/>
      <c r="J168" s="361"/>
      <c r="K168" s="361"/>
      <c r="L168" s="361"/>
      <c r="M168" s="361"/>
      <c r="Z168" s="2"/>
      <c r="AA168" s="526" t="s">
        <v>446</v>
      </c>
      <c r="AB168" s="526"/>
      <c r="AC168" s="526"/>
      <c r="AD168" s="526" t="s">
        <v>436</v>
      </c>
      <c r="AE168" s="525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  <c r="CM168" s="361"/>
      <c r="CN168" s="361"/>
      <c r="CO168" s="361"/>
      <c r="CP168" s="361"/>
      <c r="CQ168" s="361"/>
      <c r="CR168" s="361"/>
      <c r="CS168" s="361"/>
      <c r="CT168" s="361"/>
      <c r="CU168" s="361"/>
      <c r="CV168" s="361"/>
      <c r="CW168" s="361"/>
      <c r="CX168" s="361"/>
      <c r="CY168" s="361"/>
      <c r="CZ168" s="361"/>
      <c r="DA168" s="361"/>
      <c r="DB168" s="361"/>
      <c r="DC168" s="361"/>
      <c r="DD168" s="361"/>
      <c r="DE168" s="361"/>
      <c r="DF168" s="361"/>
      <c r="DG168" s="361"/>
    </row>
    <row r="169" spans="2:111" ht="15.75" customHeight="1">
      <c r="B169" s="361"/>
      <c r="C169" s="361"/>
      <c r="D169" s="361"/>
      <c r="E169" s="361"/>
      <c r="F169" s="361"/>
      <c r="G169" s="361"/>
      <c r="H169" s="361"/>
      <c r="I169" s="362"/>
      <c r="J169" s="361"/>
      <c r="K169" s="361"/>
      <c r="L169" s="361"/>
      <c r="M169" s="361"/>
      <c r="CB169" s="361"/>
      <c r="CC169" s="361"/>
      <c r="CD169" s="361"/>
      <c r="CE169" s="361"/>
      <c r="CF169" s="361"/>
      <c r="CG169" s="361"/>
      <c r="CH169" s="361"/>
      <c r="CI169" s="361"/>
      <c r="CJ169" s="361"/>
      <c r="CK169" s="361"/>
      <c r="CL169" s="361"/>
      <c r="CM169" s="361"/>
      <c r="CN169" s="361"/>
      <c r="CO169" s="361"/>
      <c r="CP169" s="361"/>
      <c r="CQ169" s="361"/>
      <c r="CR169" s="361"/>
      <c r="CS169" s="361"/>
      <c r="CT169" s="361"/>
      <c r="CU169" s="361"/>
      <c r="CV169" s="361"/>
      <c r="CW169" s="361"/>
      <c r="CX169" s="361"/>
      <c r="CY169" s="361"/>
      <c r="CZ169" s="361"/>
      <c r="DA169" s="361"/>
      <c r="DB169" s="361"/>
      <c r="DC169" s="361"/>
      <c r="DD169" s="361"/>
      <c r="DE169" s="361"/>
      <c r="DF169" s="361"/>
      <c r="DG169" s="361"/>
    </row>
    <row r="170" spans="2:111" ht="15.75" customHeight="1">
      <c r="B170" s="361"/>
      <c r="C170" s="361"/>
      <c r="D170" s="361"/>
      <c r="E170" s="361"/>
      <c r="F170" s="361"/>
      <c r="G170" s="361"/>
      <c r="H170" s="361"/>
      <c r="I170" s="362"/>
      <c r="J170" s="361"/>
      <c r="K170" s="361"/>
      <c r="L170" s="361"/>
      <c r="M170" s="361"/>
      <c r="AA170" t="s">
        <v>693</v>
      </c>
      <c r="AD170" t="s">
        <v>693</v>
      </c>
      <c r="CB170" s="361"/>
      <c r="CC170" s="361"/>
      <c r="CD170" s="361"/>
      <c r="CE170" s="361"/>
      <c r="CF170" s="361"/>
      <c r="CG170" s="361"/>
      <c r="CH170" s="361"/>
      <c r="CI170" s="361"/>
      <c r="CJ170" s="361"/>
      <c r="CK170" s="361"/>
      <c r="CL170" s="361"/>
      <c r="CM170" s="361"/>
      <c r="CN170" s="361"/>
      <c r="CO170" s="361"/>
      <c r="CP170" s="361"/>
      <c r="CQ170" s="361"/>
      <c r="CR170" s="361"/>
      <c r="CS170" s="361"/>
      <c r="CT170" s="361"/>
      <c r="CU170" s="361"/>
      <c r="CV170" s="361"/>
      <c r="CW170" s="361"/>
      <c r="CX170" s="361"/>
      <c r="CY170" s="361"/>
      <c r="CZ170" s="361"/>
      <c r="DA170" s="361"/>
      <c r="DB170" s="361"/>
      <c r="DC170" s="361"/>
      <c r="DD170" s="361"/>
      <c r="DE170" s="361"/>
      <c r="DF170" s="361"/>
      <c r="DG170" s="361"/>
    </row>
    <row r="171" spans="2:111" ht="15.75" customHeight="1">
      <c r="B171" s="361"/>
      <c r="C171" s="361"/>
      <c r="D171" s="361"/>
      <c r="E171" s="361"/>
      <c r="F171" s="361"/>
      <c r="G171" s="361"/>
      <c r="H171" s="361"/>
      <c r="I171" s="362"/>
      <c r="J171" s="361"/>
      <c r="K171" s="361"/>
      <c r="L171" s="361"/>
      <c r="M171" s="361"/>
      <c r="AA171" t="s">
        <v>409</v>
      </c>
      <c r="AD171" t="s">
        <v>409</v>
      </c>
      <c r="CB171" s="361"/>
      <c r="CC171" s="361"/>
      <c r="CD171" s="361"/>
      <c r="CE171" s="361"/>
      <c r="CF171" s="361"/>
      <c r="CG171" s="361"/>
      <c r="CH171" s="361"/>
      <c r="CI171" s="361"/>
      <c r="CJ171" s="361"/>
      <c r="CK171" s="361"/>
      <c r="CL171" s="361"/>
      <c r="CM171" s="361"/>
      <c r="CN171" s="361"/>
      <c r="CO171" s="361"/>
      <c r="CP171" s="361"/>
      <c r="CQ171" s="361"/>
      <c r="CR171" s="361"/>
      <c r="CS171" s="361"/>
      <c r="CT171" s="361"/>
      <c r="CU171" s="361"/>
      <c r="CV171" s="361"/>
      <c r="CW171" s="361"/>
      <c r="CX171" s="361"/>
      <c r="CY171" s="361"/>
      <c r="CZ171" s="361"/>
      <c r="DA171" s="361"/>
      <c r="DB171" s="361"/>
      <c r="DC171" s="361"/>
      <c r="DD171" s="361"/>
      <c r="DE171" s="361"/>
      <c r="DF171" s="361"/>
      <c r="DG171" s="361"/>
    </row>
    <row r="172" spans="2:111" ht="15.75" customHeight="1">
      <c r="B172" s="361"/>
      <c r="C172" s="361"/>
      <c r="D172" s="361"/>
      <c r="E172" s="361"/>
      <c r="F172" s="361"/>
      <c r="G172" s="361"/>
      <c r="H172" s="361"/>
      <c r="I172" s="362"/>
      <c r="J172" s="361"/>
      <c r="K172" s="361"/>
      <c r="L172" s="361"/>
      <c r="M172" s="361"/>
      <c r="AA172" s="524">
        <v>44366.3125</v>
      </c>
      <c r="AB172" s="524"/>
      <c r="AC172"/>
      <c r="AD172" s="524">
        <v>44359.4375</v>
      </c>
      <c r="CB172" s="361"/>
      <c r="CC172" s="361"/>
      <c r="CD172" s="361"/>
      <c r="CE172" s="361"/>
      <c r="CF172" s="361"/>
      <c r="CG172" s="361"/>
      <c r="CH172" s="361"/>
      <c r="CI172" s="361"/>
      <c r="CJ172" s="361"/>
      <c r="CK172" s="361"/>
      <c r="CL172" s="361"/>
      <c r="CM172" s="361"/>
      <c r="CN172" s="361"/>
      <c r="CO172" s="361"/>
      <c r="CP172" s="361"/>
      <c r="CQ172" s="361"/>
      <c r="CR172" s="361"/>
      <c r="CS172" s="361"/>
      <c r="CT172" s="361"/>
      <c r="CU172" s="361"/>
      <c r="CV172" s="361"/>
      <c r="CW172" s="361"/>
      <c r="CX172" s="361"/>
      <c r="CY172" s="361"/>
      <c r="CZ172" s="361"/>
      <c r="DA172" s="361"/>
      <c r="DB172" s="361"/>
      <c r="DC172" s="361"/>
      <c r="DD172" s="361"/>
      <c r="DE172" s="361"/>
      <c r="DF172" s="361"/>
      <c r="DG172" s="361"/>
    </row>
    <row r="173" spans="2:111">
      <c r="B173" s="361"/>
      <c r="C173" s="361"/>
      <c r="D173" s="361"/>
      <c r="E173" s="361"/>
      <c r="F173" s="361"/>
      <c r="G173" s="361"/>
      <c r="H173" s="361"/>
      <c r="I173" s="362"/>
      <c r="J173" s="361"/>
      <c r="K173" s="361"/>
      <c r="L173" s="361"/>
      <c r="M173" s="361"/>
      <c r="Z173">
        <v>1</v>
      </c>
      <c r="AA173" t="s">
        <v>717</v>
      </c>
      <c r="AC173">
        <v>1</v>
      </c>
      <c r="AD173" t="s">
        <v>718</v>
      </c>
      <c r="CB173" s="361"/>
      <c r="CC173" s="361"/>
      <c r="CD173" s="361"/>
      <c r="CE173" s="361"/>
      <c r="CF173" s="361"/>
      <c r="CG173" s="361"/>
      <c r="CH173" s="361"/>
      <c r="CI173" s="361"/>
      <c r="CJ173" s="361"/>
      <c r="CK173" s="361"/>
      <c r="CL173" s="361"/>
      <c r="CM173" s="361"/>
      <c r="CN173" s="361"/>
      <c r="CO173" s="361"/>
      <c r="CP173" s="361"/>
      <c r="CQ173" s="361"/>
      <c r="CR173" s="361"/>
      <c r="CS173" s="361"/>
      <c r="CT173" s="361"/>
      <c r="CU173" s="361"/>
      <c r="CV173" s="361"/>
      <c r="CW173" s="361"/>
      <c r="CX173" s="361"/>
      <c r="CY173" s="361"/>
      <c r="CZ173" s="361"/>
      <c r="DA173" s="361"/>
      <c r="DB173" s="361"/>
      <c r="DC173" s="361"/>
      <c r="DD173" s="361"/>
      <c r="DE173" s="361"/>
      <c r="DF173" s="361"/>
      <c r="DG173" s="361"/>
    </row>
    <row r="174" spans="2:111">
      <c r="B174" s="361"/>
      <c r="C174" s="361"/>
      <c r="D174" s="361"/>
      <c r="E174" s="361"/>
      <c r="F174" s="361"/>
      <c r="G174" s="361"/>
      <c r="H174" s="361"/>
      <c r="I174" s="362"/>
      <c r="J174" s="361"/>
      <c r="K174" s="361"/>
      <c r="L174" s="361"/>
      <c r="M174" s="361"/>
      <c r="Z174">
        <v>2</v>
      </c>
      <c r="AA174" t="s">
        <v>719</v>
      </c>
      <c r="AC174">
        <v>2</v>
      </c>
      <c r="AD174" t="s">
        <v>720</v>
      </c>
      <c r="CB174" s="361"/>
      <c r="CC174" s="361"/>
      <c r="CD174" s="361"/>
      <c r="CE174" s="361"/>
      <c r="CF174" s="361"/>
      <c r="CG174" s="361"/>
      <c r="CH174" s="361"/>
      <c r="CI174" s="361"/>
      <c r="CJ174" s="361"/>
      <c r="CK174" s="361"/>
      <c r="CL174" s="361"/>
      <c r="CM174" s="361"/>
      <c r="CN174" s="361"/>
      <c r="CO174" s="361"/>
      <c r="CP174" s="361"/>
      <c r="CQ174" s="361"/>
      <c r="CR174" s="361"/>
      <c r="CS174" s="361"/>
      <c r="CT174" s="361"/>
      <c r="CU174" s="361"/>
      <c r="CV174" s="361"/>
      <c r="CW174" s="361"/>
      <c r="CX174" s="361"/>
      <c r="CY174" s="361"/>
      <c r="CZ174" s="361"/>
      <c r="DA174" s="361"/>
      <c r="DB174" s="361"/>
      <c r="DC174" s="361"/>
      <c r="DD174" s="361"/>
      <c r="DE174" s="361"/>
      <c r="DF174" s="361"/>
      <c r="DG174" s="361"/>
    </row>
    <row r="175" spans="2:111" ht="15" customHeight="1">
      <c r="B175" s="361"/>
      <c r="C175" s="361"/>
      <c r="D175" s="361"/>
      <c r="E175" s="361"/>
      <c r="F175" s="361"/>
      <c r="G175" s="361"/>
      <c r="H175" s="361"/>
      <c r="I175" s="362"/>
      <c r="J175" s="361"/>
      <c r="K175" s="361"/>
      <c r="L175" s="361"/>
      <c r="M175" s="361"/>
      <c r="Z175">
        <v>3</v>
      </c>
      <c r="AA175" t="s">
        <v>721</v>
      </c>
      <c r="AC175">
        <v>3</v>
      </c>
      <c r="AD175" t="s">
        <v>722</v>
      </c>
      <c r="CB175" s="361"/>
      <c r="CC175" s="361"/>
      <c r="CD175" s="361"/>
      <c r="CE175" s="361"/>
      <c r="CF175" s="361"/>
      <c r="CG175" s="361"/>
      <c r="CH175" s="361"/>
      <c r="CI175" s="361"/>
      <c r="CJ175" s="361"/>
      <c r="CK175" s="361"/>
      <c r="CL175" s="361"/>
      <c r="CM175" s="361"/>
      <c r="CN175" s="361"/>
      <c r="CO175" s="361"/>
      <c r="CP175" s="361"/>
      <c r="CQ175" s="361"/>
      <c r="CR175" s="361"/>
      <c r="CS175" s="361"/>
      <c r="CT175" s="361"/>
      <c r="CU175" s="361"/>
      <c r="CV175" s="361"/>
      <c r="CW175" s="361"/>
      <c r="CX175" s="361"/>
      <c r="CY175" s="361"/>
      <c r="CZ175" s="361"/>
      <c r="DA175" s="361"/>
      <c r="DB175" s="361"/>
      <c r="DC175" s="361"/>
      <c r="DD175" s="361"/>
      <c r="DE175" s="361"/>
      <c r="DF175" s="361"/>
      <c r="DG175" s="361"/>
    </row>
    <row r="176" spans="2:111" ht="15" customHeight="1">
      <c r="B176" s="361"/>
      <c r="C176" s="361"/>
      <c r="D176" s="361"/>
      <c r="E176" s="361"/>
      <c r="F176" s="361"/>
      <c r="G176" s="361"/>
      <c r="H176" s="361"/>
      <c r="I176" s="362"/>
      <c r="J176" s="361"/>
      <c r="K176" s="361"/>
      <c r="L176" s="361"/>
      <c r="M176" s="361"/>
      <c r="AC176">
        <v>4</v>
      </c>
      <c r="AD176" t="s">
        <v>723</v>
      </c>
      <c r="CB176" s="361"/>
      <c r="CC176" s="361"/>
      <c r="CD176" s="361"/>
      <c r="CE176" s="361"/>
      <c r="CF176" s="361"/>
      <c r="CG176" s="361"/>
      <c r="CH176" s="361"/>
      <c r="CI176" s="361"/>
      <c r="CJ176" s="361"/>
      <c r="CK176" s="361"/>
      <c r="CL176" s="361"/>
      <c r="CM176" s="361"/>
      <c r="CN176" s="361"/>
      <c r="CO176" s="361"/>
      <c r="CP176" s="361"/>
      <c r="CQ176" s="361"/>
      <c r="CR176" s="361"/>
      <c r="CS176" s="361"/>
      <c r="CT176" s="361"/>
      <c r="CU176" s="361"/>
      <c r="CV176" s="361"/>
      <c r="CW176" s="361"/>
      <c r="CX176" s="361"/>
      <c r="CY176" s="361"/>
      <c r="CZ176" s="361"/>
      <c r="DA176" s="361"/>
      <c r="DB176" s="361"/>
      <c r="DC176" s="361"/>
      <c r="DD176" s="361"/>
      <c r="DE176" s="361"/>
      <c r="DF176" s="361"/>
      <c r="DG176" s="361"/>
    </row>
    <row r="177" spans="2:111" ht="15" customHeight="1">
      <c r="B177" s="361"/>
      <c r="C177" s="361"/>
      <c r="D177" s="361"/>
      <c r="E177" s="361"/>
      <c r="F177" s="361"/>
      <c r="G177" s="361"/>
      <c r="H177" s="361"/>
      <c r="I177" s="362"/>
      <c r="J177" s="361"/>
      <c r="K177" s="361"/>
      <c r="L177" s="361"/>
      <c r="M177" s="361"/>
      <c r="AC177">
        <v>5</v>
      </c>
      <c r="AD177" t="s">
        <v>724</v>
      </c>
      <c r="CB177" s="361"/>
      <c r="CC177" s="361"/>
      <c r="CD177" s="361"/>
      <c r="CE177" s="361"/>
      <c r="CF177" s="361"/>
      <c r="CG177" s="361"/>
      <c r="CH177" s="361"/>
      <c r="CI177" s="361"/>
      <c r="CJ177" s="361"/>
      <c r="CK177" s="361"/>
      <c r="CL177" s="361"/>
      <c r="CM177" s="361"/>
      <c r="CN177" s="361"/>
      <c r="CO177" s="361"/>
      <c r="CP177" s="361"/>
      <c r="CQ177" s="361"/>
      <c r="CR177" s="361"/>
      <c r="CS177" s="361"/>
      <c r="CT177" s="361"/>
      <c r="CU177" s="361"/>
      <c r="CV177" s="361"/>
      <c r="CW177" s="361"/>
      <c r="CX177" s="361"/>
      <c r="CY177" s="361"/>
      <c r="CZ177" s="361"/>
      <c r="DA177" s="361"/>
      <c r="DB177" s="361"/>
      <c r="DC177" s="361"/>
      <c r="DD177" s="361"/>
      <c r="DE177" s="361"/>
      <c r="DF177" s="361"/>
      <c r="DG177" s="361"/>
    </row>
    <row r="178" spans="2:111" ht="15" customHeight="1">
      <c r="B178" s="361"/>
      <c r="C178" s="361"/>
      <c r="D178" s="361"/>
      <c r="E178" s="361"/>
      <c r="F178" s="361"/>
      <c r="G178" s="361"/>
      <c r="H178" s="361"/>
      <c r="I178" s="362"/>
      <c r="J178" s="361"/>
      <c r="K178" s="361"/>
      <c r="L178" s="361"/>
      <c r="M178" s="361"/>
      <c r="AA178" t="s">
        <v>693</v>
      </c>
      <c r="AC178">
        <v>6</v>
      </c>
      <c r="AD178" t="s">
        <v>725</v>
      </c>
      <c r="AE178" s="523" t="s">
        <v>726</v>
      </c>
      <c r="CB178" s="361"/>
      <c r="CC178" s="361"/>
      <c r="CD178" s="361"/>
      <c r="CE178" s="361"/>
      <c r="CF178" s="361"/>
      <c r="CG178" s="361"/>
      <c r="CH178" s="361"/>
      <c r="CI178" s="361"/>
      <c r="CJ178" s="361"/>
      <c r="CK178" s="361"/>
      <c r="CL178" s="361"/>
      <c r="CM178" s="361"/>
      <c r="CN178" s="361"/>
      <c r="CO178" s="361"/>
      <c r="CP178" s="361"/>
      <c r="CQ178" s="361"/>
      <c r="CR178" s="361"/>
      <c r="CS178" s="361"/>
      <c r="CT178" s="361"/>
      <c r="CU178" s="361"/>
      <c r="CV178" s="361"/>
      <c r="CW178" s="361"/>
      <c r="CX178" s="361"/>
      <c r="CY178" s="361"/>
      <c r="CZ178" s="361"/>
      <c r="DA178" s="361"/>
      <c r="DB178" s="361"/>
      <c r="DC178" s="361"/>
      <c r="DD178" s="361"/>
      <c r="DE178" s="361"/>
      <c r="DF178" s="361"/>
      <c r="DG178" s="361"/>
    </row>
    <row r="179" spans="2:111" ht="15" customHeight="1">
      <c r="B179" s="361"/>
      <c r="C179" s="361"/>
      <c r="D179" s="361"/>
      <c r="E179" s="361"/>
      <c r="F179" s="361"/>
      <c r="G179" s="361"/>
      <c r="H179" s="361"/>
      <c r="I179" s="362"/>
      <c r="J179" s="361"/>
      <c r="K179" s="361"/>
      <c r="L179" s="361"/>
      <c r="M179" s="361"/>
      <c r="AA179" t="s">
        <v>409</v>
      </c>
      <c r="AC179">
        <v>7</v>
      </c>
      <c r="AD179" t="s">
        <v>717</v>
      </c>
      <c r="CB179" s="361"/>
      <c r="CC179" s="361"/>
      <c r="CD179" s="361"/>
      <c r="CE179" s="361"/>
      <c r="CF179" s="361"/>
      <c r="CG179" s="361"/>
      <c r="CH179" s="361"/>
      <c r="CI179" s="361"/>
      <c r="CJ179" s="361"/>
      <c r="CK179" s="361"/>
      <c r="CL179" s="361"/>
      <c r="CM179" s="361"/>
      <c r="CN179" s="361"/>
      <c r="CO179" s="361"/>
      <c r="CP179" s="361"/>
      <c r="CQ179" s="361"/>
      <c r="CR179" s="361"/>
      <c r="CS179" s="361"/>
      <c r="CT179" s="361"/>
      <c r="CU179" s="361"/>
      <c r="CV179" s="361"/>
      <c r="CW179" s="361"/>
      <c r="CX179" s="361"/>
      <c r="CY179" s="361"/>
      <c r="CZ179" s="361"/>
      <c r="DA179" s="361"/>
      <c r="DB179" s="361"/>
      <c r="DC179" s="361"/>
      <c r="DD179" s="361"/>
      <c r="DE179" s="361"/>
      <c r="DF179" s="361"/>
      <c r="DG179" s="361"/>
    </row>
    <row r="180" spans="2:111" ht="15" customHeight="1">
      <c r="B180" s="361"/>
      <c r="C180" s="361"/>
      <c r="D180" s="361"/>
      <c r="E180" s="361"/>
      <c r="F180" s="361"/>
      <c r="G180" s="361"/>
      <c r="H180" s="361"/>
      <c r="I180" s="362"/>
      <c r="J180" s="361"/>
      <c r="K180" s="361"/>
      <c r="L180" s="361"/>
      <c r="M180" s="361"/>
      <c r="AA180" s="524">
        <v>44366.520833333336</v>
      </c>
      <c r="AB180" s="524"/>
      <c r="AC180">
        <v>8</v>
      </c>
      <c r="AD180" t="s">
        <v>727</v>
      </c>
      <c r="CB180" s="361"/>
      <c r="CC180" s="361"/>
      <c r="CD180" s="361"/>
      <c r="CE180" s="361"/>
      <c r="CF180" s="361"/>
      <c r="CG180" s="361"/>
      <c r="CH180" s="361"/>
      <c r="CI180" s="361"/>
      <c r="CJ180" s="361"/>
      <c r="CK180" s="361"/>
      <c r="CL180" s="361"/>
      <c r="CM180" s="361"/>
      <c r="CN180" s="361"/>
      <c r="CO180" s="361"/>
      <c r="CP180" s="361"/>
      <c r="CQ180" s="361"/>
      <c r="CR180" s="361"/>
      <c r="CS180" s="361"/>
      <c r="CT180" s="361"/>
      <c r="CU180" s="361"/>
      <c r="CV180" s="361"/>
      <c r="CW180" s="361"/>
      <c r="CX180" s="361"/>
      <c r="CY180" s="361"/>
      <c r="CZ180" s="361"/>
      <c r="DA180" s="361"/>
      <c r="DB180" s="361"/>
      <c r="DC180" s="361"/>
      <c r="DD180" s="361"/>
      <c r="DE180" s="361"/>
      <c r="DF180" s="361"/>
      <c r="DG180" s="361"/>
    </row>
    <row r="181" spans="2:111" ht="15" customHeight="1">
      <c r="B181" s="361"/>
      <c r="C181" s="361"/>
      <c r="D181" s="361"/>
      <c r="E181" s="361"/>
      <c r="F181" s="361"/>
      <c r="G181" s="361"/>
      <c r="H181" s="361"/>
      <c r="I181" s="362"/>
      <c r="J181" s="361"/>
      <c r="K181" s="361"/>
      <c r="L181" s="361"/>
      <c r="M181" s="361"/>
      <c r="Z181">
        <v>1</v>
      </c>
      <c r="AA181" t="s">
        <v>720</v>
      </c>
      <c r="AC181">
        <v>9</v>
      </c>
      <c r="AD181" t="s">
        <v>728</v>
      </c>
      <c r="CB181" s="361"/>
      <c r="CC181" s="361"/>
      <c r="CD181" s="361"/>
      <c r="CE181" s="361"/>
      <c r="CF181" s="361"/>
      <c r="CG181" s="361"/>
      <c r="CH181" s="361"/>
      <c r="CI181" s="361"/>
      <c r="CJ181" s="361"/>
      <c r="CK181" s="361"/>
      <c r="CL181" s="361"/>
      <c r="CM181" s="361"/>
      <c r="CN181" s="361"/>
      <c r="CO181" s="361"/>
      <c r="CP181" s="361"/>
      <c r="CQ181" s="361"/>
      <c r="CR181" s="361"/>
      <c r="CS181" s="361"/>
      <c r="CT181" s="361"/>
      <c r="CU181" s="361"/>
      <c r="CV181" s="361"/>
      <c r="CW181" s="361"/>
      <c r="CX181" s="361"/>
      <c r="CY181" s="361"/>
      <c r="CZ181" s="361"/>
      <c r="DA181" s="361"/>
      <c r="DB181" s="361"/>
      <c r="DC181" s="361"/>
      <c r="DD181" s="361"/>
      <c r="DE181" s="361"/>
      <c r="DF181" s="361"/>
      <c r="DG181" s="361"/>
    </row>
    <row r="182" spans="2:111" ht="15" customHeight="1">
      <c r="B182" s="361"/>
      <c r="C182" s="361"/>
      <c r="D182" s="361"/>
      <c r="E182" s="361"/>
      <c r="F182" s="361"/>
      <c r="G182" s="361"/>
      <c r="H182" s="361"/>
      <c r="I182" s="362"/>
      <c r="J182" s="361"/>
      <c r="K182" s="361"/>
      <c r="L182" s="361"/>
      <c r="M182" s="361"/>
      <c r="Z182">
        <v>2</v>
      </c>
      <c r="AA182" t="s">
        <v>724</v>
      </c>
      <c r="AC182">
        <v>10</v>
      </c>
      <c r="AD182" t="s">
        <v>729</v>
      </c>
      <c r="CB182" s="361"/>
      <c r="CC182" s="361"/>
      <c r="CD182" s="361"/>
      <c r="CE182" s="361"/>
      <c r="CF182" s="361"/>
      <c r="CG182" s="361"/>
      <c r="CH182" s="361"/>
      <c r="CI182" s="361"/>
      <c r="CJ182" s="361"/>
      <c r="CK182" s="361"/>
      <c r="CL182" s="361"/>
      <c r="CM182" s="361"/>
      <c r="CN182" s="361"/>
      <c r="CO182" s="361"/>
      <c r="CP182" s="361"/>
      <c r="CQ182" s="361"/>
      <c r="CR182" s="361"/>
      <c r="CS182" s="361"/>
      <c r="CT182" s="361"/>
      <c r="CU182" s="361"/>
      <c r="CV182" s="361"/>
      <c r="CW182" s="361"/>
      <c r="CX182" s="361"/>
      <c r="CY182" s="361"/>
      <c r="CZ182" s="361"/>
      <c r="DA182" s="361"/>
      <c r="DB182" s="361"/>
      <c r="DC182" s="361"/>
      <c r="DD182" s="361"/>
      <c r="DE182" s="361"/>
      <c r="DF182" s="361"/>
      <c r="DG182" s="361"/>
    </row>
    <row r="183" spans="2:111">
      <c r="B183" s="361"/>
      <c r="C183" s="361"/>
      <c r="D183" s="361"/>
      <c r="E183" s="361"/>
      <c r="F183" s="361"/>
      <c r="G183" s="361"/>
      <c r="H183" s="361"/>
      <c r="I183" s="362"/>
      <c r="J183" s="361"/>
      <c r="K183" s="361"/>
      <c r="Z183">
        <v>3</v>
      </c>
      <c r="AA183" t="s">
        <v>725</v>
      </c>
      <c r="AC183">
        <v>11</v>
      </c>
      <c r="AD183" t="s">
        <v>730</v>
      </c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  <c r="CM183" s="361"/>
      <c r="CN183" s="361"/>
      <c r="CO183" s="361"/>
      <c r="CP183" s="361"/>
      <c r="CQ183" s="361"/>
      <c r="CR183" s="361"/>
      <c r="CS183" s="361"/>
      <c r="CT183" s="361"/>
      <c r="CU183" s="361"/>
      <c r="CV183" s="361"/>
      <c r="CW183" s="361"/>
      <c r="CX183" s="361"/>
      <c r="CY183" s="361"/>
      <c r="CZ183" s="361"/>
      <c r="DA183" s="361"/>
      <c r="DB183" s="361"/>
      <c r="DC183" s="361"/>
      <c r="DD183" s="361"/>
      <c r="DE183" s="361"/>
      <c r="DF183" s="361"/>
      <c r="DG183" s="361"/>
    </row>
    <row r="184" spans="2:111">
      <c r="B184" s="361"/>
      <c r="C184" s="361"/>
      <c r="D184" s="361"/>
      <c r="E184" s="361"/>
      <c r="F184" s="361"/>
      <c r="G184" s="361"/>
      <c r="H184" s="361"/>
      <c r="I184" s="362"/>
      <c r="J184" s="361"/>
      <c r="K184" s="361"/>
      <c r="AC184">
        <v>12</v>
      </c>
      <c r="AD184" t="s">
        <v>731</v>
      </c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  <c r="CM184" s="361"/>
      <c r="CN184" s="361"/>
      <c r="CO184" s="361"/>
      <c r="CP184" s="361"/>
      <c r="CQ184" s="361"/>
      <c r="CR184" s="361"/>
      <c r="CS184" s="361"/>
      <c r="CT184" s="361"/>
      <c r="CU184" s="361"/>
      <c r="CV184" s="361"/>
      <c r="CW184" s="361"/>
      <c r="CX184" s="361"/>
      <c r="CY184" s="361"/>
      <c r="CZ184" s="361"/>
      <c r="DA184" s="361"/>
      <c r="DB184" s="361"/>
      <c r="DC184" s="361"/>
      <c r="DD184" s="361"/>
      <c r="DE184" s="361"/>
      <c r="DF184" s="361"/>
      <c r="DG184" s="361"/>
    </row>
    <row r="185" spans="2:111">
      <c r="B185" s="361"/>
      <c r="C185" s="361"/>
      <c r="D185" s="361"/>
      <c r="E185" s="361"/>
      <c r="F185" s="361"/>
      <c r="G185" s="361"/>
      <c r="H185" s="361"/>
      <c r="I185" s="362"/>
      <c r="J185" s="361"/>
      <c r="K185" s="361"/>
      <c r="AC185">
        <v>13</v>
      </c>
      <c r="AD185" t="s">
        <v>719</v>
      </c>
      <c r="CB185" s="361"/>
      <c r="CC185" s="361"/>
      <c r="CD185" s="361"/>
      <c r="CE185" s="361"/>
      <c r="CF185" s="361"/>
      <c r="CG185" s="361"/>
      <c r="CH185" s="361"/>
      <c r="CI185" s="361"/>
      <c r="CJ185" s="361"/>
      <c r="CK185" s="361"/>
      <c r="CL185" s="361"/>
      <c r="CM185" s="361"/>
      <c r="CN185" s="361"/>
      <c r="CO185" s="361"/>
      <c r="CP185" s="361"/>
      <c r="CQ185" s="361"/>
      <c r="CR185" s="361"/>
      <c r="CS185" s="361"/>
      <c r="CT185" s="361"/>
      <c r="CU185" s="361"/>
      <c r="CV185" s="361"/>
      <c r="CW185" s="361"/>
      <c r="CX185" s="361"/>
      <c r="CY185" s="361"/>
      <c r="CZ185" s="361"/>
      <c r="DA185" s="361"/>
      <c r="DB185" s="361"/>
      <c r="DC185" s="361"/>
      <c r="DD185" s="361"/>
      <c r="DE185" s="361"/>
      <c r="DF185" s="361"/>
      <c r="DG185" s="361"/>
    </row>
    <row r="186" spans="2:111">
      <c r="B186" s="361"/>
      <c r="C186" s="361"/>
      <c r="D186" s="361"/>
      <c r="E186" s="361"/>
      <c r="F186" s="361"/>
      <c r="G186" s="361"/>
      <c r="H186" s="361"/>
      <c r="I186" s="362"/>
      <c r="J186" s="361"/>
      <c r="K186" s="361"/>
      <c r="AA186" t="s">
        <v>693</v>
      </c>
      <c r="AC186">
        <v>14</v>
      </c>
      <c r="AD186" t="s">
        <v>721</v>
      </c>
      <c r="CB186" s="361"/>
      <c r="CC186" s="361"/>
      <c r="CD186" s="361"/>
      <c r="CE186" s="361"/>
      <c r="CF186" s="361"/>
      <c r="CG186" s="361"/>
      <c r="CH186" s="361"/>
      <c r="CI186" s="361"/>
      <c r="CJ186" s="361"/>
      <c r="CK186" s="361"/>
      <c r="CL186" s="361"/>
      <c r="CM186" s="361"/>
      <c r="CN186" s="361"/>
      <c r="CO186" s="361"/>
      <c r="CP186" s="361"/>
      <c r="CQ186" s="361"/>
      <c r="CR186" s="361"/>
      <c r="CS186" s="361"/>
      <c r="CT186" s="361"/>
      <c r="CU186" s="361"/>
      <c r="CV186" s="361"/>
      <c r="CW186" s="361"/>
      <c r="CX186" s="361"/>
      <c r="CY186" s="361"/>
      <c r="CZ186" s="361"/>
      <c r="DA186" s="361"/>
      <c r="DB186" s="361"/>
      <c r="DC186" s="361"/>
      <c r="DD186" s="361"/>
      <c r="DE186" s="361"/>
      <c r="DF186" s="361"/>
      <c r="DG186" s="361"/>
    </row>
    <row r="187" spans="2:111">
      <c r="B187" s="361"/>
      <c r="C187" s="361"/>
      <c r="D187" s="361"/>
      <c r="E187" s="361"/>
      <c r="F187" s="361"/>
      <c r="G187" s="361"/>
      <c r="H187" s="361"/>
      <c r="I187" s="362"/>
      <c r="J187" s="361"/>
      <c r="K187" s="361"/>
      <c r="AA187" t="s">
        <v>409</v>
      </c>
      <c r="AC187">
        <v>15</v>
      </c>
      <c r="AD187" s="524" t="s">
        <v>732</v>
      </c>
      <c r="CB187" s="361"/>
      <c r="CC187" s="361"/>
      <c r="CD187" s="361"/>
      <c r="CE187" s="361"/>
      <c r="CF187" s="361"/>
      <c r="CG187" s="361"/>
      <c r="CH187" s="361"/>
      <c r="CI187" s="361"/>
      <c r="CJ187" s="361"/>
      <c r="CK187" s="361"/>
      <c r="CL187" s="361"/>
      <c r="CM187" s="361"/>
      <c r="CN187" s="361"/>
      <c r="CO187" s="361"/>
      <c r="CP187" s="361"/>
      <c r="CQ187" s="361"/>
      <c r="CR187" s="361"/>
      <c r="CS187" s="361"/>
      <c r="CT187" s="361"/>
      <c r="CU187" s="361"/>
      <c r="CV187" s="361"/>
      <c r="CW187" s="361"/>
      <c r="CX187" s="361"/>
      <c r="CY187" s="361"/>
      <c r="CZ187" s="361"/>
      <c r="DA187" s="361"/>
      <c r="DB187" s="361"/>
      <c r="DC187" s="361"/>
      <c r="DD187" s="361"/>
      <c r="DE187" s="361"/>
      <c r="DF187" s="361"/>
      <c r="DG187" s="361"/>
    </row>
    <row r="188" spans="2:111">
      <c r="B188" s="361"/>
      <c r="C188" s="361"/>
      <c r="D188" s="361"/>
      <c r="E188" s="361"/>
      <c r="F188" s="361"/>
      <c r="G188" s="361"/>
      <c r="H188" s="361"/>
      <c r="I188" s="362"/>
      <c r="J188" s="361"/>
      <c r="K188" s="361"/>
      <c r="AA188" s="524">
        <v>44366.708333333336</v>
      </c>
      <c r="AB188" s="524"/>
      <c r="CB188" s="361"/>
      <c r="CC188" s="361"/>
      <c r="CD188" s="361"/>
      <c r="CE188" s="361"/>
      <c r="CF188" s="361"/>
      <c r="CG188" s="361"/>
      <c r="CH188" s="361"/>
      <c r="CI188" s="361"/>
      <c r="CJ188" s="361"/>
      <c r="CK188" s="361"/>
      <c r="CL188" s="361"/>
      <c r="CM188" s="361"/>
      <c r="CN188" s="361"/>
      <c r="CO188" s="361"/>
      <c r="CP188" s="361"/>
      <c r="CQ188" s="361"/>
      <c r="CR188" s="361"/>
      <c r="CS188" s="361"/>
      <c r="CT188" s="361"/>
      <c r="CU188" s="361"/>
      <c r="CV188" s="361"/>
      <c r="CW188" s="361"/>
      <c r="CX188" s="361"/>
      <c r="CY188" s="361"/>
      <c r="CZ188" s="361"/>
      <c r="DA188" s="361"/>
      <c r="DB188" s="361"/>
      <c r="DC188" s="361"/>
      <c r="DD188" s="361"/>
      <c r="DE188" s="361"/>
      <c r="DF188" s="361"/>
      <c r="DG188" s="361"/>
    </row>
    <row r="189" spans="2:111">
      <c r="B189" s="361"/>
      <c r="C189" s="361"/>
      <c r="D189" s="361"/>
      <c r="E189" s="361"/>
      <c r="F189" s="361"/>
      <c r="G189" s="361"/>
      <c r="H189" s="361"/>
      <c r="I189" s="362"/>
      <c r="J189" s="361"/>
      <c r="K189" s="361"/>
      <c r="Z189">
        <v>1</v>
      </c>
      <c r="AA189" t="s">
        <v>718</v>
      </c>
      <c r="CB189" s="361"/>
      <c r="CC189" s="361"/>
      <c r="CD189" s="361"/>
      <c r="CE189" s="361"/>
      <c r="CF189" s="361"/>
      <c r="CG189" s="361"/>
      <c r="CH189" s="361"/>
      <c r="CI189" s="361"/>
      <c r="CJ189" s="361"/>
      <c r="CK189" s="361"/>
      <c r="CL189" s="361"/>
      <c r="CM189" s="361"/>
      <c r="CN189" s="361"/>
      <c r="CO189" s="361"/>
      <c r="CP189" s="361"/>
      <c r="CQ189" s="361"/>
      <c r="CR189" s="361"/>
      <c r="CS189" s="361"/>
      <c r="CT189" s="361"/>
      <c r="CU189" s="361"/>
      <c r="CV189" s="361"/>
      <c r="CW189" s="361"/>
      <c r="CX189" s="361"/>
      <c r="CY189" s="361"/>
      <c r="CZ189" s="361"/>
      <c r="DA189" s="361"/>
      <c r="DB189" s="361"/>
      <c r="DC189" s="361"/>
      <c r="DD189" s="361"/>
      <c r="DE189" s="361"/>
      <c r="DF189" s="361"/>
      <c r="DG189" s="361"/>
    </row>
    <row r="190" spans="2:111">
      <c r="B190" s="361"/>
      <c r="C190" s="361"/>
      <c r="D190" s="361"/>
      <c r="E190" s="361"/>
      <c r="F190" s="361"/>
      <c r="G190" s="361"/>
      <c r="H190" s="361"/>
      <c r="I190" s="362"/>
      <c r="J190" s="361"/>
      <c r="K190" s="361"/>
      <c r="Z190">
        <v>2</v>
      </c>
      <c r="AA190" t="s">
        <v>722</v>
      </c>
      <c r="CB190" s="361"/>
      <c r="CC190" s="361"/>
      <c r="CD190" s="361"/>
      <c r="CE190" s="361"/>
      <c r="CF190" s="361"/>
      <c r="CG190" s="361"/>
      <c r="CH190" s="361"/>
      <c r="CI190" s="361"/>
      <c r="CJ190" s="361"/>
      <c r="CK190" s="361"/>
      <c r="CL190" s="361"/>
      <c r="CM190" s="361"/>
      <c r="CN190" s="361"/>
      <c r="CO190" s="361"/>
      <c r="CP190" s="361"/>
      <c r="CQ190" s="361"/>
      <c r="CR190" s="361"/>
      <c r="CS190" s="361"/>
      <c r="CT190" s="361"/>
      <c r="CU190" s="361"/>
      <c r="CV190" s="361"/>
      <c r="CW190" s="361"/>
      <c r="CX190" s="361"/>
      <c r="CY190" s="361"/>
      <c r="CZ190" s="361"/>
      <c r="DA190" s="361"/>
      <c r="DB190" s="361"/>
      <c r="DC190" s="361"/>
      <c r="DD190" s="361"/>
      <c r="DE190" s="361"/>
      <c r="DF190" s="361"/>
      <c r="DG190" s="361"/>
    </row>
    <row r="191" spans="2:111">
      <c r="B191" s="361"/>
      <c r="C191" s="361"/>
      <c r="D191" s="361"/>
      <c r="E191" s="361"/>
      <c r="F191" s="361"/>
      <c r="G191" s="361"/>
      <c r="H191" s="361"/>
      <c r="I191" s="362"/>
      <c r="J191" s="361"/>
      <c r="K191" s="361"/>
      <c r="Z191">
        <v>3</v>
      </c>
      <c r="AA191" t="s">
        <v>723</v>
      </c>
      <c r="CB191" s="361"/>
      <c r="CC191" s="361"/>
      <c r="CD191" s="361"/>
      <c r="CE191" s="361"/>
      <c r="CF191" s="361"/>
      <c r="CG191" s="361"/>
      <c r="CH191" s="361"/>
      <c r="CI191" s="361"/>
      <c r="CJ191" s="361"/>
      <c r="CK191" s="361"/>
      <c r="CL191" s="361"/>
      <c r="CM191" s="361"/>
      <c r="CN191" s="361"/>
      <c r="CO191" s="361"/>
      <c r="CP191" s="361"/>
      <c r="CQ191" s="361"/>
      <c r="CR191" s="361"/>
      <c r="CS191" s="361"/>
      <c r="CT191" s="361"/>
      <c r="CU191" s="361"/>
      <c r="CV191" s="361"/>
      <c r="CW191" s="361"/>
      <c r="CX191" s="361"/>
      <c r="CY191" s="361"/>
      <c r="CZ191" s="361"/>
      <c r="DA191" s="361"/>
      <c r="DB191" s="361"/>
      <c r="DC191" s="361"/>
      <c r="DD191" s="361"/>
      <c r="DE191" s="361"/>
      <c r="DF191" s="361"/>
      <c r="DG191" s="361"/>
    </row>
    <row r="192" spans="2:111">
      <c r="B192" s="361"/>
      <c r="C192" s="361"/>
      <c r="D192" s="361"/>
      <c r="E192" s="361"/>
      <c r="F192" s="361"/>
      <c r="G192" s="361"/>
      <c r="H192" s="361"/>
      <c r="I192" s="362"/>
      <c r="J192" s="361"/>
      <c r="K192" s="361"/>
      <c r="CB192" s="361"/>
      <c r="CC192" s="361"/>
      <c r="CD192" s="361"/>
      <c r="CE192" s="361"/>
      <c r="CF192" s="361"/>
      <c r="CG192" s="361"/>
      <c r="CH192" s="361"/>
      <c r="CI192" s="361"/>
      <c r="CJ192" s="361"/>
      <c r="CK192" s="361"/>
      <c r="CL192" s="361"/>
      <c r="CM192" s="361"/>
      <c r="CN192" s="361"/>
      <c r="CO192" s="361"/>
      <c r="CP192" s="361"/>
      <c r="CQ192" s="361"/>
      <c r="CR192" s="361"/>
      <c r="CS192" s="361"/>
      <c r="CT192" s="361"/>
      <c r="CU192" s="361"/>
      <c r="CV192" s="361"/>
      <c r="CW192" s="361"/>
      <c r="CX192" s="361"/>
      <c r="CY192" s="361"/>
      <c r="CZ192" s="361"/>
      <c r="DA192" s="361"/>
      <c r="DB192" s="361"/>
      <c r="DC192" s="361"/>
      <c r="DD192" s="361"/>
      <c r="DE192" s="361"/>
      <c r="DF192" s="361"/>
      <c r="DG192" s="361"/>
    </row>
    <row r="193" spans="2:111">
      <c r="B193" s="361"/>
      <c r="C193" s="361"/>
      <c r="D193" s="361"/>
      <c r="E193" s="361"/>
      <c r="F193" s="361"/>
      <c r="G193" s="361"/>
      <c r="H193" s="361"/>
      <c r="I193" s="362"/>
      <c r="J193" s="361"/>
      <c r="K193" s="361"/>
      <c r="CB193" s="361"/>
      <c r="CC193" s="361"/>
      <c r="CD193" s="361"/>
      <c r="CE193" s="361"/>
      <c r="CF193" s="361"/>
      <c r="CG193" s="361"/>
      <c r="CH193" s="361"/>
      <c r="CI193" s="361"/>
      <c r="CJ193" s="361"/>
      <c r="CK193" s="361"/>
      <c r="CL193" s="361"/>
      <c r="CM193" s="361"/>
      <c r="CN193" s="361"/>
      <c r="CO193" s="361"/>
      <c r="CP193" s="361"/>
      <c r="CQ193" s="361"/>
      <c r="CR193" s="361"/>
      <c r="CS193" s="361"/>
      <c r="CT193" s="361"/>
      <c r="CU193" s="361"/>
      <c r="CV193" s="361"/>
      <c r="CW193" s="361"/>
      <c r="CX193" s="361"/>
      <c r="CY193" s="361"/>
      <c r="CZ193" s="361"/>
      <c r="DA193" s="361"/>
      <c r="DB193" s="361"/>
      <c r="DC193" s="361"/>
      <c r="DD193" s="361"/>
      <c r="DE193" s="361"/>
      <c r="DF193" s="361"/>
      <c r="DG193" s="361"/>
    </row>
    <row r="194" spans="2:111">
      <c r="B194" s="361"/>
      <c r="C194" s="361"/>
      <c r="D194" s="361"/>
      <c r="E194" s="361"/>
      <c r="F194" s="361"/>
      <c r="G194" s="361"/>
      <c r="H194" s="361"/>
      <c r="I194" s="362"/>
      <c r="J194" s="361"/>
      <c r="K194" s="361"/>
      <c r="AA194" t="s">
        <v>693</v>
      </c>
      <c r="CB194" s="361"/>
      <c r="CC194" s="361"/>
      <c r="CD194" s="361"/>
      <c r="CE194" s="361"/>
      <c r="CF194" s="361"/>
      <c r="CG194" s="361"/>
      <c r="CH194" s="361"/>
      <c r="CI194" s="361"/>
      <c r="CJ194" s="361"/>
      <c r="CK194" s="361"/>
      <c r="CL194" s="361"/>
      <c r="CM194" s="361"/>
      <c r="CN194" s="361"/>
      <c r="CO194" s="361"/>
      <c r="CP194" s="361"/>
      <c r="CQ194" s="361"/>
      <c r="CR194" s="361"/>
      <c r="CS194" s="361"/>
      <c r="CT194" s="361"/>
      <c r="CU194" s="361"/>
      <c r="CV194" s="361"/>
      <c r="CW194" s="361"/>
      <c r="CX194" s="361"/>
      <c r="CY194" s="361"/>
      <c r="CZ194" s="361"/>
      <c r="DA194" s="361"/>
      <c r="DB194" s="361"/>
      <c r="DC194" s="361"/>
      <c r="DD194" s="361"/>
      <c r="DE194" s="361"/>
      <c r="DF194" s="361"/>
      <c r="DG194" s="361"/>
    </row>
    <row r="195" spans="2:111">
      <c r="B195" s="361"/>
      <c r="C195" s="361"/>
      <c r="D195" s="361"/>
      <c r="E195" s="361"/>
      <c r="F195" s="361"/>
      <c r="G195" s="361"/>
      <c r="H195" s="361"/>
      <c r="I195" s="362"/>
      <c r="K195" s="361"/>
      <c r="AA195" t="s">
        <v>409</v>
      </c>
      <c r="CB195" s="361"/>
      <c r="CC195" s="361"/>
      <c r="CD195" s="361"/>
      <c r="CE195" s="361"/>
      <c r="CF195" s="361"/>
      <c r="CG195" s="361"/>
      <c r="CH195" s="361"/>
      <c r="CI195" s="361"/>
      <c r="CJ195" s="361"/>
      <c r="CK195" s="361"/>
      <c r="CL195" s="361"/>
      <c r="CM195" s="361"/>
      <c r="CN195" s="361"/>
      <c r="CO195" s="361"/>
      <c r="CP195" s="361"/>
      <c r="CQ195" s="361"/>
      <c r="CR195" s="361"/>
      <c r="CS195" s="361"/>
      <c r="CT195" s="361"/>
      <c r="CU195" s="361"/>
      <c r="CV195" s="361"/>
      <c r="CW195" s="361"/>
      <c r="CX195" s="361"/>
      <c r="CY195" s="361"/>
      <c r="CZ195" s="361"/>
      <c r="DA195" s="361"/>
      <c r="DB195" s="361"/>
      <c r="DC195" s="361"/>
      <c r="DD195" s="361"/>
      <c r="DE195" s="361"/>
      <c r="DF195" s="361"/>
      <c r="DG195" s="361"/>
    </row>
    <row r="196" spans="2:111">
      <c r="B196" s="361"/>
      <c r="C196" s="361"/>
      <c r="D196" s="361"/>
      <c r="E196" s="361"/>
      <c r="F196" s="361"/>
      <c r="G196" s="361"/>
      <c r="H196" s="361"/>
      <c r="I196" s="362"/>
      <c r="K196" s="361"/>
      <c r="AA196" s="524">
        <v>44367.3125</v>
      </c>
      <c r="AB196" s="524"/>
      <c r="CB196" s="361"/>
      <c r="CC196" s="361"/>
      <c r="CD196" s="361"/>
      <c r="CE196" s="361"/>
      <c r="CF196" s="361"/>
      <c r="CG196" s="361"/>
      <c r="CH196" s="361"/>
      <c r="CI196" s="361"/>
      <c r="CJ196" s="361"/>
      <c r="CK196" s="361"/>
      <c r="CL196" s="361"/>
      <c r="CM196" s="361"/>
      <c r="CN196" s="361"/>
      <c r="CO196" s="361"/>
      <c r="CP196" s="361"/>
      <c r="CQ196" s="361"/>
      <c r="CR196" s="361"/>
      <c r="CS196" s="361"/>
      <c r="CT196" s="361"/>
      <c r="CU196" s="361"/>
      <c r="CV196" s="361"/>
      <c r="CW196" s="361"/>
      <c r="CX196" s="361"/>
      <c r="CY196" s="361"/>
      <c r="CZ196" s="361"/>
      <c r="DA196" s="361"/>
      <c r="DB196" s="361"/>
      <c r="DC196" s="361"/>
      <c r="DD196" s="361"/>
      <c r="DE196" s="361"/>
      <c r="DF196" s="361"/>
      <c r="DG196" s="361"/>
    </row>
    <row r="197" spans="2:111">
      <c r="B197" s="361"/>
      <c r="C197" s="361"/>
      <c r="D197" s="361"/>
      <c r="E197" s="361"/>
      <c r="F197" s="361"/>
      <c r="G197" s="361"/>
      <c r="H197" s="361"/>
      <c r="I197" s="362"/>
      <c r="K197" s="361"/>
      <c r="Z197">
        <v>1</v>
      </c>
      <c r="AA197" t="s">
        <v>727</v>
      </c>
      <c r="CB197" s="361"/>
      <c r="CC197" s="361"/>
      <c r="CD197" s="361"/>
      <c r="CE197" s="361"/>
      <c r="CF197" s="361"/>
      <c r="CG197" s="361"/>
      <c r="CH197" s="361"/>
      <c r="CI197" s="361"/>
      <c r="CJ197" s="361"/>
      <c r="CK197" s="361"/>
      <c r="CL197" s="361"/>
      <c r="CM197" s="361"/>
      <c r="CN197" s="361"/>
      <c r="CO197" s="361"/>
      <c r="CP197" s="361"/>
      <c r="CQ197" s="361"/>
      <c r="CR197" s="361"/>
      <c r="CS197" s="361"/>
      <c r="CT197" s="361"/>
      <c r="CU197" s="361"/>
      <c r="CV197" s="361"/>
      <c r="CW197" s="361"/>
      <c r="CX197" s="361"/>
      <c r="CY197" s="361"/>
      <c r="CZ197" s="361"/>
      <c r="DA197" s="361"/>
      <c r="DB197" s="361"/>
      <c r="DC197" s="361"/>
      <c r="DD197" s="361"/>
      <c r="DE197" s="361"/>
      <c r="DF197" s="361"/>
      <c r="DG197" s="361"/>
    </row>
    <row r="198" spans="2:111">
      <c r="B198" s="361"/>
      <c r="C198" s="361"/>
      <c r="D198" s="361"/>
      <c r="E198" s="361"/>
      <c r="F198" s="361"/>
      <c r="G198" s="361"/>
      <c r="H198" s="361"/>
      <c r="I198" s="362"/>
      <c r="K198" s="361"/>
      <c r="Z198">
        <v>2</v>
      </c>
      <c r="AA198" t="s">
        <v>730</v>
      </c>
      <c r="CB198" s="361"/>
      <c r="CC198" s="361"/>
      <c r="CD198" s="361"/>
      <c r="CE198" s="361"/>
      <c r="CF198" s="361"/>
      <c r="CG198" s="361"/>
      <c r="CH198" s="361"/>
      <c r="CI198" s="361"/>
      <c r="CJ198" s="361"/>
      <c r="CK198" s="361"/>
      <c r="CL198" s="361"/>
      <c r="CM198" s="361"/>
      <c r="CN198" s="361"/>
      <c r="CO198" s="361"/>
      <c r="CP198" s="361"/>
      <c r="CQ198" s="361"/>
      <c r="CR198" s="361"/>
      <c r="CS198" s="361"/>
      <c r="CT198" s="361"/>
      <c r="CU198" s="361"/>
      <c r="CV198" s="361"/>
      <c r="CW198" s="361"/>
      <c r="CX198" s="361"/>
      <c r="CY198" s="361"/>
      <c r="CZ198" s="361"/>
      <c r="DA198" s="361"/>
      <c r="DB198" s="361"/>
      <c r="DC198" s="361"/>
      <c r="DD198" s="361"/>
      <c r="DE198" s="361"/>
      <c r="DF198" s="361"/>
      <c r="DG198" s="361"/>
    </row>
    <row r="199" spans="2:111">
      <c r="B199" s="361"/>
      <c r="C199" s="361"/>
      <c r="D199" s="361"/>
      <c r="E199" s="361"/>
      <c r="F199" s="361"/>
      <c r="G199" s="361"/>
      <c r="H199" s="361"/>
      <c r="I199" s="362"/>
      <c r="K199" s="361"/>
      <c r="Z199">
        <v>3</v>
      </c>
      <c r="AA199" t="s">
        <v>731</v>
      </c>
      <c r="CB199" s="361"/>
      <c r="CC199" s="361"/>
      <c r="CD199" s="361"/>
      <c r="CE199" s="361"/>
      <c r="CF199" s="361"/>
      <c r="CG199" s="361"/>
      <c r="CH199" s="361"/>
      <c r="CI199" s="361"/>
      <c r="CJ199" s="361"/>
      <c r="CK199" s="361"/>
      <c r="CL199" s="361"/>
      <c r="CM199" s="361"/>
      <c r="CN199" s="361"/>
      <c r="CO199" s="361"/>
      <c r="CP199" s="361"/>
      <c r="CQ199" s="361"/>
      <c r="CR199" s="361"/>
      <c r="CS199" s="361"/>
      <c r="CT199" s="361"/>
      <c r="CU199" s="361"/>
      <c r="CV199" s="361"/>
      <c r="CW199" s="361"/>
      <c r="CX199" s="361"/>
      <c r="CY199" s="361"/>
      <c r="CZ199" s="361"/>
      <c r="DA199" s="361"/>
      <c r="DB199" s="361"/>
      <c r="DC199" s="361"/>
      <c r="DD199" s="361"/>
      <c r="DE199" s="361"/>
      <c r="DF199" s="361"/>
      <c r="DG199" s="361"/>
    </row>
    <row r="200" spans="2:111">
      <c r="B200" s="361"/>
      <c r="C200" s="361"/>
      <c r="D200" s="361"/>
      <c r="E200" s="361"/>
      <c r="F200" s="361"/>
      <c r="G200" s="361"/>
      <c r="H200" s="361"/>
      <c r="I200" s="362"/>
      <c r="K200" s="361"/>
      <c r="AA200" s="524"/>
      <c r="AB200" s="524"/>
      <c r="CB200" s="361"/>
      <c r="CC200" s="361"/>
      <c r="CD200" s="361"/>
      <c r="CE200" s="361"/>
      <c r="CF200" s="361"/>
      <c r="CG200" s="361"/>
      <c r="CH200" s="361"/>
      <c r="CI200" s="361"/>
      <c r="CJ200" s="361"/>
      <c r="CK200" s="361"/>
      <c r="CL200" s="361"/>
      <c r="CM200" s="361"/>
      <c r="CN200" s="361"/>
      <c r="CO200" s="361"/>
      <c r="CP200" s="361"/>
      <c r="CQ200" s="361"/>
      <c r="CR200" s="361"/>
      <c r="CS200" s="361"/>
      <c r="CT200" s="361"/>
      <c r="CU200" s="361"/>
      <c r="CV200" s="361"/>
      <c r="CW200" s="361"/>
      <c r="CX200" s="361"/>
      <c r="CY200" s="361"/>
      <c r="CZ200" s="361"/>
      <c r="DA200" s="361"/>
      <c r="DB200" s="361"/>
      <c r="DC200" s="361"/>
      <c r="DD200" s="361"/>
      <c r="DE200" s="361"/>
      <c r="DF200" s="361"/>
      <c r="DG200" s="361"/>
    </row>
    <row r="201" spans="2:111">
      <c r="B201" s="361"/>
      <c r="C201" s="361"/>
      <c r="D201" s="361"/>
      <c r="E201" s="361"/>
      <c r="F201" s="361"/>
      <c r="G201" s="361"/>
      <c r="H201" s="361"/>
      <c r="I201" s="362"/>
      <c r="K201" s="361"/>
      <c r="AA201" s="524"/>
      <c r="AB201" s="524"/>
      <c r="CB201" s="361"/>
      <c r="CC201" s="361"/>
      <c r="CD201" s="361"/>
      <c r="CE201" s="361"/>
      <c r="CF201" s="361"/>
      <c r="CG201" s="361"/>
      <c r="CH201" s="361"/>
      <c r="CI201" s="361"/>
      <c r="CJ201" s="361"/>
      <c r="CK201" s="361"/>
      <c r="CL201" s="361"/>
      <c r="CM201" s="361"/>
      <c r="CN201" s="361"/>
      <c r="CO201" s="361"/>
      <c r="CP201" s="361"/>
      <c r="CQ201" s="361"/>
      <c r="CR201" s="361"/>
      <c r="CS201" s="361"/>
      <c r="CT201" s="361"/>
      <c r="CU201" s="361"/>
      <c r="CV201" s="361"/>
      <c r="CW201" s="361"/>
      <c r="CX201" s="361"/>
      <c r="CY201" s="361"/>
      <c r="CZ201" s="361"/>
      <c r="DA201" s="361"/>
      <c r="DB201" s="361"/>
      <c r="DC201" s="361"/>
      <c r="DD201" s="361"/>
      <c r="DE201" s="361"/>
      <c r="DF201" s="361"/>
      <c r="DG201" s="361"/>
    </row>
    <row r="202" spans="2:111">
      <c r="B202" s="361"/>
      <c r="C202" s="361"/>
      <c r="D202" s="361"/>
      <c r="E202" s="361"/>
      <c r="F202" s="361"/>
      <c r="G202" s="361"/>
      <c r="H202" s="361"/>
      <c r="I202" s="362"/>
      <c r="K202" s="361"/>
      <c r="AA202" t="s">
        <v>693</v>
      </c>
    </row>
    <row r="203" spans="2:111">
      <c r="B203" s="361"/>
      <c r="C203" s="361"/>
      <c r="D203" s="361"/>
      <c r="E203" s="361"/>
      <c r="F203" s="361"/>
      <c r="G203" s="361"/>
      <c r="H203" s="361"/>
      <c r="I203" s="362"/>
      <c r="K203" s="361"/>
      <c r="AA203" t="s">
        <v>409</v>
      </c>
    </row>
    <row r="204" spans="2:111">
      <c r="B204" s="361"/>
      <c r="C204" s="361"/>
      <c r="D204" s="361"/>
      <c r="E204" s="361"/>
      <c r="F204" s="361"/>
      <c r="G204" s="361"/>
      <c r="H204" s="361"/>
      <c r="I204" s="362"/>
      <c r="AA204" s="524">
        <v>44367.520833333336</v>
      </c>
      <c r="AB204" s="524"/>
    </row>
    <row r="205" spans="2:111">
      <c r="B205" s="361"/>
      <c r="C205" s="361"/>
      <c r="D205" s="361"/>
      <c r="E205" s="361"/>
      <c r="F205" s="361"/>
      <c r="G205" s="361"/>
      <c r="H205" s="361"/>
      <c r="I205" s="362"/>
      <c r="Z205">
        <v>1</v>
      </c>
      <c r="AA205" t="s">
        <v>728</v>
      </c>
    </row>
    <row r="206" spans="2:111">
      <c r="B206" s="361"/>
      <c r="C206" s="361"/>
      <c r="D206" s="361"/>
      <c r="E206" s="361"/>
      <c r="F206" s="361"/>
      <c r="G206" s="361"/>
      <c r="H206" s="361"/>
      <c r="I206" s="362"/>
      <c r="Z206">
        <v>2</v>
      </c>
      <c r="AA206" t="s">
        <v>729</v>
      </c>
    </row>
    <row r="207" spans="2:111">
      <c r="B207" s="361"/>
      <c r="C207" s="361"/>
      <c r="D207" s="361"/>
      <c r="E207" s="361"/>
      <c r="F207" s="361"/>
      <c r="G207" s="361"/>
      <c r="H207" s="361"/>
      <c r="I207" s="362"/>
      <c r="Z207">
        <v>3</v>
      </c>
      <c r="AA207" s="524" t="s">
        <v>732</v>
      </c>
      <c r="AB207" s="524"/>
    </row>
    <row r="208" spans="2:111">
      <c r="B208" s="361"/>
      <c r="C208" s="361"/>
      <c r="D208" s="361"/>
      <c r="E208" s="361"/>
      <c r="F208" s="361"/>
      <c r="G208" s="361"/>
      <c r="H208" s="361"/>
      <c r="I208" s="362"/>
    </row>
    <row r="209" spans="2:31">
      <c r="B209" s="361"/>
      <c r="C209" s="361"/>
      <c r="D209" s="361"/>
      <c r="E209" s="361"/>
      <c r="F209" s="361"/>
      <c r="G209" s="361"/>
      <c r="H209" s="361"/>
      <c r="I209" s="362"/>
      <c r="AA209" t="s">
        <v>733</v>
      </c>
      <c r="AD209" t="s">
        <v>733</v>
      </c>
    </row>
    <row r="210" spans="2:31">
      <c r="C210" s="361"/>
      <c r="D210" s="361"/>
      <c r="E210" s="361"/>
      <c r="F210" s="361"/>
      <c r="G210" s="361"/>
      <c r="H210" s="361"/>
      <c r="I210" s="362"/>
      <c r="AA210" t="s">
        <v>638</v>
      </c>
      <c r="AD210" t="s">
        <v>638</v>
      </c>
    </row>
    <row r="211" spans="2:31">
      <c r="C211" s="361"/>
      <c r="D211" s="361"/>
      <c r="E211" s="361"/>
      <c r="F211" s="361"/>
      <c r="G211" s="361"/>
      <c r="H211" s="361"/>
      <c r="I211" s="362"/>
      <c r="AA211" s="524">
        <v>44381.354166666664</v>
      </c>
      <c r="AB211" s="524"/>
      <c r="AD211" s="524">
        <v>44369.395833333336</v>
      </c>
    </row>
    <row r="212" spans="2:31">
      <c r="C212" s="361"/>
      <c r="D212" s="361"/>
      <c r="E212" s="361"/>
      <c r="F212" s="361"/>
      <c r="G212" s="361"/>
      <c r="H212" s="361"/>
      <c r="I212" s="362"/>
      <c r="Z212">
        <v>1</v>
      </c>
      <c r="AA212" t="s">
        <v>734</v>
      </c>
      <c r="AC212">
        <v>1</v>
      </c>
      <c r="AD212" t="s">
        <v>734</v>
      </c>
    </row>
    <row r="213" spans="2:31">
      <c r="C213" s="361"/>
      <c r="D213" s="361"/>
      <c r="E213" s="361"/>
      <c r="F213" s="361"/>
      <c r="G213" s="361"/>
      <c r="H213" s="361"/>
      <c r="I213" s="362"/>
      <c r="Z213">
        <v>2</v>
      </c>
      <c r="AA213" t="s">
        <v>735</v>
      </c>
      <c r="AC213">
        <v>2</v>
      </c>
      <c r="AD213" t="s">
        <v>735</v>
      </c>
    </row>
    <row r="214" spans="2:31">
      <c r="C214" s="361"/>
      <c r="D214" s="361"/>
      <c r="E214" s="361"/>
      <c r="F214" s="361"/>
      <c r="G214" s="361"/>
      <c r="H214" s="361"/>
      <c r="I214" s="362"/>
      <c r="Z214">
        <v>3</v>
      </c>
      <c r="AA214" t="s">
        <v>736</v>
      </c>
      <c r="AC214">
        <v>3</v>
      </c>
      <c r="AD214" t="s">
        <v>736</v>
      </c>
    </row>
    <row r="215" spans="2:31">
      <c r="C215" s="361"/>
      <c r="D215" s="361"/>
      <c r="E215" s="361"/>
      <c r="F215" s="361"/>
      <c r="G215" s="361"/>
      <c r="H215" s="361"/>
      <c r="I215" s="362"/>
      <c r="Z215">
        <v>4</v>
      </c>
      <c r="AA215" t="s">
        <v>737</v>
      </c>
      <c r="AC215">
        <v>4</v>
      </c>
      <c r="AD215" t="s">
        <v>737</v>
      </c>
    </row>
    <row r="216" spans="2:31">
      <c r="C216" s="361"/>
      <c r="D216" s="361"/>
      <c r="E216" s="361"/>
      <c r="F216" s="361"/>
      <c r="G216" s="361"/>
      <c r="H216" s="361"/>
      <c r="I216" s="362"/>
    </row>
    <row r="217" spans="2:31">
      <c r="C217" s="361"/>
      <c r="D217" s="361"/>
      <c r="E217" s="361"/>
      <c r="F217" s="361"/>
      <c r="G217" s="361"/>
      <c r="H217" s="361"/>
      <c r="I217" s="362"/>
      <c r="AA217" t="s">
        <v>733</v>
      </c>
      <c r="AD217" t="s">
        <v>733</v>
      </c>
    </row>
    <row r="218" spans="2:31">
      <c r="C218" s="361"/>
      <c r="D218" s="361"/>
      <c r="E218" s="361"/>
      <c r="F218" s="361"/>
      <c r="G218" s="361"/>
      <c r="H218" s="361"/>
      <c r="I218" s="362"/>
      <c r="AA218" t="s">
        <v>634</v>
      </c>
      <c r="AD218" t="s">
        <v>634</v>
      </c>
    </row>
    <row r="219" spans="2:31">
      <c r="C219" s="361"/>
      <c r="D219" s="361"/>
      <c r="E219" s="361"/>
      <c r="F219" s="361"/>
      <c r="G219" s="361"/>
      <c r="H219" s="361"/>
      <c r="I219" s="362"/>
      <c r="AA219" s="524">
        <v>44380.354166666664</v>
      </c>
      <c r="AB219" s="524"/>
      <c r="AD219" s="524">
        <v>44369.395833333336</v>
      </c>
    </row>
    <row r="220" spans="2:31">
      <c r="C220" s="361"/>
      <c r="D220" s="361"/>
      <c r="E220" s="361"/>
      <c r="F220" s="361"/>
      <c r="G220" s="361"/>
      <c r="H220" s="361"/>
      <c r="I220" s="362"/>
      <c r="AA220" t="s">
        <v>738</v>
      </c>
      <c r="AD220" t="s">
        <v>738</v>
      </c>
    </row>
    <row r="221" spans="2:31">
      <c r="C221" s="361"/>
      <c r="D221" s="361"/>
      <c r="E221" s="361"/>
      <c r="F221" s="361"/>
      <c r="G221" s="361"/>
      <c r="H221" s="361"/>
      <c r="I221" s="362"/>
      <c r="AD221"/>
    </row>
    <row r="222" spans="2:31">
      <c r="C222" s="361"/>
      <c r="D222" s="361"/>
      <c r="E222" s="361"/>
      <c r="F222" s="361"/>
      <c r="G222" s="361"/>
      <c r="H222" s="361"/>
      <c r="I222" s="362"/>
      <c r="Z222" s="2"/>
      <c r="AA222" s="2"/>
      <c r="AB222" s="2"/>
      <c r="AC222" s="525"/>
      <c r="AD222" s="2"/>
      <c r="AE222" s="525"/>
    </row>
    <row r="223" spans="2:31" ht="18.75">
      <c r="C223" s="361"/>
      <c r="D223" s="361"/>
      <c r="E223" s="361"/>
      <c r="F223" s="361"/>
      <c r="G223" s="361"/>
      <c r="H223" s="361"/>
      <c r="I223" s="362"/>
      <c r="Z223" s="2"/>
      <c r="AA223" s="526" t="s">
        <v>446</v>
      </c>
      <c r="AB223" s="526"/>
      <c r="AC223" s="526"/>
      <c r="AD223" s="526" t="s">
        <v>436</v>
      </c>
      <c r="AE223" s="525"/>
    </row>
    <row r="224" spans="2:31">
      <c r="C224" s="361"/>
      <c r="D224" s="361"/>
      <c r="E224" s="361"/>
      <c r="F224" s="361"/>
      <c r="G224" s="361"/>
      <c r="H224" s="361"/>
      <c r="I224" s="362"/>
    </row>
    <row r="225" spans="3:30">
      <c r="C225" s="361"/>
      <c r="D225" s="361"/>
      <c r="E225" s="361"/>
      <c r="F225" s="361"/>
      <c r="G225" s="361"/>
      <c r="H225" s="361"/>
      <c r="I225" s="362"/>
      <c r="AA225" t="s">
        <v>733</v>
      </c>
      <c r="AD225" t="s">
        <v>733</v>
      </c>
    </row>
    <row r="226" spans="3:30">
      <c r="C226" s="361"/>
      <c r="D226" s="361"/>
      <c r="E226" s="361"/>
      <c r="F226" s="361"/>
      <c r="G226" s="361"/>
      <c r="H226" s="361"/>
      <c r="I226" s="362"/>
      <c r="AA226" t="s">
        <v>637</v>
      </c>
      <c r="AD226" t="s">
        <v>637</v>
      </c>
    </row>
    <row r="227" spans="3:30">
      <c r="C227" s="361"/>
      <c r="D227" s="361"/>
      <c r="E227" s="361"/>
      <c r="F227" s="361"/>
      <c r="G227" s="361"/>
      <c r="H227" s="361"/>
      <c r="I227" s="362"/>
      <c r="AA227" s="524">
        <v>44378.354166666664</v>
      </c>
      <c r="AB227" s="524"/>
      <c r="AD227" s="524">
        <v>44369.395833333336</v>
      </c>
    </row>
    <row r="228" spans="3:30">
      <c r="C228" s="361"/>
      <c r="Z228">
        <v>1</v>
      </c>
      <c r="AA228" t="s">
        <v>739</v>
      </c>
      <c r="AC228" s="523">
        <v>1</v>
      </c>
      <c r="AD228" t="s">
        <v>739</v>
      </c>
    </row>
    <row r="229" spans="3:30">
      <c r="Z229">
        <v>2</v>
      </c>
      <c r="AA229" t="s">
        <v>740</v>
      </c>
      <c r="AC229" s="523">
        <v>2</v>
      </c>
      <c r="AD229" t="s">
        <v>740</v>
      </c>
    </row>
    <row r="231" spans="3:30">
      <c r="AA231" t="s">
        <v>733</v>
      </c>
      <c r="AD231" t="s">
        <v>733</v>
      </c>
    </row>
    <row r="232" spans="3:30">
      <c r="AA232" t="s">
        <v>635</v>
      </c>
      <c r="AD232" t="s">
        <v>635</v>
      </c>
    </row>
    <row r="233" spans="3:30">
      <c r="AA233" s="524">
        <v>44375.3125</v>
      </c>
      <c r="AB233" s="524"/>
      <c r="AD233" s="524">
        <v>44369.395833333336</v>
      </c>
    </row>
    <row r="234" spans="3:30">
      <c r="Z234">
        <v>1</v>
      </c>
      <c r="AA234" t="s">
        <v>741</v>
      </c>
      <c r="AC234" s="523">
        <v>1</v>
      </c>
      <c r="AD234" t="s">
        <v>741</v>
      </c>
    </row>
    <row r="235" spans="3:30">
      <c r="Z235">
        <v>2</v>
      </c>
      <c r="AA235" t="s">
        <v>742</v>
      </c>
      <c r="AC235" s="523">
        <v>2</v>
      </c>
      <c r="AD235" t="s">
        <v>743</v>
      </c>
    </row>
    <row r="236" spans="3:30">
      <c r="Z236">
        <v>3</v>
      </c>
      <c r="AA236" t="s">
        <v>744</v>
      </c>
      <c r="AC236" s="523">
        <v>3</v>
      </c>
      <c r="AD236" t="s">
        <v>745</v>
      </c>
    </row>
    <row r="237" spans="3:30">
      <c r="Z237">
        <v>4</v>
      </c>
      <c r="AA237" t="s">
        <v>743</v>
      </c>
      <c r="AD237"/>
    </row>
    <row r="238" spans="3:30">
      <c r="Z238">
        <v>5</v>
      </c>
      <c r="AA238" t="s">
        <v>745</v>
      </c>
      <c r="AD238"/>
    </row>
    <row r="240" spans="3:30">
      <c r="AA240" t="s">
        <v>693</v>
      </c>
      <c r="AD240" t="s">
        <v>693</v>
      </c>
    </row>
    <row r="241" spans="26:30">
      <c r="AA241" t="s">
        <v>608</v>
      </c>
      <c r="AD241" t="s">
        <v>608</v>
      </c>
    </row>
    <row r="242" spans="26:30">
      <c r="AA242" s="524">
        <v>44354.520833333336</v>
      </c>
      <c r="AB242" s="524"/>
      <c r="AD242" s="524">
        <v>44359.625</v>
      </c>
    </row>
    <row r="243" spans="26:30">
      <c r="Z243">
        <v>1</v>
      </c>
      <c r="AA243" t="s">
        <v>746</v>
      </c>
      <c r="AC243" s="523">
        <v>1</v>
      </c>
      <c r="AD243" t="s">
        <v>746</v>
      </c>
    </row>
    <row r="244" spans="26:30">
      <c r="Z244">
        <v>2</v>
      </c>
      <c r="AA244" t="s">
        <v>747</v>
      </c>
      <c r="AC244" s="523">
        <v>2</v>
      </c>
      <c r="AD244" t="s">
        <v>747</v>
      </c>
    </row>
    <row r="245" spans="26:30">
      <c r="Z245">
        <v>3</v>
      </c>
      <c r="AA245" t="s">
        <v>748</v>
      </c>
      <c r="AC245" s="523">
        <v>3</v>
      </c>
      <c r="AD245" t="s">
        <v>748</v>
      </c>
    </row>
    <row r="246" spans="26:30">
      <c r="Z246">
        <v>4</v>
      </c>
      <c r="AA246" t="s">
        <v>749</v>
      </c>
      <c r="AC246" s="523">
        <v>4</v>
      </c>
      <c r="AD246" t="s">
        <v>749</v>
      </c>
    </row>
    <row r="247" spans="26:30">
      <c r="Z247">
        <v>5</v>
      </c>
      <c r="AA247" t="s">
        <v>750</v>
      </c>
      <c r="AC247" s="523">
        <v>5</v>
      </c>
      <c r="AD247" t="s">
        <v>750</v>
      </c>
    </row>
    <row r="248" spans="26:30">
      <c r="Z248">
        <v>6</v>
      </c>
      <c r="AA248" t="s">
        <v>751</v>
      </c>
      <c r="AC248" s="523">
        <v>6</v>
      </c>
      <c r="AD248" t="s">
        <v>751</v>
      </c>
    </row>
    <row r="249" spans="26:30">
      <c r="Z249">
        <v>7</v>
      </c>
      <c r="AA249" t="s">
        <v>752</v>
      </c>
      <c r="AC249" s="523">
        <v>7</v>
      </c>
      <c r="AD249" t="s">
        <v>752</v>
      </c>
    </row>
    <row r="250" spans="26:30">
      <c r="Z250">
        <v>8</v>
      </c>
      <c r="AA250" t="s">
        <v>753</v>
      </c>
      <c r="AC250" s="523">
        <v>8</v>
      </c>
      <c r="AD250" t="s">
        <v>753</v>
      </c>
    </row>
    <row r="251" spans="26:30">
      <c r="Z251">
        <v>9</v>
      </c>
      <c r="AA251" t="s">
        <v>754</v>
      </c>
      <c r="AC251" s="523">
        <v>9</v>
      </c>
      <c r="AD251" t="s">
        <v>754</v>
      </c>
    </row>
    <row r="252" spans="26:30">
      <c r="Z252">
        <v>10</v>
      </c>
      <c r="AA252" t="s">
        <v>755</v>
      </c>
      <c r="AC252" s="523">
        <v>10</v>
      </c>
      <c r="AD252" t="s">
        <v>756</v>
      </c>
    </row>
    <row r="253" spans="26:30">
      <c r="Z253">
        <v>11</v>
      </c>
      <c r="AA253" t="s">
        <v>757</v>
      </c>
    </row>
    <row r="254" spans="26:30">
      <c r="Z254">
        <v>12</v>
      </c>
      <c r="AA254" t="s">
        <v>758</v>
      </c>
      <c r="AD254" t="s">
        <v>693</v>
      </c>
    </row>
    <row r="255" spans="26:30">
      <c r="Z255">
        <v>13</v>
      </c>
      <c r="AA255" t="s">
        <v>759</v>
      </c>
      <c r="AD255" t="s">
        <v>608</v>
      </c>
    </row>
    <row r="256" spans="26:30">
      <c r="Z256">
        <v>14</v>
      </c>
      <c r="AA256" t="s">
        <v>760</v>
      </c>
      <c r="AD256" s="524">
        <v>44359.708333333336</v>
      </c>
    </row>
    <row r="257" spans="26:30">
      <c r="Z257">
        <v>15</v>
      </c>
      <c r="AA257" t="s">
        <v>761</v>
      </c>
      <c r="AC257" s="523">
        <v>1</v>
      </c>
      <c r="AD257" t="s">
        <v>755</v>
      </c>
    </row>
    <row r="258" spans="26:30">
      <c r="Z258">
        <v>16</v>
      </c>
      <c r="AA258" t="s">
        <v>762</v>
      </c>
      <c r="AC258" s="523">
        <v>2</v>
      </c>
      <c r="AD258" t="s">
        <v>757</v>
      </c>
    </row>
    <row r="259" spans="26:30">
      <c r="Z259">
        <v>17</v>
      </c>
      <c r="AA259" t="s">
        <v>763</v>
      </c>
      <c r="AC259" s="523">
        <v>3</v>
      </c>
      <c r="AD259" t="s">
        <v>758</v>
      </c>
    </row>
    <row r="260" spans="26:30">
      <c r="Z260">
        <v>18</v>
      </c>
      <c r="AA260" t="s">
        <v>764</v>
      </c>
      <c r="AC260" s="523">
        <v>4</v>
      </c>
      <c r="AD260" t="s">
        <v>759</v>
      </c>
    </row>
    <row r="261" spans="26:30">
      <c r="Z261">
        <v>19</v>
      </c>
      <c r="AA261" t="s">
        <v>765</v>
      </c>
      <c r="AC261" s="523">
        <v>5</v>
      </c>
      <c r="AD261" t="s">
        <v>760</v>
      </c>
    </row>
    <row r="262" spans="26:30">
      <c r="Z262">
        <v>20</v>
      </c>
      <c r="AA262" t="s">
        <v>766</v>
      </c>
      <c r="AC262" s="523">
        <v>6</v>
      </c>
      <c r="AD262" t="s">
        <v>761</v>
      </c>
    </row>
    <row r="263" spans="26:30">
      <c r="Z263">
        <v>21</v>
      </c>
      <c r="AA263" t="s">
        <v>658</v>
      </c>
      <c r="AC263" s="523">
        <v>7</v>
      </c>
      <c r="AD263" t="s">
        <v>762</v>
      </c>
    </row>
    <row r="264" spans="26:30">
      <c r="Z264">
        <v>22</v>
      </c>
      <c r="AA264" t="s">
        <v>767</v>
      </c>
      <c r="AC264" s="523">
        <v>8</v>
      </c>
      <c r="AD264" t="s">
        <v>763</v>
      </c>
    </row>
    <row r="265" spans="26:30">
      <c r="Z265">
        <v>23</v>
      </c>
      <c r="AA265" t="s">
        <v>768</v>
      </c>
      <c r="AC265" s="523">
        <v>9</v>
      </c>
      <c r="AD265" t="s">
        <v>764</v>
      </c>
    </row>
    <row r="266" spans="26:30">
      <c r="Z266">
        <v>24</v>
      </c>
      <c r="AA266" t="s">
        <v>756</v>
      </c>
    </row>
    <row r="267" spans="26:30">
      <c r="Z267">
        <v>25</v>
      </c>
      <c r="AA267" t="s">
        <v>769</v>
      </c>
      <c r="AD267" t="s">
        <v>693</v>
      </c>
    </row>
    <row r="268" spans="26:30">
      <c r="Z268">
        <v>26</v>
      </c>
      <c r="AA268" t="s">
        <v>770</v>
      </c>
      <c r="AD268" t="s">
        <v>608</v>
      </c>
    </row>
    <row r="269" spans="26:30">
      <c r="Z269">
        <v>27</v>
      </c>
      <c r="AA269" t="s">
        <v>771</v>
      </c>
      <c r="AD269" s="524">
        <v>44359.770833333336</v>
      </c>
    </row>
    <row r="270" spans="26:30">
      <c r="Z270">
        <v>28</v>
      </c>
      <c r="AA270" t="s">
        <v>691</v>
      </c>
      <c r="AC270" s="523">
        <v>1</v>
      </c>
      <c r="AD270" t="s">
        <v>765</v>
      </c>
    </row>
    <row r="271" spans="26:30">
      <c r="AC271" s="523">
        <v>2</v>
      </c>
      <c r="AD271" t="s">
        <v>766</v>
      </c>
    </row>
    <row r="272" spans="26:30">
      <c r="AC272" s="523">
        <v>3</v>
      </c>
      <c r="AD272" t="s">
        <v>658</v>
      </c>
    </row>
    <row r="273" spans="26:31">
      <c r="AC273" s="523">
        <v>4</v>
      </c>
      <c r="AD273" t="s">
        <v>767</v>
      </c>
    </row>
    <row r="274" spans="26:31">
      <c r="AC274" s="523">
        <v>5</v>
      </c>
      <c r="AD274" t="s">
        <v>768</v>
      </c>
    </row>
    <row r="275" spans="26:31">
      <c r="AC275" s="523">
        <v>6</v>
      </c>
      <c r="AD275" t="s">
        <v>769</v>
      </c>
    </row>
    <row r="276" spans="26:31">
      <c r="AC276" s="523">
        <v>7</v>
      </c>
      <c r="AD276" t="s">
        <v>770</v>
      </c>
    </row>
    <row r="277" spans="26:31">
      <c r="AC277" s="523">
        <v>8</v>
      </c>
      <c r="AD277" t="s">
        <v>771</v>
      </c>
    </row>
    <row r="278" spans="26:31">
      <c r="Z278" s="2"/>
      <c r="AA278" s="2"/>
      <c r="AB278" s="2"/>
      <c r="AC278" s="525">
        <v>9</v>
      </c>
      <c r="AD278" s="2" t="s">
        <v>691</v>
      </c>
      <c r="AE278" s="525"/>
    </row>
    <row r="279" spans="26:31" ht="18.75">
      <c r="Z279" s="2"/>
      <c r="AA279" s="526" t="s">
        <v>446</v>
      </c>
      <c r="AB279" s="526"/>
      <c r="AC279" s="526"/>
      <c r="AD279" s="526" t="s">
        <v>436</v>
      </c>
      <c r="AE279" s="525"/>
    </row>
    <row r="281" spans="26:31">
      <c r="AA281" t="s">
        <v>693</v>
      </c>
      <c r="AD281" t="s">
        <v>693</v>
      </c>
    </row>
    <row r="282" spans="26:31">
      <c r="AA282" t="s">
        <v>607</v>
      </c>
      <c r="AD282" t="s">
        <v>607</v>
      </c>
    </row>
    <row r="283" spans="26:31">
      <c r="AA283" s="524">
        <v>44354.354166666664</v>
      </c>
      <c r="AB283" s="524"/>
      <c r="AD283" s="524">
        <v>44359.520833333336</v>
      </c>
    </row>
    <row r="284" spans="26:31">
      <c r="Z284">
        <v>1</v>
      </c>
      <c r="AA284" t="s">
        <v>746</v>
      </c>
      <c r="AC284" s="523">
        <v>1</v>
      </c>
      <c r="AD284" t="s">
        <v>746</v>
      </c>
    </row>
    <row r="285" spans="26:31">
      <c r="Z285">
        <v>2</v>
      </c>
      <c r="AA285" t="s">
        <v>747</v>
      </c>
      <c r="AC285" s="523">
        <v>2</v>
      </c>
      <c r="AD285" t="s">
        <v>747</v>
      </c>
    </row>
    <row r="286" spans="26:31">
      <c r="Z286">
        <v>3</v>
      </c>
      <c r="AA286" t="s">
        <v>748</v>
      </c>
      <c r="AC286" s="523">
        <v>3</v>
      </c>
      <c r="AD286" t="s">
        <v>748</v>
      </c>
    </row>
    <row r="287" spans="26:31">
      <c r="Z287">
        <v>4</v>
      </c>
      <c r="AA287" t="s">
        <v>772</v>
      </c>
      <c r="AC287" s="523">
        <v>4</v>
      </c>
      <c r="AD287" t="s">
        <v>772</v>
      </c>
    </row>
    <row r="288" spans="26:31">
      <c r="Z288">
        <v>5</v>
      </c>
      <c r="AA288" t="s">
        <v>750</v>
      </c>
      <c r="AC288" s="523">
        <v>5</v>
      </c>
      <c r="AD288" t="s">
        <v>750</v>
      </c>
    </row>
    <row r="289" spans="26:30">
      <c r="Z289">
        <v>6</v>
      </c>
      <c r="AA289" t="s">
        <v>751</v>
      </c>
      <c r="AC289" s="523">
        <v>6</v>
      </c>
      <c r="AD289" t="s">
        <v>752</v>
      </c>
    </row>
    <row r="290" spans="26:30">
      <c r="Z290">
        <v>7</v>
      </c>
      <c r="AA290" t="s">
        <v>752</v>
      </c>
      <c r="AC290" s="523">
        <v>7</v>
      </c>
      <c r="AD290" t="s">
        <v>753</v>
      </c>
    </row>
    <row r="291" spans="26:30">
      <c r="Z291">
        <v>8</v>
      </c>
      <c r="AA291" t="s">
        <v>753</v>
      </c>
      <c r="AC291" s="523">
        <v>8</v>
      </c>
      <c r="AD291" t="s">
        <v>754</v>
      </c>
    </row>
    <row r="292" spans="26:30">
      <c r="Z292">
        <v>9</v>
      </c>
      <c r="AA292" t="s">
        <v>754</v>
      </c>
      <c r="AC292" s="523">
        <v>9</v>
      </c>
      <c r="AD292" t="s">
        <v>755</v>
      </c>
    </row>
    <row r="293" spans="26:30">
      <c r="Z293">
        <v>10</v>
      </c>
      <c r="AA293" t="s">
        <v>755</v>
      </c>
      <c r="AC293" s="523">
        <v>10</v>
      </c>
      <c r="AD293" t="s">
        <v>757</v>
      </c>
    </row>
    <row r="294" spans="26:30">
      <c r="Z294">
        <v>11</v>
      </c>
      <c r="AA294" t="s">
        <v>757</v>
      </c>
      <c r="AC294" s="523">
        <v>11</v>
      </c>
      <c r="AD294" t="s">
        <v>773</v>
      </c>
    </row>
    <row r="295" spans="26:30">
      <c r="Z295">
        <v>12</v>
      </c>
      <c r="AA295" t="s">
        <v>773</v>
      </c>
      <c r="AC295" s="523">
        <v>12</v>
      </c>
      <c r="AD295" t="s">
        <v>758</v>
      </c>
    </row>
    <row r="296" spans="26:30">
      <c r="Z296">
        <v>13</v>
      </c>
      <c r="AA296" t="s">
        <v>758</v>
      </c>
      <c r="AC296" s="523">
        <v>13</v>
      </c>
      <c r="AD296" t="s">
        <v>756</v>
      </c>
    </row>
    <row r="297" spans="26:30">
      <c r="Z297">
        <v>14</v>
      </c>
      <c r="AA297" t="s">
        <v>759</v>
      </c>
    </row>
    <row r="298" spans="26:30">
      <c r="Z298">
        <v>15</v>
      </c>
      <c r="AA298" t="s">
        <v>760</v>
      </c>
      <c r="AD298" t="s">
        <v>693</v>
      </c>
    </row>
    <row r="299" spans="26:30">
      <c r="Z299">
        <v>16</v>
      </c>
      <c r="AA299" t="s">
        <v>774</v>
      </c>
      <c r="AD299" t="s">
        <v>607</v>
      </c>
    </row>
    <row r="300" spans="26:30">
      <c r="Z300">
        <v>17</v>
      </c>
      <c r="AA300" t="s">
        <v>761</v>
      </c>
      <c r="AD300" s="524">
        <v>44359.583333333336</v>
      </c>
    </row>
    <row r="301" spans="26:30">
      <c r="Z301">
        <v>18</v>
      </c>
      <c r="AA301" t="s">
        <v>762</v>
      </c>
      <c r="AC301" s="523">
        <v>1</v>
      </c>
      <c r="AD301" t="s">
        <v>751</v>
      </c>
    </row>
    <row r="302" spans="26:30">
      <c r="Z302">
        <v>19</v>
      </c>
      <c r="AA302" t="s">
        <v>764</v>
      </c>
      <c r="AC302" s="523">
        <v>2</v>
      </c>
      <c r="AD302" t="s">
        <v>759</v>
      </c>
    </row>
    <row r="303" spans="26:30">
      <c r="Z303">
        <v>20</v>
      </c>
      <c r="AA303" t="s">
        <v>767</v>
      </c>
      <c r="AC303" s="523">
        <v>3</v>
      </c>
      <c r="AD303" t="s">
        <v>760</v>
      </c>
    </row>
    <row r="304" spans="26:30">
      <c r="Z304">
        <v>21</v>
      </c>
      <c r="AA304" t="s">
        <v>756</v>
      </c>
      <c r="AC304" s="523">
        <v>4</v>
      </c>
      <c r="AD304" t="s">
        <v>774</v>
      </c>
    </row>
    <row r="305" spans="26:30">
      <c r="Z305">
        <v>22</v>
      </c>
      <c r="AA305" t="s">
        <v>769</v>
      </c>
      <c r="AC305" s="523">
        <v>5</v>
      </c>
      <c r="AD305" t="s">
        <v>761</v>
      </c>
    </row>
    <row r="306" spans="26:30">
      <c r="Z306">
        <v>23</v>
      </c>
      <c r="AA306" t="s">
        <v>770</v>
      </c>
      <c r="AC306" s="523">
        <v>6</v>
      </c>
      <c r="AD306" t="s">
        <v>762</v>
      </c>
    </row>
    <row r="307" spans="26:30">
      <c r="Z307">
        <v>24</v>
      </c>
      <c r="AA307" t="s">
        <v>771</v>
      </c>
      <c r="AC307" s="523">
        <v>7</v>
      </c>
      <c r="AD307" t="s">
        <v>764</v>
      </c>
    </row>
    <row r="308" spans="26:30">
      <c r="Z308">
        <v>25</v>
      </c>
      <c r="AA308" t="s">
        <v>691</v>
      </c>
      <c r="AC308" s="523">
        <v>8</v>
      </c>
      <c r="AD308" t="s">
        <v>767</v>
      </c>
    </row>
    <row r="309" spans="26:30">
      <c r="AC309" s="523">
        <v>9</v>
      </c>
      <c r="AD309" t="s">
        <v>769</v>
      </c>
    </row>
    <row r="310" spans="26:30">
      <c r="AC310" s="523">
        <v>10</v>
      </c>
      <c r="AD310" t="s">
        <v>770</v>
      </c>
    </row>
    <row r="311" spans="26:30">
      <c r="AC311" s="523">
        <v>11</v>
      </c>
      <c r="AD311" t="s">
        <v>771</v>
      </c>
    </row>
    <row r="312" spans="26:30">
      <c r="AC312" s="523">
        <v>12</v>
      </c>
      <c r="AD312" t="s">
        <v>691</v>
      </c>
    </row>
    <row r="313" spans="26:30">
      <c r="AD313"/>
    </row>
    <row r="314" spans="26:30">
      <c r="AA314" t="s">
        <v>693</v>
      </c>
      <c r="AD314" t="s">
        <v>693</v>
      </c>
    </row>
    <row r="315" spans="26:30">
      <c r="AA315" t="s">
        <v>415</v>
      </c>
      <c r="AD315" t="s">
        <v>415</v>
      </c>
    </row>
    <row r="316" spans="26:30">
      <c r="AA316" s="524">
        <v>44360.3125</v>
      </c>
      <c r="AB316" s="524"/>
      <c r="AD316" s="524">
        <v>44359.395833333336</v>
      </c>
    </row>
    <row r="317" spans="26:30">
      <c r="Z317">
        <v>1</v>
      </c>
      <c r="AA317" t="s">
        <v>775</v>
      </c>
      <c r="AC317" s="523">
        <v>1</v>
      </c>
      <c r="AD317" t="s">
        <v>775</v>
      </c>
    </row>
    <row r="318" spans="26:30">
      <c r="Z318">
        <v>2</v>
      </c>
      <c r="AA318" t="s">
        <v>776</v>
      </c>
      <c r="AC318" s="523">
        <v>2</v>
      </c>
      <c r="AD318" t="s">
        <v>776</v>
      </c>
    </row>
    <row r="319" spans="26:30">
      <c r="Z319">
        <v>3</v>
      </c>
      <c r="AA319" t="s">
        <v>777</v>
      </c>
      <c r="AC319" s="523">
        <v>3</v>
      </c>
      <c r="AD319" t="s">
        <v>777</v>
      </c>
    </row>
    <row r="320" spans="26:30">
      <c r="Z320">
        <v>4</v>
      </c>
      <c r="AA320" t="s">
        <v>778</v>
      </c>
      <c r="AC320" s="523">
        <v>4</v>
      </c>
      <c r="AD320" t="s">
        <v>778</v>
      </c>
    </row>
    <row r="321" spans="26:31">
      <c r="Z321">
        <v>5</v>
      </c>
      <c r="AA321" t="s">
        <v>779</v>
      </c>
      <c r="AC321" s="523">
        <v>5</v>
      </c>
      <c r="AD321" t="s">
        <v>779</v>
      </c>
    </row>
    <row r="322" spans="26:31">
      <c r="Z322">
        <v>6</v>
      </c>
      <c r="AA322" t="s">
        <v>780</v>
      </c>
      <c r="AC322" s="523">
        <v>6</v>
      </c>
      <c r="AD322" t="s">
        <v>780</v>
      </c>
    </row>
    <row r="323" spans="26:31">
      <c r="Z323">
        <v>7</v>
      </c>
      <c r="AA323" t="s">
        <v>781</v>
      </c>
      <c r="AC323" s="523">
        <v>7</v>
      </c>
      <c r="AD323" t="s">
        <v>781</v>
      </c>
    </row>
    <row r="324" spans="26:31">
      <c r="Z324">
        <v>8</v>
      </c>
      <c r="AA324" t="s">
        <v>782</v>
      </c>
      <c r="AC324" s="523">
        <v>8</v>
      </c>
      <c r="AD324" t="s">
        <v>782</v>
      </c>
    </row>
    <row r="325" spans="26:31">
      <c r="Z325">
        <v>9</v>
      </c>
      <c r="AA325" t="s">
        <v>783</v>
      </c>
      <c r="AC325" s="523">
        <v>9</v>
      </c>
      <c r="AD325" t="s">
        <v>783</v>
      </c>
    </row>
    <row r="326" spans="26:31">
      <c r="Z326">
        <v>10</v>
      </c>
      <c r="AA326" t="s">
        <v>784</v>
      </c>
      <c r="AC326" s="523">
        <v>10</v>
      </c>
      <c r="AD326" t="s">
        <v>784</v>
      </c>
    </row>
    <row r="333" spans="26:31" ht="15.75" thickBot="1"/>
    <row r="334" spans="26:31" ht="18.75">
      <c r="Z334" s="260"/>
      <c r="AA334" s="531" t="s">
        <v>446</v>
      </c>
      <c r="AB334" s="531"/>
      <c r="AC334" s="531"/>
      <c r="AD334" s="531" t="s">
        <v>436</v>
      </c>
      <c r="AE334" s="532"/>
    </row>
    <row r="336" spans="26:31">
      <c r="AA336" t="s">
        <v>785</v>
      </c>
    </row>
    <row r="337" spans="27:30">
      <c r="AA337" t="s">
        <v>453</v>
      </c>
    </row>
    <row r="338" spans="27:30">
      <c r="AA338" s="524">
        <v>44368.520833333336</v>
      </c>
      <c r="AB338" s="524"/>
    </row>
    <row r="339" spans="27:30">
      <c r="AA339" t="s">
        <v>786</v>
      </c>
      <c r="AD339"/>
    </row>
    <row r="341" spans="27:30">
      <c r="AD341" t="s">
        <v>785</v>
      </c>
    </row>
    <row r="342" spans="27:30">
      <c r="AD342" t="s">
        <v>633</v>
      </c>
    </row>
    <row r="343" spans="27:30">
      <c r="AD343" s="524">
        <v>44369.395833333336</v>
      </c>
    </row>
    <row r="344" spans="27:30">
      <c r="AD344" t="s">
        <v>787</v>
      </c>
    </row>
    <row r="346" spans="27:30">
      <c r="AA346" t="s">
        <v>785</v>
      </c>
    </row>
    <row r="347" spans="27:30">
      <c r="AA347" t="s">
        <v>441</v>
      </c>
    </row>
    <row r="348" spans="27:30">
      <c r="AA348" s="524">
        <v>44368.354166666664</v>
      </c>
      <c r="AB348" s="524"/>
    </row>
    <row r="349" spans="27:30">
      <c r="AA349" t="s">
        <v>788</v>
      </c>
    </row>
    <row r="351" spans="27:30">
      <c r="AA351" t="s">
        <v>785</v>
      </c>
      <c r="AD351" t="s">
        <v>785</v>
      </c>
    </row>
    <row r="352" spans="27:30">
      <c r="AA352" t="s">
        <v>450</v>
      </c>
      <c r="AD352" t="s">
        <v>450</v>
      </c>
    </row>
    <row r="353" spans="26:30">
      <c r="AA353" s="524">
        <v>44368.354166666664</v>
      </c>
      <c r="AB353" s="524"/>
      <c r="AD353" s="524">
        <v>44369.479166666664</v>
      </c>
    </row>
    <row r="354" spans="26:30">
      <c r="AA354" t="s">
        <v>789</v>
      </c>
      <c r="AD354" t="s">
        <v>790</v>
      </c>
    </row>
    <row r="357" spans="26:30">
      <c r="AA357" t="s">
        <v>785</v>
      </c>
    </row>
    <row r="358" spans="26:30">
      <c r="AA358" t="s">
        <v>443</v>
      </c>
    </row>
    <row r="359" spans="26:30">
      <c r="AA359" s="524">
        <v>44354.354166666664</v>
      </c>
      <c r="AB359" s="524"/>
    </row>
    <row r="360" spans="26:30">
      <c r="Z360">
        <v>1</v>
      </c>
      <c r="AA360" t="s">
        <v>791</v>
      </c>
    </row>
    <row r="361" spans="26:30">
      <c r="Z361">
        <v>2</v>
      </c>
      <c r="AA361" t="s">
        <v>792</v>
      </c>
    </row>
    <row r="362" spans="26:30">
      <c r="Z362">
        <v>3</v>
      </c>
      <c r="AA362" t="s">
        <v>793</v>
      </c>
    </row>
    <row r="364" spans="26:30">
      <c r="AA364" t="s">
        <v>785</v>
      </c>
      <c r="AD364" t="s">
        <v>785</v>
      </c>
    </row>
    <row r="365" spans="26:30">
      <c r="AA365" t="s">
        <v>399</v>
      </c>
      <c r="AD365" t="s">
        <v>399</v>
      </c>
    </row>
    <row r="366" spans="26:30">
      <c r="AA366" s="524">
        <v>44354.354166666664</v>
      </c>
      <c r="AB366" s="524"/>
      <c r="AD366" s="524">
        <v>44359.3125</v>
      </c>
    </row>
    <row r="367" spans="26:30">
      <c r="Z367">
        <v>1</v>
      </c>
      <c r="AA367" t="s">
        <v>794</v>
      </c>
      <c r="AC367">
        <v>1</v>
      </c>
      <c r="AD367" t="s">
        <v>794</v>
      </c>
    </row>
    <row r="368" spans="26:30">
      <c r="Z368">
        <v>2</v>
      </c>
      <c r="AA368" t="s">
        <v>795</v>
      </c>
      <c r="AC368">
        <v>2</v>
      </c>
      <c r="AD368" t="s">
        <v>795</v>
      </c>
    </row>
    <row r="369" spans="26:30">
      <c r="Z369">
        <v>3</v>
      </c>
      <c r="AA369" t="s">
        <v>796</v>
      </c>
      <c r="AC369">
        <v>3</v>
      </c>
      <c r="AD369" t="s">
        <v>796</v>
      </c>
    </row>
    <row r="370" spans="26:30">
      <c r="Z370">
        <v>4</v>
      </c>
      <c r="AA370" t="s">
        <v>797</v>
      </c>
      <c r="AC370">
        <v>4</v>
      </c>
      <c r="AD370" t="s">
        <v>797</v>
      </c>
    </row>
    <row r="371" spans="26:30">
      <c r="Z371">
        <v>5</v>
      </c>
      <c r="AA371" t="s">
        <v>798</v>
      </c>
      <c r="AC371">
        <v>5</v>
      </c>
      <c r="AD371" t="s">
        <v>798</v>
      </c>
    </row>
    <row r="372" spans="26:30">
      <c r="Z372">
        <v>6</v>
      </c>
      <c r="AA372" t="s">
        <v>799</v>
      </c>
      <c r="AC372">
        <v>6</v>
      </c>
      <c r="AD372" t="s">
        <v>799</v>
      </c>
    </row>
    <row r="373" spans="26:30">
      <c r="Z373">
        <v>7</v>
      </c>
      <c r="AA373" t="s">
        <v>800</v>
      </c>
      <c r="AC373">
        <v>7</v>
      </c>
      <c r="AD373" t="s">
        <v>800</v>
      </c>
    </row>
    <row r="374" spans="26:30">
      <c r="Z374">
        <v>8</v>
      </c>
      <c r="AA374" t="s">
        <v>801</v>
      </c>
      <c r="AC374">
        <v>8</v>
      </c>
      <c r="AD374" t="s">
        <v>801</v>
      </c>
    </row>
    <row r="375" spans="26:30">
      <c r="Z375">
        <v>9</v>
      </c>
      <c r="AA375" t="s">
        <v>802</v>
      </c>
      <c r="AC375">
        <v>9</v>
      </c>
      <c r="AD375" t="s">
        <v>802</v>
      </c>
    </row>
    <row r="378" spans="26:30">
      <c r="AA378" t="s">
        <v>785</v>
      </c>
      <c r="AD378" t="s">
        <v>785</v>
      </c>
    </row>
    <row r="379" spans="26:30">
      <c r="AA379" t="s">
        <v>602</v>
      </c>
      <c r="AD379" t="s">
        <v>602</v>
      </c>
    </row>
    <row r="380" spans="26:30">
      <c r="AA380" s="524">
        <v>44354.354166666664</v>
      </c>
      <c r="AB380" s="524"/>
      <c r="AD380" s="524">
        <v>44359.333333333336</v>
      </c>
    </row>
    <row r="381" spans="26:30">
      <c r="Z381">
        <v>1</v>
      </c>
      <c r="AA381" t="s">
        <v>803</v>
      </c>
      <c r="AC381">
        <v>1</v>
      </c>
      <c r="AD381" t="s">
        <v>803</v>
      </c>
    </row>
    <row r="382" spans="26:30">
      <c r="Z382">
        <v>2</v>
      </c>
      <c r="AA382" t="s">
        <v>804</v>
      </c>
      <c r="AC382">
        <v>2</v>
      </c>
      <c r="AD382" t="s">
        <v>804</v>
      </c>
    </row>
    <row r="383" spans="26:30">
      <c r="Z383">
        <v>3</v>
      </c>
      <c r="AA383" t="s">
        <v>805</v>
      </c>
      <c r="AC383">
        <v>3</v>
      </c>
      <c r="AD383" t="s">
        <v>805</v>
      </c>
    </row>
    <row r="384" spans="26:30">
      <c r="Z384">
        <v>4</v>
      </c>
      <c r="AA384" t="s">
        <v>806</v>
      </c>
      <c r="AC384">
        <v>4</v>
      </c>
      <c r="AD384" t="s">
        <v>806</v>
      </c>
    </row>
    <row r="385" spans="26:30">
      <c r="Z385">
        <v>5</v>
      </c>
      <c r="AA385" t="s">
        <v>807</v>
      </c>
      <c r="AC385">
        <v>5</v>
      </c>
      <c r="AD385" t="s">
        <v>807</v>
      </c>
    </row>
    <row r="386" spans="26:30">
      <c r="Z386">
        <v>6</v>
      </c>
      <c r="AA386" t="s">
        <v>808</v>
      </c>
      <c r="AC386">
        <v>6</v>
      </c>
      <c r="AD386" t="s">
        <v>808</v>
      </c>
    </row>
    <row r="387" spans="26:30">
      <c r="Z387">
        <v>7</v>
      </c>
      <c r="AA387" t="s">
        <v>809</v>
      </c>
      <c r="AC387">
        <v>7</v>
      </c>
      <c r="AD387" t="s">
        <v>809</v>
      </c>
    </row>
    <row r="388" spans="26:30">
      <c r="Z388">
        <v>8</v>
      </c>
      <c r="AA388" t="s">
        <v>810</v>
      </c>
      <c r="AC388">
        <v>8</v>
      </c>
      <c r="AD388" t="s">
        <v>810</v>
      </c>
    </row>
    <row r="389" spans="26:30">
      <c r="AA389" s="2"/>
      <c r="AB389" s="2"/>
      <c r="AC389" s="2"/>
      <c r="AD389" s="525"/>
    </row>
    <row r="390" spans="26:30" ht="18.75">
      <c r="AA390" s="526" t="s">
        <v>446</v>
      </c>
      <c r="AB390" s="526"/>
      <c r="AC390" s="526"/>
      <c r="AD390" s="526" t="s">
        <v>436</v>
      </c>
    </row>
    <row r="392" spans="26:30">
      <c r="AA392" t="s">
        <v>785</v>
      </c>
      <c r="AD392" t="s">
        <v>785</v>
      </c>
    </row>
    <row r="393" spans="26:30">
      <c r="AA393" t="s">
        <v>603</v>
      </c>
      <c r="AD393" t="s">
        <v>603</v>
      </c>
    </row>
    <row r="394" spans="26:30">
      <c r="AA394" s="524">
        <v>44366.3125</v>
      </c>
      <c r="AB394" s="524"/>
      <c r="AD394" s="524">
        <v>44359.375</v>
      </c>
    </row>
    <row r="395" spans="26:30">
      <c r="Z395">
        <v>1</v>
      </c>
      <c r="AA395" t="s">
        <v>811</v>
      </c>
      <c r="AC395" s="523">
        <v>1</v>
      </c>
      <c r="AD395" t="s">
        <v>812</v>
      </c>
    </row>
    <row r="396" spans="26:30">
      <c r="Z396">
        <v>2</v>
      </c>
      <c r="AA396" t="s">
        <v>813</v>
      </c>
      <c r="AC396" s="523">
        <v>2</v>
      </c>
      <c r="AD396" t="s">
        <v>811</v>
      </c>
    </row>
    <row r="397" spans="26:30">
      <c r="Z397">
        <v>3</v>
      </c>
      <c r="AA397" t="s">
        <v>814</v>
      </c>
      <c r="AC397" s="523">
        <v>3</v>
      </c>
      <c r="AD397" t="s">
        <v>813</v>
      </c>
    </row>
    <row r="398" spans="26:30">
      <c r="Z398">
        <v>4</v>
      </c>
      <c r="AA398" t="s">
        <v>815</v>
      </c>
      <c r="AC398" s="523">
        <v>4</v>
      </c>
      <c r="AD398" t="s">
        <v>814</v>
      </c>
    </row>
    <row r="399" spans="26:30">
      <c r="Z399">
        <v>5</v>
      </c>
      <c r="AA399" t="s">
        <v>816</v>
      </c>
      <c r="AC399" s="523">
        <v>5</v>
      </c>
      <c r="AD399" t="s">
        <v>815</v>
      </c>
    </row>
    <row r="400" spans="26:30">
      <c r="AC400" s="523">
        <v>6</v>
      </c>
      <c r="AD400" t="s">
        <v>816</v>
      </c>
    </row>
    <row r="401" spans="26:30">
      <c r="AC401" s="523">
        <v>7</v>
      </c>
      <c r="AD401" t="s">
        <v>817</v>
      </c>
    </row>
    <row r="402" spans="26:30">
      <c r="AA402" t="s">
        <v>785</v>
      </c>
      <c r="AC402" s="523">
        <v>8</v>
      </c>
      <c r="AD402" t="s">
        <v>818</v>
      </c>
    </row>
    <row r="403" spans="26:30">
      <c r="AA403" t="s">
        <v>603</v>
      </c>
      <c r="AC403" s="523">
        <v>9</v>
      </c>
      <c r="AD403" t="s">
        <v>819</v>
      </c>
    </row>
    <row r="404" spans="26:30">
      <c r="AA404" s="524">
        <v>44366.5</v>
      </c>
      <c r="AB404" s="524"/>
      <c r="AC404" s="523">
        <v>10</v>
      </c>
      <c r="AD404" t="s">
        <v>820</v>
      </c>
    </row>
    <row r="405" spans="26:30">
      <c r="Z405">
        <v>1</v>
      </c>
      <c r="AA405" t="s">
        <v>812</v>
      </c>
      <c r="AC405" s="523">
        <v>11</v>
      </c>
      <c r="AD405" t="s">
        <v>821</v>
      </c>
    </row>
    <row r="406" spans="26:30">
      <c r="Z406">
        <v>2</v>
      </c>
      <c r="AA406" t="s">
        <v>817</v>
      </c>
      <c r="AC406" s="523">
        <v>12</v>
      </c>
      <c r="AD406" t="s">
        <v>822</v>
      </c>
    </row>
    <row r="407" spans="26:30">
      <c r="Z407">
        <v>3</v>
      </c>
      <c r="AA407" t="s">
        <v>820</v>
      </c>
      <c r="AC407" s="523">
        <v>13</v>
      </c>
      <c r="AD407" t="s">
        <v>823</v>
      </c>
    </row>
    <row r="408" spans="26:30">
      <c r="Z408">
        <v>4</v>
      </c>
      <c r="AA408" t="s">
        <v>821</v>
      </c>
      <c r="AC408" s="523">
        <v>14</v>
      </c>
      <c r="AD408" t="s">
        <v>824</v>
      </c>
    </row>
    <row r="409" spans="26:30">
      <c r="Z409">
        <v>5</v>
      </c>
      <c r="AA409" t="s">
        <v>824</v>
      </c>
      <c r="AC409" s="523">
        <v>15</v>
      </c>
      <c r="AD409" t="s">
        <v>825</v>
      </c>
    </row>
    <row r="412" spans="26:30">
      <c r="AA412" t="s">
        <v>785</v>
      </c>
    </row>
    <row r="413" spans="26:30">
      <c r="AA413" t="s">
        <v>603</v>
      </c>
    </row>
    <row r="414" spans="26:30">
      <c r="AA414" s="524">
        <v>44366.6875</v>
      </c>
      <c r="AB414" s="524"/>
    </row>
    <row r="415" spans="26:30">
      <c r="Z415">
        <v>1</v>
      </c>
      <c r="AA415" t="s">
        <v>818</v>
      </c>
    </row>
    <row r="416" spans="26:30">
      <c r="Z416">
        <v>2</v>
      </c>
      <c r="AA416" t="s">
        <v>819</v>
      </c>
    </row>
    <row r="417" spans="26:30">
      <c r="Z417">
        <v>3</v>
      </c>
      <c r="AA417" t="s">
        <v>822</v>
      </c>
    </row>
    <row r="418" spans="26:30">
      <c r="Z418">
        <v>4</v>
      </c>
      <c r="AA418" t="s">
        <v>823</v>
      </c>
    </row>
    <row r="419" spans="26:30">
      <c r="Z419">
        <v>5</v>
      </c>
      <c r="AA419" t="s">
        <v>825</v>
      </c>
    </row>
    <row r="421" spans="26:30">
      <c r="AA421" t="s">
        <v>785</v>
      </c>
      <c r="AD421" t="s">
        <v>826</v>
      </c>
    </row>
    <row r="422" spans="26:30">
      <c r="AA422" t="s">
        <v>438</v>
      </c>
      <c r="AD422" t="s">
        <v>438</v>
      </c>
    </row>
    <row r="423" spans="26:30">
      <c r="AA423" s="524">
        <v>44374.354166666664</v>
      </c>
      <c r="AB423" s="524"/>
      <c r="AD423" s="524">
        <v>44369.5625</v>
      </c>
    </row>
    <row r="424" spans="26:30">
      <c r="Z424">
        <v>1</v>
      </c>
      <c r="AA424" t="s">
        <v>827</v>
      </c>
      <c r="AC424" s="523">
        <v>1</v>
      </c>
      <c r="AD424" t="s">
        <v>827</v>
      </c>
    </row>
    <row r="425" spans="26:30">
      <c r="Z425">
        <v>2</v>
      </c>
      <c r="AA425" t="s">
        <v>828</v>
      </c>
      <c r="AC425" s="523">
        <v>2</v>
      </c>
      <c r="AD425" t="s">
        <v>828</v>
      </c>
    </row>
    <row r="426" spans="26:30">
      <c r="Z426">
        <v>3</v>
      </c>
      <c r="AA426" t="s">
        <v>829</v>
      </c>
    </row>
    <row r="428" spans="26:30">
      <c r="AA428" t="s">
        <v>785</v>
      </c>
    </row>
    <row r="429" spans="26:30">
      <c r="AA429" t="s">
        <v>830</v>
      </c>
    </row>
    <row r="430" spans="26:30">
      <c r="AA430" s="524">
        <v>44368.354166666664</v>
      </c>
      <c r="AB430" s="524"/>
    </row>
    <row r="431" spans="26:30">
      <c r="AA431" t="s">
        <v>831</v>
      </c>
    </row>
    <row r="433" spans="26:28">
      <c r="AA433" t="s">
        <v>785</v>
      </c>
    </row>
    <row r="434" spans="26:28">
      <c r="AA434" t="s">
        <v>447</v>
      </c>
    </row>
    <row r="435" spans="26:28">
      <c r="AA435" s="524">
        <v>44368.520833333336</v>
      </c>
      <c r="AB435" s="524"/>
    </row>
    <row r="436" spans="26:28">
      <c r="Z436">
        <v>1</v>
      </c>
      <c r="AA436" t="s">
        <v>827</v>
      </c>
    </row>
    <row r="437" spans="26:28">
      <c r="Z437">
        <v>2</v>
      </c>
      <c r="AA437" t="s">
        <v>828</v>
      </c>
    </row>
    <row r="438" spans="26:28">
      <c r="Z438">
        <v>3</v>
      </c>
      <c r="AA438" t="s">
        <v>832</v>
      </c>
    </row>
    <row r="440" spans="26:28">
      <c r="AA440" t="s">
        <v>649</v>
      </c>
    </row>
    <row r="441" spans="26:28">
      <c r="AA441" t="s">
        <v>645</v>
      </c>
    </row>
    <row r="442" spans="26:28">
      <c r="AA442" s="524">
        <v>44368.520833333336</v>
      </c>
      <c r="AB442" s="524"/>
    </row>
    <row r="443" spans="26:28">
      <c r="AA443" t="s">
        <v>833</v>
      </c>
    </row>
  </sheetData>
  <sheetProtection selectLockedCells="1" selectUnlockedCells="1"/>
  <mergeCells count="1">
    <mergeCell ref="I46:I48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B1:IV63"/>
  <sheetViews>
    <sheetView workbookViewId="0">
      <selection sqref="A1:IV65536"/>
    </sheetView>
  </sheetViews>
  <sheetFormatPr defaultRowHeight="12.75"/>
  <cols>
    <col min="1" max="1" width="1.28515625" customWidth="1"/>
    <col min="2" max="2" width="7.5703125" customWidth="1"/>
    <col min="3" max="3" width="17.140625" customWidth="1"/>
    <col min="4" max="4" width="16.85546875" customWidth="1"/>
    <col min="5" max="5" width="16.42578125" hidden="1" customWidth="1"/>
    <col min="6" max="6" width="17.28515625" customWidth="1"/>
    <col min="8" max="8" width="5" customWidth="1"/>
    <col min="9" max="9" width="8" customWidth="1"/>
    <col min="10" max="10" width="21.140625" customWidth="1"/>
    <col min="11" max="11" width="15.7109375" customWidth="1"/>
    <col min="12" max="12" width="27" hidden="1" customWidth="1"/>
    <col min="13" max="13" width="18.140625" customWidth="1"/>
    <col min="19" max="19" width="3.7109375" hidden="1" customWidth="1"/>
    <col min="20" max="20" width="0" hidden="1" customWidth="1"/>
    <col min="21" max="21" width="11.42578125" hidden="1" customWidth="1"/>
    <col min="22" max="22" width="0" hidden="1" customWidth="1"/>
    <col min="23" max="23" width="3.42578125" hidden="1" customWidth="1"/>
    <col min="24" max="24" width="3.7109375" hidden="1" customWidth="1"/>
    <col min="25" max="25" width="0" hidden="1" customWidth="1"/>
    <col min="26" max="26" width="16.7109375" hidden="1" customWidth="1"/>
    <col min="27" max="27" width="3.5703125" hidden="1" customWidth="1"/>
    <col min="28" max="28" width="8.85546875" hidden="1" customWidth="1"/>
    <col min="29" max="29" width="4.5703125" hidden="1" customWidth="1"/>
    <col min="30" max="30" width="0" hidden="1" customWidth="1"/>
    <col min="31" max="31" width="15.140625" hidden="1" customWidth="1"/>
    <col min="32" max="32" width="3.7109375" hidden="1" customWidth="1"/>
    <col min="33" max="33" width="8" hidden="1" customWidth="1"/>
    <col min="34" max="34" width="4.85546875" hidden="1" customWidth="1"/>
    <col min="35" max="35" width="0" hidden="1" customWidth="1"/>
    <col min="36" max="36" width="15" hidden="1" customWidth="1"/>
    <col min="37" max="37" width="3.5703125" hidden="1" customWidth="1"/>
    <col min="38" max="38" width="8.7109375" hidden="1" customWidth="1"/>
    <col min="39" max="39" width="4.140625" hidden="1" customWidth="1"/>
    <col min="40" max="40" width="0" hidden="1" customWidth="1"/>
    <col min="41" max="41" width="15.42578125" hidden="1" customWidth="1"/>
    <col min="42" max="42" width="3.85546875" hidden="1" customWidth="1"/>
    <col min="43" max="43" width="8" hidden="1" customWidth="1"/>
    <col min="44" max="44" width="4.42578125" hidden="1" customWidth="1"/>
    <col min="45" max="45" width="0" hidden="1" customWidth="1"/>
    <col min="46" max="46" width="15" hidden="1" customWidth="1"/>
    <col min="47" max="47" width="3.85546875" hidden="1" customWidth="1"/>
    <col min="48" max="48" width="10.7109375" hidden="1" customWidth="1"/>
    <col min="49" max="49" width="5" hidden="1" customWidth="1"/>
    <col min="50" max="50" width="0" hidden="1" customWidth="1"/>
    <col min="51" max="51" width="17.42578125" hidden="1" customWidth="1"/>
    <col min="52" max="52" width="3.85546875" hidden="1" customWidth="1"/>
    <col min="53" max="53" width="3.140625" hidden="1" customWidth="1"/>
    <col min="54" max="54" width="7.140625" hidden="1" customWidth="1"/>
    <col min="55" max="55" width="5" hidden="1" customWidth="1"/>
    <col min="56" max="56" width="0" hidden="1" customWidth="1"/>
    <col min="57" max="57" width="19.85546875" hidden="1" customWidth="1"/>
    <col min="58" max="58" width="7.7109375" hidden="1" customWidth="1"/>
    <col min="59" max="59" width="10.7109375" hidden="1" customWidth="1"/>
    <col min="60" max="60" width="5.42578125" hidden="1" customWidth="1"/>
    <col min="61" max="61" width="0" hidden="1" customWidth="1"/>
    <col min="62" max="62" width="20.42578125" hidden="1" customWidth="1"/>
    <col min="63" max="63" width="5.7109375" hidden="1" customWidth="1"/>
    <col min="64" max="64" width="12.7109375" hidden="1" customWidth="1"/>
    <col min="65" max="65" width="5.7109375" hidden="1" customWidth="1"/>
    <col min="66" max="66" width="0" hidden="1" customWidth="1"/>
    <col min="67" max="67" width="17.5703125" hidden="1" customWidth="1"/>
    <col min="68" max="68" width="2.42578125" hidden="1" customWidth="1"/>
    <col min="69" max="69" width="15.5703125" hidden="1" customWidth="1"/>
    <col min="70" max="70" width="5.5703125" hidden="1" customWidth="1"/>
    <col min="71" max="71" width="0" hidden="1" customWidth="1"/>
    <col min="72" max="72" width="18.85546875" hidden="1" customWidth="1"/>
    <col min="73" max="73" width="4.7109375" hidden="1" customWidth="1"/>
    <col min="74" max="85" width="0" hidden="1" customWidth="1"/>
    <col min="86" max="87" width="9.42578125" hidden="1" customWidth="1"/>
    <col min="88" max="88" width="0" hidden="1" customWidth="1"/>
    <col min="89" max="89" width="1" style="266" hidden="1" customWidth="1"/>
    <col min="90" max="90" width="3.7109375" hidden="1" customWidth="1"/>
    <col min="91" max="91" width="0" hidden="1" customWidth="1"/>
    <col min="92" max="92" width="11.42578125" hidden="1" customWidth="1"/>
    <col min="93" max="93" width="0" hidden="1" customWidth="1"/>
    <col min="94" max="94" width="3.42578125" hidden="1" customWidth="1"/>
    <col min="95" max="95" width="3.7109375" hidden="1" customWidth="1"/>
    <col min="96" max="96" width="0" hidden="1" customWidth="1"/>
    <col min="97" max="97" width="16.7109375" hidden="1" customWidth="1"/>
    <col min="98" max="98" width="3.5703125" hidden="1" customWidth="1"/>
    <col min="99" max="99" width="6" hidden="1" customWidth="1"/>
    <col min="100" max="100" width="4.5703125" hidden="1" customWidth="1"/>
    <col min="101" max="101" width="0" hidden="1" customWidth="1"/>
    <col min="102" max="102" width="15.140625" hidden="1" customWidth="1"/>
    <col min="103" max="103" width="3.7109375" hidden="1" customWidth="1"/>
    <col min="104" max="104" width="8" hidden="1" customWidth="1"/>
    <col min="105" max="105" width="4.85546875" hidden="1" customWidth="1"/>
    <col min="106" max="106" width="0" hidden="1" customWidth="1"/>
    <col min="107" max="107" width="15" hidden="1" customWidth="1"/>
    <col min="108" max="108" width="3.5703125" hidden="1" customWidth="1"/>
    <col min="109" max="109" width="8.7109375" hidden="1" customWidth="1"/>
    <col min="110" max="110" width="4.140625" hidden="1" customWidth="1"/>
    <col min="111" max="111" width="0" hidden="1" customWidth="1"/>
    <col min="112" max="112" width="15.42578125" hidden="1" customWidth="1"/>
    <col min="113" max="113" width="3.85546875" hidden="1" customWidth="1"/>
    <col min="114" max="114" width="8" hidden="1" customWidth="1"/>
    <col min="115" max="115" width="4.42578125" hidden="1" customWidth="1"/>
    <col min="116" max="116" width="0" hidden="1" customWidth="1"/>
    <col min="117" max="117" width="15" hidden="1" customWidth="1"/>
    <col min="118" max="118" width="3.85546875" hidden="1" customWidth="1"/>
    <col min="119" max="119" width="10.7109375" hidden="1" customWidth="1"/>
    <col min="120" max="120" width="5" hidden="1" customWidth="1"/>
    <col min="121" max="121" width="0" hidden="1" customWidth="1"/>
    <col min="122" max="122" width="17.42578125" hidden="1" customWidth="1"/>
    <col min="123" max="123" width="3.85546875" hidden="1" customWidth="1"/>
    <col min="124" max="124" width="11.28515625" hidden="1" customWidth="1"/>
    <col min="125" max="125" width="7.140625" hidden="1" customWidth="1"/>
    <col min="126" max="126" width="5" hidden="1" customWidth="1"/>
    <col min="127" max="127" width="0" hidden="1" customWidth="1"/>
    <col min="128" max="128" width="19.85546875" hidden="1" customWidth="1"/>
    <col min="129" max="129" width="6.42578125" hidden="1" customWidth="1"/>
    <col min="130" max="130" width="10.7109375" hidden="1" customWidth="1"/>
    <col min="131" max="131" width="5.42578125" hidden="1" customWidth="1"/>
    <col min="132" max="132" width="0" hidden="1" customWidth="1"/>
    <col min="133" max="133" width="20.42578125" hidden="1" customWidth="1"/>
    <col min="134" max="134" width="5.7109375" hidden="1" customWidth="1"/>
    <col min="135" max="135" width="12.7109375" hidden="1" customWidth="1"/>
    <col min="136" max="136" width="5.7109375" hidden="1" customWidth="1"/>
    <col min="137" max="137" width="0" hidden="1" customWidth="1"/>
    <col min="138" max="138" width="17.5703125" hidden="1" customWidth="1"/>
    <col min="139" max="139" width="2.42578125" hidden="1" customWidth="1"/>
    <col min="140" max="140" width="15.5703125" hidden="1" customWidth="1"/>
    <col min="141" max="141" width="6.85546875" hidden="1" customWidth="1"/>
    <col min="142" max="142" width="0" hidden="1" customWidth="1"/>
    <col min="143" max="143" width="18.85546875" hidden="1" customWidth="1"/>
    <col min="144" max="144" width="4.7109375" hidden="1" customWidth="1"/>
    <col min="145" max="147" width="0" hidden="1" customWidth="1"/>
    <col min="148" max="148" width="3.5703125" hidden="1" customWidth="1"/>
  </cols>
  <sheetData>
    <row r="1" spans="19:144" ht="42" customHeight="1">
      <c r="S1" s="1191"/>
      <c r="T1" s="1191"/>
      <c r="U1" s="1191"/>
      <c r="X1" s="1191"/>
      <c r="Y1" s="1191"/>
      <c r="Z1" s="1191"/>
      <c r="AA1" s="1191"/>
      <c r="AC1" s="1191"/>
      <c r="AD1" s="1191"/>
      <c r="AE1" s="1191"/>
      <c r="AF1" s="1191"/>
      <c r="AH1" s="1191"/>
      <c r="AI1" s="1191"/>
      <c r="AJ1" s="1191"/>
      <c r="AK1" s="1191"/>
      <c r="AM1" s="1191"/>
      <c r="AN1" s="1191"/>
      <c r="AO1" s="1191"/>
      <c r="AP1" s="1191"/>
      <c r="AR1" s="1191"/>
      <c r="AS1" s="1191"/>
      <c r="AT1" s="1191"/>
      <c r="AU1" s="1191"/>
      <c r="AW1" s="1191"/>
      <c r="AX1" s="1191"/>
      <c r="AY1" s="1191"/>
      <c r="AZ1" s="1191"/>
      <c r="BC1" s="1191"/>
      <c r="BD1" s="1191"/>
      <c r="BE1" s="1191"/>
      <c r="BF1" s="1191"/>
      <c r="BH1" s="1191"/>
      <c r="BI1" s="1191"/>
      <c r="BJ1" s="1191"/>
      <c r="BK1" s="1191"/>
      <c r="BM1" s="1191"/>
      <c r="BN1" s="1191"/>
      <c r="BO1" s="1191"/>
      <c r="BP1" s="1191"/>
      <c r="BR1" s="1191"/>
      <c r="BS1" s="1191"/>
      <c r="BT1" s="1191"/>
      <c r="BU1" s="1191"/>
      <c r="CL1" s="1191"/>
      <c r="CM1" s="1191"/>
      <c r="CN1" s="1191"/>
      <c r="CQ1" s="1191"/>
      <c r="CR1" s="1191"/>
      <c r="CS1" s="1191"/>
      <c r="CT1" s="1191"/>
      <c r="CV1" s="1191"/>
      <c r="CW1" s="1191"/>
      <c r="CX1" s="1191"/>
      <c r="CY1" s="1191"/>
      <c r="DA1" s="1191"/>
      <c r="DB1" s="1191"/>
      <c r="DC1" s="1191"/>
      <c r="DD1" s="1191"/>
      <c r="DF1" s="1191"/>
      <c r="DG1" s="1191"/>
      <c r="DH1" s="1191"/>
      <c r="DI1" s="1191"/>
      <c r="DK1" s="1191"/>
      <c r="DL1" s="1191"/>
      <c r="DM1" s="1191"/>
      <c r="DN1" s="1191"/>
      <c r="DP1" s="1191"/>
      <c r="DQ1" s="1191"/>
      <c r="DR1" s="1191"/>
      <c r="DS1" s="1191"/>
      <c r="DV1" s="1191"/>
      <c r="DW1" s="1191"/>
      <c r="DX1" s="1191"/>
      <c r="DY1" s="1191"/>
      <c r="EA1" s="1191"/>
      <c r="EB1" s="1191"/>
      <c r="EC1" s="1191"/>
      <c r="ED1" s="1191"/>
      <c r="EF1" s="1191"/>
      <c r="EG1" s="1191"/>
      <c r="EH1" s="1191"/>
      <c r="EI1" s="1191"/>
      <c r="EK1" s="1191"/>
      <c r="EL1" s="1191"/>
      <c r="EM1" s="1191"/>
      <c r="EN1" s="1191"/>
    </row>
    <row r="2" spans="19:144" ht="15">
      <c r="S2" s="1190"/>
      <c r="T2" s="1190"/>
      <c r="U2" s="1190"/>
      <c r="X2" s="1190"/>
      <c r="Y2" s="1190"/>
      <c r="Z2" s="1190"/>
      <c r="AA2" s="1190"/>
      <c r="AC2" s="1190"/>
      <c r="AD2" s="1190"/>
      <c r="AE2" s="1190"/>
      <c r="AF2" s="1190"/>
      <c r="AH2" s="1190"/>
      <c r="AI2" s="1190"/>
      <c r="AJ2" s="1190"/>
      <c r="AK2" s="1190"/>
      <c r="AM2" s="1190"/>
      <c r="AN2" s="1190"/>
      <c r="AO2" s="1190"/>
      <c r="AP2" s="1190"/>
      <c r="AR2" s="1190"/>
      <c r="AS2" s="1190"/>
      <c r="AT2" s="1190"/>
      <c r="AU2" s="1190"/>
      <c r="AW2" s="1190"/>
      <c r="AX2" s="1190"/>
      <c r="AY2" s="1190"/>
      <c r="AZ2" s="1190"/>
      <c r="BC2" s="1190"/>
      <c r="BD2" s="1190"/>
      <c r="BE2" s="1190"/>
      <c r="BF2" s="1190"/>
      <c r="BH2" s="1190"/>
      <c r="BI2" s="1190"/>
      <c r="BJ2" s="1190"/>
      <c r="BK2" s="1190"/>
      <c r="BM2" s="1190"/>
      <c r="BN2" s="1190"/>
      <c r="BO2" s="1190"/>
      <c r="BP2" s="1190"/>
      <c r="BR2" s="1190"/>
      <c r="BS2" s="1190"/>
      <c r="BT2" s="1190"/>
      <c r="BU2" s="1190"/>
      <c r="CL2" s="1190"/>
      <c r="CM2" s="1190"/>
      <c r="CN2" s="1190"/>
      <c r="CQ2" s="1190"/>
      <c r="CR2" s="1190"/>
      <c r="CS2" s="1190"/>
      <c r="CT2" s="1190"/>
      <c r="CV2" s="1190"/>
      <c r="CW2" s="1190"/>
      <c r="CX2" s="1190"/>
      <c r="CY2" s="1190"/>
      <c r="DA2" s="1190"/>
      <c r="DB2" s="1190"/>
      <c r="DC2" s="1190"/>
      <c r="DD2" s="1190"/>
      <c r="DF2" s="1190"/>
      <c r="DG2" s="1190"/>
      <c r="DH2" s="1190"/>
      <c r="DI2" s="1190"/>
      <c r="DK2" s="1190"/>
      <c r="DL2" s="1190"/>
      <c r="DM2" s="1190"/>
      <c r="DN2" s="1190"/>
      <c r="DP2" s="1190"/>
      <c r="DQ2" s="1190"/>
      <c r="DR2" s="1190"/>
      <c r="DS2" s="1190"/>
      <c r="DV2" s="1190"/>
      <c r="DW2" s="1190"/>
      <c r="DX2" s="1190"/>
      <c r="DY2" s="1190"/>
      <c r="EA2" s="1190"/>
      <c r="EB2" s="1190"/>
      <c r="EC2" s="1190"/>
      <c r="ED2" s="1190"/>
      <c r="EF2" s="1190"/>
      <c r="EG2" s="1190"/>
      <c r="EH2" s="1190"/>
      <c r="EI2" s="1190"/>
      <c r="EK2" s="1190"/>
      <c r="EL2" s="1190"/>
      <c r="EM2" s="1190"/>
      <c r="EN2" s="1190"/>
    </row>
    <row r="3" spans="19:144" ht="15">
      <c r="S3" s="1190"/>
      <c r="T3" s="1190"/>
      <c r="U3" s="1190"/>
      <c r="X3" s="1190"/>
      <c r="Y3" s="1190"/>
      <c r="Z3" s="1190"/>
      <c r="AA3" s="1190"/>
      <c r="AC3" s="1190"/>
      <c r="AD3" s="1190"/>
      <c r="AE3" s="1190"/>
      <c r="AF3" s="1190"/>
      <c r="AH3" s="1190"/>
      <c r="AI3" s="1190"/>
      <c r="AJ3" s="1190"/>
      <c r="AK3" s="1190"/>
      <c r="AM3" s="1190"/>
      <c r="AN3" s="1190"/>
      <c r="AO3" s="1190"/>
      <c r="AP3" s="1190"/>
      <c r="AR3" s="1190"/>
      <c r="AS3" s="1190"/>
      <c r="AT3" s="1190"/>
      <c r="AU3" s="1190"/>
      <c r="AW3" s="1190"/>
      <c r="AX3" s="1190"/>
      <c r="AY3" s="1190"/>
      <c r="AZ3" s="1190"/>
      <c r="BC3" s="1190"/>
      <c r="BD3" s="1190"/>
      <c r="BE3" s="1190"/>
      <c r="BF3" s="1190"/>
      <c r="BH3" s="1190"/>
      <c r="BI3" s="1190"/>
      <c r="BJ3" s="1190"/>
      <c r="BK3" s="1190"/>
      <c r="BM3" s="1190"/>
      <c r="BN3" s="1190"/>
      <c r="BO3" s="1190"/>
      <c r="BP3" s="1190"/>
      <c r="BR3" s="1190"/>
      <c r="BS3" s="1190"/>
      <c r="BT3" s="1190"/>
      <c r="BU3" s="1190"/>
      <c r="CL3" s="1190"/>
      <c r="CM3" s="1190"/>
      <c r="CN3" s="1190"/>
      <c r="CQ3" s="1190"/>
      <c r="CR3" s="1190"/>
      <c r="CS3" s="1190"/>
      <c r="CT3" s="1190"/>
      <c r="CV3" s="1190"/>
      <c r="CW3" s="1190"/>
      <c r="CX3" s="1190"/>
      <c r="CY3" s="1190"/>
      <c r="DA3" s="1190"/>
      <c r="DB3" s="1190"/>
      <c r="DC3" s="1190"/>
      <c r="DD3" s="1190"/>
      <c r="DF3" s="1190"/>
      <c r="DG3" s="1190"/>
      <c r="DH3" s="1190"/>
      <c r="DI3" s="1190"/>
      <c r="DK3" s="1190"/>
      <c r="DL3" s="1190"/>
      <c r="DM3" s="1190"/>
      <c r="DN3" s="1190"/>
      <c r="DP3" s="1190"/>
      <c r="DQ3" s="1190"/>
      <c r="DR3" s="1190"/>
      <c r="DS3" s="1190"/>
      <c r="DV3" s="1190"/>
      <c r="DW3" s="1190"/>
      <c r="DX3" s="1190"/>
      <c r="DY3" s="1190"/>
      <c r="EA3" s="1190"/>
      <c r="EB3" s="1190"/>
      <c r="EC3" s="1190"/>
      <c r="ED3" s="1190"/>
      <c r="EF3" s="1190"/>
      <c r="EG3" s="1190"/>
      <c r="EH3" s="1190"/>
      <c r="EI3" s="1190"/>
      <c r="EK3" s="1190"/>
      <c r="EL3" s="1190"/>
      <c r="EM3" s="1190"/>
      <c r="EN3" s="1190"/>
    </row>
    <row r="4" spans="19:144" ht="15">
      <c r="S4" s="1190"/>
      <c r="T4" s="1190"/>
      <c r="U4" s="1190"/>
      <c r="X4" s="1190"/>
      <c r="Y4" s="1190"/>
      <c r="Z4" s="1190"/>
      <c r="AA4" s="1190"/>
      <c r="AC4" s="1190"/>
      <c r="AD4" s="1190"/>
      <c r="AE4" s="1190"/>
      <c r="AF4" s="1190"/>
      <c r="AH4" s="1190"/>
      <c r="AI4" s="1190"/>
      <c r="AJ4" s="1190"/>
      <c r="AK4" s="1190"/>
      <c r="AM4" s="1190"/>
      <c r="AN4" s="1190"/>
      <c r="AO4" s="1190"/>
      <c r="AP4" s="1190"/>
      <c r="AR4" s="1190"/>
      <c r="AS4" s="1190"/>
      <c r="AT4" s="1190"/>
      <c r="AU4" s="1190"/>
      <c r="AW4" s="1190"/>
      <c r="AX4" s="1190"/>
      <c r="AY4" s="1190"/>
      <c r="AZ4" s="1190"/>
      <c r="BC4" s="1190"/>
      <c r="BD4" s="1190"/>
      <c r="BE4" s="1190"/>
      <c r="BF4" s="1190"/>
      <c r="BH4" s="1190"/>
      <c r="BI4" s="1190"/>
      <c r="BJ4" s="1190"/>
      <c r="BK4" s="1190"/>
      <c r="BM4" s="1190"/>
      <c r="BN4" s="1190"/>
      <c r="BO4" s="1190"/>
      <c r="BP4" s="1190"/>
      <c r="BR4" s="1189"/>
      <c r="BS4" s="1189"/>
      <c r="BT4" s="1189"/>
      <c r="BU4" s="1189"/>
      <c r="CL4" s="1190"/>
      <c r="CM4" s="1190"/>
      <c r="CN4" s="1190"/>
      <c r="CQ4" s="1190"/>
      <c r="CR4" s="1190"/>
      <c r="CS4" s="1190"/>
      <c r="CT4" s="1190"/>
      <c r="CV4" s="1190"/>
      <c r="CW4" s="1190"/>
      <c r="CX4" s="1190"/>
      <c r="CY4" s="1190"/>
      <c r="DA4" s="1190"/>
      <c r="DB4" s="1190"/>
      <c r="DC4" s="1190"/>
      <c r="DD4" s="1190"/>
      <c r="DF4" s="1190"/>
      <c r="DG4" s="1190"/>
      <c r="DH4" s="1190"/>
      <c r="DI4" s="1190"/>
      <c r="DK4" s="1190"/>
      <c r="DL4" s="1190"/>
      <c r="DM4" s="1190"/>
      <c r="DN4" s="1190"/>
      <c r="DP4" s="1190"/>
      <c r="DQ4" s="1190"/>
      <c r="DR4" s="1190"/>
      <c r="DS4" s="1190"/>
      <c r="DV4" s="1190"/>
      <c r="DW4" s="1190"/>
      <c r="DX4" s="1190"/>
      <c r="DY4" s="1190"/>
      <c r="EA4" s="1190"/>
      <c r="EB4" s="1190"/>
      <c r="EC4" s="1190"/>
      <c r="ED4" s="1190"/>
      <c r="EF4" s="1190"/>
      <c r="EG4" s="1190"/>
      <c r="EH4" s="1190"/>
      <c r="EI4" s="1190"/>
      <c r="EK4" s="1189"/>
      <c r="EL4" s="1189"/>
      <c r="EM4" s="1189"/>
      <c r="EN4" s="1189"/>
    </row>
    <row r="5" spans="19:144" ht="15">
      <c r="S5" s="1190"/>
      <c r="T5" s="1190"/>
      <c r="U5" s="1190"/>
      <c r="X5" s="1190"/>
      <c r="Y5" s="1190"/>
      <c r="Z5" s="1190"/>
      <c r="AA5" s="1190"/>
      <c r="AC5" s="1190"/>
      <c r="AD5" s="1190"/>
      <c r="AE5" s="1190"/>
      <c r="AF5" s="1190"/>
      <c r="AH5" s="1190"/>
      <c r="AI5" s="1190"/>
      <c r="AJ5" s="1190"/>
      <c r="AK5" s="1190"/>
      <c r="AM5" s="1190"/>
      <c r="AN5" s="1190"/>
      <c r="AO5" s="1190"/>
      <c r="AP5" s="1190"/>
      <c r="AR5" s="1190"/>
      <c r="AS5" s="1190"/>
      <c r="AT5" s="1190"/>
      <c r="AU5" s="1190"/>
      <c r="AW5" s="1190"/>
      <c r="AX5" s="1190"/>
      <c r="AY5" s="1190"/>
      <c r="AZ5" s="1190"/>
      <c r="BC5" s="1190"/>
      <c r="BD5" s="1190"/>
      <c r="BE5" s="1190"/>
      <c r="BF5" s="1190"/>
      <c r="BH5" s="1190"/>
      <c r="BI5" s="1190"/>
      <c r="BJ5" s="1190"/>
      <c r="BK5" s="1190"/>
      <c r="BM5" s="1190"/>
      <c r="BN5" s="1190"/>
      <c r="BO5" s="1190"/>
      <c r="BP5" s="1190"/>
      <c r="BR5" s="1190"/>
      <c r="BS5" s="1190"/>
      <c r="BT5" s="1190"/>
      <c r="BU5" s="1190"/>
      <c r="CL5" s="1190"/>
      <c r="CM5" s="1190"/>
      <c r="CN5" s="1190"/>
      <c r="CQ5" s="1190"/>
      <c r="CR5" s="1190"/>
      <c r="CS5" s="1190"/>
      <c r="CT5" s="1190"/>
      <c r="CV5" s="1190"/>
      <c r="CW5" s="1190"/>
      <c r="CX5" s="1190"/>
      <c r="CY5" s="1190"/>
      <c r="DA5" s="1190"/>
      <c r="DB5" s="1190"/>
      <c r="DC5" s="1190"/>
      <c r="DD5" s="1190"/>
      <c r="DF5" s="1190"/>
      <c r="DG5" s="1190"/>
      <c r="DH5" s="1190"/>
      <c r="DI5" s="1190"/>
      <c r="DK5" s="1190"/>
      <c r="DL5" s="1190"/>
      <c r="DM5" s="1190"/>
      <c r="DN5" s="1190"/>
      <c r="DP5" s="1190"/>
      <c r="DQ5" s="1190"/>
      <c r="DR5" s="1190"/>
      <c r="DS5" s="1190"/>
      <c r="DV5" s="1190"/>
      <c r="DW5" s="1190"/>
      <c r="DX5" s="1190"/>
      <c r="DY5" s="1190"/>
      <c r="EA5" s="1190"/>
      <c r="EB5" s="1190"/>
      <c r="EC5" s="1190"/>
      <c r="ED5" s="1190"/>
      <c r="EF5" s="1190"/>
      <c r="EG5" s="1190"/>
      <c r="EH5" s="1190"/>
      <c r="EI5" s="1190"/>
      <c r="EK5" s="1190"/>
      <c r="EL5" s="1190"/>
      <c r="EM5" s="1190"/>
      <c r="EN5" s="1190"/>
    </row>
    <row r="7" spans="19:144" ht="15">
      <c r="S7" s="267"/>
      <c r="T7" s="268"/>
      <c r="U7" s="268"/>
      <c r="X7" s="267"/>
      <c r="Y7" s="267"/>
      <c r="Z7" s="267"/>
      <c r="AC7" s="267"/>
      <c r="AD7" s="267"/>
      <c r="AE7" s="267"/>
      <c r="AH7" s="267"/>
      <c r="AI7" s="267"/>
      <c r="AJ7" s="267"/>
      <c r="AM7" s="268"/>
      <c r="AN7" s="268"/>
      <c r="AO7" s="268"/>
      <c r="AR7" s="267"/>
      <c r="AS7" s="267"/>
      <c r="AT7" s="267"/>
      <c r="AW7" s="267"/>
      <c r="AX7" s="267"/>
      <c r="AY7" s="267"/>
      <c r="BC7" s="267"/>
      <c r="BD7" s="267"/>
      <c r="BE7" s="267"/>
      <c r="BH7" s="267"/>
      <c r="BI7" s="267"/>
      <c r="BJ7" s="267"/>
      <c r="BM7" s="267"/>
      <c r="BN7" s="267"/>
      <c r="BO7" s="267"/>
      <c r="BR7" s="269"/>
      <c r="BS7" s="267"/>
      <c r="BT7" s="267"/>
      <c r="CL7" s="267"/>
      <c r="CM7" s="268"/>
      <c r="CN7" s="268"/>
      <c r="CQ7" s="267"/>
      <c r="CR7" s="267"/>
      <c r="CS7" s="267"/>
      <c r="CV7" s="267"/>
      <c r="CW7" s="267"/>
      <c r="CX7" s="267"/>
      <c r="DA7" s="267"/>
      <c r="DB7" s="267"/>
      <c r="DC7" s="267"/>
      <c r="DF7" s="268"/>
      <c r="DG7" s="268"/>
      <c r="DH7" s="268"/>
      <c r="DK7" s="267"/>
      <c r="DL7" s="267"/>
      <c r="DM7" s="267"/>
      <c r="DP7" s="267"/>
      <c r="DQ7" s="267"/>
      <c r="DR7" s="267"/>
      <c r="DV7" s="267"/>
      <c r="DW7" s="267"/>
      <c r="DX7" s="267"/>
      <c r="EA7" s="267"/>
      <c r="EB7" s="267"/>
      <c r="EC7" s="267"/>
      <c r="EF7" s="267"/>
      <c r="EG7" s="267"/>
      <c r="EH7" s="267"/>
      <c r="EK7" s="269"/>
      <c r="EL7" s="267"/>
      <c r="EM7" s="267"/>
    </row>
    <row r="8" spans="19:144" ht="15">
      <c r="S8" s="269"/>
      <c r="T8" s="270"/>
      <c r="U8" s="270"/>
      <c r="X8" s="269"/>
      <c r="Y8" s="270"/>
      <c r="Z8" s="270"/>
      <c r="AC8" s="269"/>
      <c r="AD8" s="270"/>
      <c r="AE8" s="270"/>
      <c r="AH8" s="269"/>
      <c r="AI8" s="270"/>
      <c r="AJ8" s="270"/>
      <c r="AM8" s="269"/>
      <c r="AN8" s="270"/>
      <c r="AO8" s="270"/>
      <c r="AR8" s="269"/>
      <c r="AS8" s="270"/>
      <c r="AT8" s="270"/>
      <c r="AW8" s="269"/>
      <c r="AX8" s="270"/>
      <c r="AY8" s="270"/>
      <c r="BC8" s="269"/>
      <c r="BD8" s="270"/>
      <c r="BE8" s="270"/>
      <c r="BH8" s="269"/>
      <c r="BI8" s="270"/>
      <c r="BJ8" s="270"/>
      <c r="BM8" s="269"/>
      <c r="BN8" s="270"/>
      <c r="BO8" s="270"/>
      <c r="BR8" s="269"/>
      <c r="BS8" s="271"/>
      <c r="BT8" s="270"/>
      <c r="CL8" s="269"/>
      <c r="CM8" s="270"/>
      <c r="CN8" s="270"/>
      <c r="CQ8" s="269"/>
      <c r="CR8" s="270"/>
      <c r="CS8" s="270"/>
      <c r="CV8" s="269"/>
      <c r="CW8" s="270"/>
      <c r="CX8" s="270"/>
      <c r="DA8" s="269"/>
      <c r="DB8" s="270"/>
      <c r="DC8" s="270"/>
      <c r="DF8" s="269"/>
      <c r="DG8" s="270"/>
      <c r="DH8" s="270"/>
      <c r="DK8" s="269"/>
      <c r="DL8" s="270"/>
      <c r="DM8" s="270"/>
      <c r="DP8" s="269"/>
      <c r="DQ8" s="270"/>
      <c r="DR8" s="270"/>
      <c r="DV8" s="269"/>
      <c r="DW8" s="270"/>
      <c r="DX8" s="270"/>
      <c r="EA8" s="269"/>
      <c r="EB8" s="270"/>
      <c r="EC8" s="270"/>
      <c r="EF8" s="269"/>
      <c r="EG8" s="270"/>
      <c r="EH8" s="270"/>
      <c r="EK8" s="269"/>
      <c r="EL8" s="270"/>
      <c r="EM8" s="270"/>
    </row>
    <row r="9" spans="19:144" ht="15">
      <c r="S9" s="269"/>
      <c r="T9" s="270"/>
      <c r="U9" s="270"/>
      <c r="X9" s="269"/>
      <c r="Y9" s="270"/>
      <c r="Z9" s="270"/>
      <c r="AC9" s="269"/>
      <c r="AD9" s="270"/>
      <c r="AE9" s="270"/>
      <c r="AH9" s="269"/>
      <c r="AI9" s="270"/>
      <c r="AJ9" s="270"/>
      <c r="AM9" s="269"/>
      <c r="AN9" s="270"/>
      <c r="AO9" s="270"/>
      <c r="AR9" s="269"/>
      <c r="AS9" s="270"/>
      <c r="AT9" s="270"/>
      <c r="BC9" s="269"/>
      <c r="BD9" s="270"/>
      <c r="BE9" s="270"/>
      <c r="BH9" s="269"/>
      <c r="BI9" s="270"/>
      <c r="BJ9" s="270"/>
      <c r="BM9" s="269"/>
      <c r="BN9" s="270"/>
      <c r="BO9" s="270"/>
      <c r="BR9" s="269"/>
      <c r="BS9" s="271"/>
      <c r="BT9" s="270"/>
      <c r="CL9" s="269"/>
      <c r="CM9" s="270"/>
      <c r="CN9" s="270"/>
      <c r="CQ9" s="269"/>
      <c r="CR9" s="270"/>
      <c r="CS9" s="270"/>
      <c r="CV9" s="269"/>
      <c r="CW9" s="270"/>
      <c r="CX9" s="270"/>
      <c r="DA9" s="269"/>
      <c r="DB9" s="270"/>
      <c r="DC9" s="270"/>
      <c r="DF9" s="269"/>
      <c r="DG9" s="270"/>
      <c r="DH9" s="270"/>
      <c r="DK9" s="269"/>
      <c r="DL9" s="270"/>
      <c r="DM9" s="270"/>
      <c r="DV9" s="269"/>
      <c r="DW9" s="270"/>
      <c r="DX9" s="270"/>
      <c r="EA9" s="269"/>
      <c r="EB9" s="270"/>
      <c r="EC9" s="270"/>
      <c r="EF9" s="269"/>
      <c r="EG9" s="270"/>
      <c r="EH9" s="270"/>
      <c r="EK9" s="269"/>
      <c r="EL9" s="270"/>
      <c r="EM9" s="270"/>
    </row>
    <row r="10" spans="19:144" ht="15">
      <c r="S10" s="269"/>
      <c r="T10" s="270"/>
      <c r="U10" s="270"/>
      <c r="X10" s="269"/>
      <c r="Y10" s="270"/>
      <c r="Z10" s="270"/>
      <c r="AC10" s="269"/>
      <c r="AD10" s="270"/>
      <c r="AE10" s="270"/>
      <c r="AH10" s="269"/>
      <c r="AI10" s="270"/>
      <c r="AJ10" s="270"/>
      <c r="AM10" s="269"/>
      <c r="AN10" s="270"/>
      <c r="AO10" s="270"/>
      <c r="AR10" s="269"/>
      <c r="AS10" s="270"/>
      <c r="AT10" s="270"/>
      <c r="BC10" s="269"/>
      <c r="BD10" s="270"/>
      <c r="BE10" s="270"/>
      <c r="BH10" s="269"/>
      <c r="BI10" s="270"/>
      <c r="BJ10" s="270"/>
      <c r="BM10" s="269"/>
      <c r="BN10" s="270"/>
      <c r="BO10" s="270"/>
      <c r="BR10" s="269"/>
      <c r="BS10" s="271"/>
      <c r="BT10" s="270"/>
      <c r="CL10" s="269"/>
      <c r="CM10" s="270"/>
      <c r="CN10" s="270"/>
      <c r="CQ10" s="269"/>
      <c r="CR10" s="270"/>
      <c r="CS10" s="270"/>
      <c r="CV10" s="269"/>
      <c r="CW10" s="270"/>
      <c r="CX10" s="270"/>
      <c r="DA10" s="269"/>
      <c r="DB10" s="270"/>
      <c r="DC10" s="270"/>
      <c r="DF10" s="269"/>
      <c r="DG10" s="270"/>
      <c r="DH10" s="270"/>
      <c r="DK10" s="269"/>
      <c r="DL10" s="270"/>
      <c r="DM10" s="270"/>
      <c r="DV10" s="269"/>
      <c r="DW10" s="270"/>
      <c r="DX10" s="270"/>
      <c r="EA10" s="269"/>
      <c r="EB10" s="270"/>
      <c r="EC10" s="270"/>
      <c r="EF10" s="269"/>
      <c r="EG10" s="270"/>
      <c r="EH10" s="270"/>
      <c r="EK10" s="269"/>
      <c r="EL10" s="270"/>
      <c r="EM10" s="270"/>
    </row>
    <row r="11" spans="19:144" ht="15">
      <c r="S11" s="269"/>
      <c r="T11" s="270"/>
      <c r="U11" s="270"/>
      <c r="X11" s="269"/>
      <c r="Y11" s="270"/>
      <c r="Z11" s="270"/>
      <c r="AC11" s="269"/>
      <c r="AD11" s="270"/>
      <c r="AE11" s="270"/>
      <c r="AH11" s="269"/>
      <c r="AI11" s="270"/>
      <c r="AJ11" s="270"/>
      <c r="AM11" s="269"/>
      <c r="AN11" s="270"/>
      <c r="AO11" s="270"/>
      <c r="AR11" s="269"/>
      <c r="AS11" s="270"/>
      <c r="AT11" s="270"/>
      <c r="BC11" s="269"/>
      <c r="BD11" s="270"/>
      <c r="BE11" s="270"/>
      <c r="BH11" s="269"/>
      <c r="BI11" s="270"/>
      <c r="BJ11" s="270"/>
      <c r="BM11" s="269"/>
      <c r="BN11" s="270"/>
      <c r="BO11" s="270"/>
      <c r="BR11" s="269"/>
      <c r="BS11" s="271"/>
      <c r="BT11" s="270"/>
      <c r="CL11" s="269"/>
      <c r="CM11" s="270"/>
      <c r="CN11" s="270"/>
      <c r="CQ11" s="269"/>
      <c r="CR11" s="270"/>
      <c r="CS11" s="270"/>
      <c r="CV11" s="269"/>
      <c r="CW11" s="270"/>
      <c r="CX11" s="270"/>
      <c r="DA11" s="269"/>
      <c r="DB11" s="270"/>
      <c r="DC11" s="270"/>
      <c r="DF11" s="269"/>
      <c r="DG11" s="270"/>
      <c r="DH11" s="270"/>
      <c r="DK11" s="269"/>
      <c r="DL11" s="270"/>
      <c r="DM11" s="270"/>
      <c r="DV11" s="269"/>
      <c r="DW11" s="270"/>
      <c r="DX11" s="270"/>
      <c r="EA11" s="269"/>
      <c r="EB11" s="270"/>
      <c r="EC11" s="270"/>
      <c r="EF11" s="269"/>
      <c r="EG11" s="270"/>
      <c r="EH11" s="270"/>
    </row>
    <row r="12" spans="19:144" ht="15">
      <c r="S12" s="269"/>
      <c r="T12" s="270"/>
      <c r="U12" s="270"/>
      <c r="X12" s="269"/>
      <c r="Y12" s="270"/>
      <c r="Z12" s="270"/>
      <c r="AC12" s="269"/>
      <c r="AD12" s="270"/>
      <c r="AE12" s="270"/>
      <c r="AH12" s="269"/>
      <c r="AI12" s="270"/>
      <c r="AJ12" s="270"/>
      <c r="AM12" s="269"/>
      <c r="AN12" s="270"/>
      <c r="AO12" s="270"/>
      <c r="AR12" s="269"/>
      <c r="AS12" s="270"/>
      <c r="AT12" s="270"/>
      <c r="BC12" s="269"/>
      <c r="BD12" s="270"/>
      <c r="BE12" s="270"/>
      <c r="BH12" s="269"/>
      <c r="BI12" s="270"/>
      <c r="BJ12" s="270"/>
      <c r="BM12" s="269"/>
      <c r="BN12" s="270"/>
      <c r="BO12" s="270"/>
      <c r="BR12" s="269"/>
      <c r="BS12" s="271"/>
      <c r="BT12" s="270"/>
      <c r="BU12" s="986"/>
      <c r="CL12" s="269"/>
      <c r="CM12" s="270"/>
      <c r="CN12" s="270"/>
      <c r="CQ12" s="269"/>
      <c r="CR12" s="270"/>
      <c r="CS12" s="270"/>
      <c r="CV12" s="269"/>
      <c r="CW12" s="270"/>
      <c r="CX12" s="270"/>
      <c r="DA12" s="269"/>
      <c r="DB12" s="270"/>
      <c r="DC12" s="270"/>
      <c r="DF12" s="269"/>
      <c r="DG12" s="270"/>
      <c r="DH12" s="270"/>
      <c r="DK12" s="269"/>
      <c r="DL12" s="270"/>
      <c r="DM12" s="270"/>
      <c r="DV12" s="269"/>
      <c r="DW12" s="270"/>
      <c r="DX12" s="270"/>
      <c r="EA12" s="269"/>
      <c r="EB12" s="270"/>
      <c r="EC12" s="270"/>
      <c r="EF12" s="269"/>
      <c r="EG12" s="270"/>
      <c r="EH12" s="270"/>
      <c r="EK12" s="1190"/>
      <c r="EL12" s="1190"/>
      <c r="EM12" s="1190"/>
      <c r="EN12" s="1190"/>
    </row>
    <row r="13" spans="19:144" ht="15">
      <c r="S13" s="269"/>
      <c r="T13" s="270"/>
      <c r="U13" s="270"/>
      <c r="X13" s="269"/>
      <c r="Y13" s="270"/>
      <c r="Z13" s="270"/>
      <c r="AC13" s="269"/>
      <c r="AD13" s="270"/>
      <c r="AE13" s="270"/>
      <c r="AH13" s="269"/>
      <c r="AI13" s="270"/>
      <c r="AJ13" s="270"/>
      <c r="AM13" s="269"/>
      <c r="AN13" s="270"/>
      <c r="AO13" s="270"/>
      <c r="AR13" s="269"/>
      <c r="AS13" s="270"/>
      <c r="AT13" s="270"/>
      <c r="BC13" s="269"/>
      <c r="BD13" s="270"/>
      <c r="BE13" s="270"/>
      <c r="BH13" s="269"/>
      <c r="BI13" s="270"/>
      <c r="BJ13" s="270"/>
      <c r="BM13" s="269"/>
      <c r="BN13" s="270"/>
      <c r="BO13" s="270"/>
      <c r="BR13" s="269"/>
      <c r="BS13" s="271"/>
      <c r="BT13" s="270"/>
      <c r="BU13" s="986"/>
      <c r="CQ13" s="269"/>
      <c r="CR13" s="270"/>
      <c r="CS13" s="270"/>
      <c r="DA13" s="269"/>
      <c r="DB13" s="270"/>
      <c r="DC13" s="270"/>
      <c r="DF13" s="269"/>
      <c r="DG13" s="270"/>
      <c r="DH13" s="270"/>
      <c r="DK13" s="269"/>
      <c r="DL13" s="270"/>
      <c r="DM13" s="270"/>
      <c r="EA13" s="269"/>
      <c r="EB13" s="270"/>
      <c r="EC13" s="270"/>
      <c r="EF13" s="269"/>
      <c r="EG13" s="270"/>
      <c r="EH13" s="270"/>
      <c r="EK13" s="1190"/>
      <c r="EL13" s="1190"/>
      <c r="EM13" s="1190"/>
      <c r="EN13" s="1190"/>
    </row>
    <row r="14" spans="19:144" ht="15">
      <c r="S14" s="269"/>
      <c r="T14" s="270"/>
      <c r="U14" s="270"/>
      <c r="X14" s="269"/>
      <c r="Y14" s="270"/>
      <c r="Z14" s="270"/>
      <c r="AC14" s="269"/>
      <c r="AD14" s="270"/>
      <c r="AE14" s="270"/>
      <c r="AF14" s="986"/>
      <c r="AH14" s="269"/>
      <c r="AI14" s="270"/>
      <c r="AJ14" s="270"/>
      <c r="AM14" s="269"/>
      <c r="AN14" s="270"/>
      <c r="AO14" s="270"/>
      <c r="AR14" s="269"/>
      <c r="AS14" s="270"/>
      <c r="AT14" s="270"/>
      <c r="BC14" s="269"/>
      <c r="BD14" s="270"/>
      <c r="BE14" s="270"/>
      <c r="BF14" s="986"/>
      <c r="BH14" s="269"/>
      <c r="BI14" s="270"/>
      <c r="BJ14" s="270"/>
      <c r="BM14" s="269"/>
      <c r="BN14" s="270"/>
      <c r="BO14" s="270"/>
      <c r="BR14" s="269"/>
      <c r="BS14" s="271"/>
      <c r="BT14" s="270"/>
      <c r="BU14" s="986"/>
      <c r="CQ14" s="269"/>
      <c r="CR14" s="270"/>
      <c r="CS14" s="270"/>
      <c r="CV14" s="1190"/>
      <c r="CW14" s="1190"/>
      <c r="CX14" s="1190"/>
      <c r="CY14" s="1190"/>
      <c r="DF14" s="269"/>
      <c r="DG14" s="270"/>
      <c r="DH14" s="270"/>
      <c r="DV14" s="1190"/>
      <c r="DW14" s="1190"/>
      <c r="DX14" s="1190"/>
      <c r="DY14" s="1190"/>
      <c r="EF14" s="269"/>
      <c r="EG14" s="270"/>
      <c r="EH14" s="270"/>
      <c r="EK14" s="1190"/>
      <c r="EL14" s="1190"/>
      <c r="EM14" s="1190"/>
      <c r="EN14" s="1190"/>
    </row>
    <row r="15" spans="19:144" ht="15" customHeight="1">
      <c r="S15" s="269"/>
      <c r="T15" s="270"/>
      <c r="U15" s="270"/>
      <c r="X15" s="267"/>
      <c r="Y15" s="270"/>
      <c r="Z15" s="270"/>
      <c r="AC15" s="269"/>
      <c r="AD15" s="270"/>
      <c r="AE15" s="270"/>
      <c r="AF15" s="273"/>
      <c r="AH15" s="269"/>
      <c r="AI15" s="270"/>
      <c r="AJ15" s="270"/>
      <c r="AK15" s="986"/>
      <c r="AM15" s="269"/>
      <c r="AN15" s="270"/>
      <c r="AO15" s="270"/>
      <c r="AR15" s="269"/>
      <c r="AS15" s="270"/>
      <c r="AT15" s="270"/>
      <c r="AU15" s="986"/>
      <c r="BC15" s="269"/>
      <c r="BD15" s="270"/>
      <c r="BE15" s="270"/>
      <c r="BF15" s="986"/>
      <c r="BH15" s="269"/>
      <c r="BI15" s="270"/>
      <c r="BJ15" s="270"/>
      <c r="BK15" s="986"/>
      <c r="BM15" s="269"/>
      <c r="BN15" s="270"/>
      <c r="BO15" s="270"/>
      <c r="BR15" s="269"/>
      <c r="BS15" s="271"/>
      <c r="BT15" s="270"/>
      <c r="BU15" s="986"/>
      <c r="CL15" s="1191"/>
      <c r="CM15" s="1191"/>
      <c r="CN15" s="1191"/>
      <c r="CQ15" s="267"/>
      <c r="CR15" s="270"/>
      <c r="CS15" s="270"/>
      <c r="CV15" s="273"/>
      <c r="CW15" s="273"/>
      <c r="CX15" s="273"/>
      <c r="CY15" s="273"/>
      <c r="DA15" s="1190"/>
      <c r="DB15" s="1190"/>
      <c r="DC15" s="1190"/>
      <c r="DD15" s="1190"/>
      <c r="DF15" s="269"/>
      <c r="DG15" s="270"/>
      <c r="DH15" s="270"/>
      <c r="DK15" s="1190"/>
      <c r="DL15" s="1190"/>
      <c r="DM15" s="1190"/>
      <c r="DN15" s="1190"/>
      <c r="DV15" s="1190"/>
      <c r="DW15" s="1190"/>
      <c r="DX15" s="1190"/>
      <c r="DY15" s="1190"/>
      <c r="EA15" s="1190"/>
      <c r="EB15" s="1190"/>
      <c r="EC15" s="1190"/>
      <c r="ED15" s="1190"/>
      <c r="EF15" s="269"/>
      <c r="EG15" s="270"/>
      <c r="EH15" s="270"/>
      <c r="EK15" s="1190"/>
      <c r="EL15" s="1190"/>
      <c r="EM15" s="1190"/>
      <c r="EN15" s="1190"/>
    </row>
    <row r="16" spans="19:144" ht="15" customHeight="1">
      <c r="S16" s="269"/>
      <c r="T16" s="270"/>
      <c r="U16" s="270"/>
      <c r="X16" s="267"/>
      <c r="Y16" s="270"/>
      <c r="Z16" s="270"/>
      <c r="AC16" s="269"/>
      <c r="AD16" s="270"/>
      <c r="AE16" s="270"/>
      <c r="AF16" s="986"/>
      <c r="AH16" s="269"/>
      <c r="AI16" s="270"/>
      <c r="AJ16" s="270"/>
      <c r="AK16" s="986"/>
      <c r="AM16" s="269"/>
      <c r="AN16" s="270"/>
      <c r="AO16" s="270"/>
      <c r="AR16" s="269"/>
      <c r="AS16" s="270"/>
      <c r="AT16" s="270"/>
      <c r="AU16" s="986"/>
      <c r="BC16" s="269"/>
      <c r="BD16" s="270"/>
      <c r="BE16" s="270"/>
      <c r="BF16" s="986"/>
      <c r="BH16" s="269"/>
      <c r="BI16" s="270"/>
      <c r="BJ16" s="270"/>
      <c r="BK16" s="986"/>
      <c r="BM16" s="269"/>
      <c r="BN16" s="270"/>
      <c r="BO16" s="270"/>
      <c r="BR16" s="269"/>
      <c r="BS16" s="271"/>
      <c r="BT16" s="270"/>
      <c r="BU16" s="985"/>
      <c r="CL16" s="1191"/>
      <c r="CM16" s="1191"/>
      <c r="CN16" s="1191"/>
      <c r="CQ16" s="267"/>
      <c r="CR16" s="270"/>
      <c r="CS16" s="270"/>
      <c r="CV16" s="1190"/>
      <c r="CW16" s="1190"/>
      <c r="CX16" s="1190"/>
      <c r="CY16" s="1190"/>
      <c r="DA16" s="1190"/>
      <c r="DB16" s="1190"/>
      <c r="DC16" s="1190"/>
      <c r="DD16" s="1190"/>
      <c r="DF16" s="269"/>
      <c r="DG16" s="270"/>
      <c r="DH16" s="270"/>
      <c r="DK16" s="1190"/>
      <c r="DL16" s="1190"/>
      <c r="DM16" s="1190"/>
      <c r="DN16" s="1190"/>
      <c r="DV16" s="1190"/>
      <c r="DW16" s="1190"/>
      <c r="DX16" s="1190"/>
      <c r="DY16" s="1190"/>
      <c r="EA16" s="1190"/>
      <c r="EB16" s="1190"/>
      <c r="EC16" s="1190"/>
      <c r="ED16" s="1190"/>
      <c r="EF16" s="269"/>
      <c r="EG16" s="270"/>
      <c r="EH16" s="270"/>
      <c r="EK16" s="1189"/>
      <c r="EL16" s="1189"/>
      <c r="EM16" s="1189"/>
      <c r="EN16" s="1189"/>
    </row>
    <row r="17" spans="3:144" ht="15">
      <c r="S17" s="269"/>
      <c r="T17" s="270"/>
      <c r="U17" s="270"/>
      <c r="X17" s="267"/>
      <c r="Y17" s="270"/>
      <c r="Z17" s="270"/>
      <c r="AC17" s="269"/>
      <c r="AD17" s="270"/>
      <c r="AE17" s="270"/>
      <c r="AF17" s="986"/>
      <c r="AH17" s="269"/>
      <c r="AI17" s="270"/>
      <c r="AJ17" s="270"/>
      <c r="AK17" s="986"/>
      <c r="AM17" s="269"/>
      <c r="AN17" s="270"/>
      <c r="AO17" s="270"/>
      <c r="AR17" s="269"/>
      <c r="AS17" s="270"/>
      <c r="AT17" s="270"/>
      <c r="AU17" s="986"/>
      <c r="BC17" s="269"/>
      <c r="BD17" s="270"/>
      <c r="BE17" s="270"/>
      <c r="BF17" s="986"/>
      <c r="BH17" s="269"/>
      <c r="BI17" s="270"/>
      <c r="BJ17" s="270"/>
      <c r="BK17" s="986"/>
      <c r="BM17" s="269"/>
      <c r="BN17" s="270"/>
      <c r="BO17" s="270"/>
      <c r="BR17" s="269"/>
      <c r="BS17" s="271"/>
      <c r="BT17" s="270"/>
      <c r="BU17" s="986"/>
      <c r="CL17" s="1190"/>
      <c r="CM17" s="1190"/>
      <c r="CN17" s="1190"/>
      <c r="CQ17" s="267"/>
      <c r="CR17" s="270"/>
      <c r="CS17" s="270"/>
      <c r="CV17" s="1190"/>
      <c r="CW17" s="1190"/>
      <c r="CX17" s="1190"/>
      <c r="CY17" s="1190"/>
      <c r="DA17" s="1190"/>
      <c r="DB17" s="1190"/>
      <c r="DC17" s="1190"/>
      <c r="DD17" s="1190"/>
      <c r="DF17" s="269"/>
      <c r="DG17" s="270"/>
      <c r="DH17" s="270"/>
      <c r="DK17" s="1190"/>
      <c r="DL17" s="1190"/>
      <c r="DM17" s="1190"/>
      <c r="DN17" s="1190"/>
      <c r="DV17" s="1190"/>
      <c r="DW17" s="1190"/>
      <c r="DX17" s="1190"/>
      <c r="DY17" s="1190"/>
      <c r="EA17" s="1190"/>
      <c r="EB17" s="1190"/>
      <c r="EC17" s="1190"/>
      <c r="ED17" s="1190"/>
      <c r="EF17" s="269"/>
      <c r="EG17" s="270"/>
      <c r="EH17" s="270"/>
      <c r="EK17" s="1190"/>
      <c r="EL17" s="1190"/>
      <c r="EM17" s="1190"/>
      <c r="EN17" s="1190"/>
    </row>
    <row r="18" spans="3:144" ht="18">
      <c r="N18" s="988"/>
      <c r="S18" s="987"/>
      <c r="T18" s="276"/>
      <c r="U18" s="276"/>
      <c r="X18" s="267"/>
      <c r="Y18" s="270"/>
      <c r="Z18" s="270"/>
      <c r="AC18" s="269"/>
      <c r="AD18" s="270"/>
      <c r="AE18" s="270"/>
      <c r="AF18" s="986"/>
      <c r="AH18" s="269"/>
      <c r="AI18" s="270"/>
      <c r="AJ18" s="270"/>
      <c r="AK18" s="986"/>
      <c r="AM18" s="269"/>
      <c r="AN18" s="270"/>
      <c r="AO18" s="270"/>
      <c r="AR18" s="269"/>
      <c r="AS18" s="270"/>
      <c r="AT18" s="270"/>
      <c r="AU18" s="986"/>
      <c r="BC18" s="269"/>
      <c r="BD18" s="270"/>
      <c r="BE18" s="270"/>
      <c r="BF18" s="986"/>
      <c r="BH18" s="269"/>
      <c r="BI18" s="270"/>
      <c r="BJ18" s="270"/>
      <c r="BK18" s="986"/>
      <c r="BM18" s="269"/>
      <c r="BN18" s="270"/>
      <c r="BO18" s="270"/>
      <c r="BR18" s="269"/>
      <c r="BS18" s="271"/>
      <c r="BT18" s="270"/>
      <c r="CL18" s="1190"/>
      <c r="CM18" s="1190"/>
      <c r="CN18" s="1190"/>
      <c r="CQ18" s="267"/>
      <c r="CR18" s="270"/>
      <c r="CS18" s="270"/>
      <c r="CV18" s="1190"/>
      <c r="CW18" s="1190"/>
      <c r="CX18" s="1190"/>
      <c r="CY18" s="1190"/>
      <c r="DA18" s="1190"/>
      <c r="DB18" s="1190"/>
      <c r="DC18" s="1190"/>
      <c r="DD18" s="1190"/>
      <c r="DF18" s="269"/>
      <c r="DG18" s="270"/>
      <c r="DH18" s="270"/>
      <c r="DK18" s="1190"/>
      <c r="DL18" s="1190"/>
      <c r="DM18" s="1190"/>
      <c r="DN18" s="1190"/>
      <c r="DV18" s="1190"/>
      <c r="DW18" s="1190"/>
      <c r="DX18" s="1190"/>
      <c r="DY18" s="1190"/>
      <c r="EA18" s="1190"/>
      <c r="EB18" s="1190"/>
      <c r="EC18" s="1190"/>
      <c r="ED18" s="1190"/>
      <c r="EF18" s="269"/>
      <c r="EG18" s="270"/>
      <c r="EH18" s="270"/>
    </row>
    <row r="19" spans="3:144" ht="15">
      <c r="S19" s="1192"/>
      <c r="T19" s="1192"/>
      <c r="U19" s="1192"/>
      <c r="X19" s="267"/>
      <c r="Y19" s="270"/>
      <c r="Z19" s="270"/>
      <c r="AC19" s="269"/>
      <c r="AD19" s="270"/>
      <c r="AE19" s="270"/>
      <c r="AF19" s="986"/>
      <c r="AH19" s="1190"/>
      <c r="AI19" s="1190"/>
      <c r="AJ19" s="1190"/>
      <c r="AK19" s="1190"/>
      <c r="AM19" s="269"/>
      <c r="AN19" s="270"/>
      <c r="AO19" s="270"/>
      <c r="AR19" s="269"/>
      <c r="AS19" s="270"/>
      <c r="AT19" s="270"/>
      <c r="AU19" s="986"/>
      <c r="BC19" s="269"/>
      <c r="BD19" s="270"/>
      <c r="BE19" s="270"/>
      <c r="BF19" s="986"/>
      <c r="BH19" s="269"/>
      <c r="BI19" s="270"/>
      <c r="BJ19" s="270"/>
      <c r="BK19" s="986"/>
      <c r="BM19" s="269"/>
      <c r="BN19" s="270"/>
      <c r="BO19" s="270"/>
      <c r="BR19" s="269"/>
      <c r="BS19" s="271"/>
      <c r="BT19" s="270"/>
      <c r="CL19" s="1190"/>
      <c r="CM19" s="1190"/>
      <c r="CN19" s="1190"/>
      <c r="CQ19" s="267"/>
      <c r="CR19" s="270"/>
      <c r="CS19" s="270"/>
      <c r="CV19" s="1190"/>
      <c r="CW19" s="1190"/>
      <c r="CX19" s="1190"/>
      <c r="CY19" s="1190"/>
      <c r="DA19" s="1190"/>
      <c r="DB19" s="1190"/>
      <c r="DC19" s="1190"/>
      <c r="DD19" s="1190"/>
      <c r="DF19" s="269"/>
      <c r="DG19" s="270"/>
      <c r="DH19" s="270"/>
      <c r="DK19" s="1190"/>
      <c r="DL19" s="1190"/>
      <c r="DM19" s="1190"/>
      <c r="DN19" s="1190"/>
      <c r="DV19" s="1190"/>
      <c r="DW19" s="1190"/>
      <c r="DX19" s="1190"/>
      <c r="DY19" s="1190"/>
      <c r="EA19" s="1190"/>
      <c r="EB19" s="1190"/>
      <c r="EC19" s="1190"/>
      <c r="ED19" s="1190"/>
      <c r="EF19" s="269"/>
      <c r="EG19" s="270"/>
      <c r="EH19" s="270"/>
      <c r="EK19" s="267"/>
      <c r="EL19" s="267"/>
      <c r="EM19" s="267"/>
    </row>
    <row r="20" spans="3:144" ht="15">
      <c r="S20" s="1190"/>
      <c r="T20" s="1190"/>
      <c r="U20" s="1190"/>
      <c r="X20" s="267"/>
      <c r="Y20" s="270"/>
      <c r="Z20" s="270"/>
      <c r="AC20" s="269"/>
      <c r="AD20" s="270"/>
      <c r="AE20" s="270"/>
      <c r="AH20" s="1190"/>
      <c r="AI20" s="1190"/>
      <c r="AJ20" s="1190"/>
      <c r="AK20" s="1190"/>
      <c r="AM20" s="269"/>
      <c r="AN20" s="270"/>
      <c r="AO20" s="270"/>
      <c r="AR20" s="269"/>
      <c r="AS20" s="270"/>
      <c r="AT20" s="270"/>
      <c r="AU20" s="986"/>
      <c r="BC20" s="269"/>
      <c r="BD20" s="270"/>
      <c r="BE20" s="270"/>
      <c r="BH20" s="269"/>
      <c r="BI20" s="270"/>
      <c r="BJ20" s="270"/>
      <c r="BK20" s="986"/>
      <c r="BM20" s="269"/>
      <c r="BN20" s="270"/>
      <c r="BO20" s="270"/>
      <c r="BR20" s="269"/>
      <c r="BS20" s="271"/>
      <c r="BT20" s="270"/>
      <c r="CL20" s="1190"/>
      <c r="CM20" s="1190"/>
      <c r="CN20" s="1190"/>
      <c r="CQ20" s="267"/>
      <c r="CR20" s="270"/>
      <c r="CS20" s="270"/>
      <c r="DA20" s="1190"/>
      <c r="DB20" s="1190"/>
      <c r="DC20" s="1190"/>
      <c r="DD20" s="1190"/>
      <c r="DF20" s="269"/>
      <c r="DG20" s="270"/>
      <c r="DH20" s="270"/>
      <c r="DK20" s="1190"/>
      <c r="DL20" s="1190"/>
      <c r="DM20" s="1190"/>
      <c r="DN20" s="1190"/>
      <c r="EA20" s="1190"/>
      <c r="EB20" s="1190"/>
      <c r="EC20" s="1190"/>
      <c r="ED20" s="1190"/>
      <c r="EF20" s="269"/>
      <c r="EG20" s="270"/>
      <c r="EH20" s="270"/>
      <c r="EK20" s="269"/>
      <c r="EL20" s="270"/>
      <c r="EM20" s="270"/>
    </row>
    <row r="21" spans="3:144" ht="15">
      <c r="X21" s="267"/>
      <c r="Y21" s="270"/>
      <c r="Z21" s="270"/>
      <c r="AC21" s="277"/>
      <c r="AD21" s="277"/>
      <c r="AE21" s="277"/>
      <c r="AM21" s="269"/>
      <c r="AN21" s="270"/>
      <c r="AO21" s="270"/>
      <c r="AR21" s="269"/>
      <c r="AS21" s="270"/>
      <c r="AT21" s="270"/>
      <c r="BC21" s="269"/>
      <c r="BD21" s="270"/>
      <c r="BE21" s="270"/>
      <c r="BH21" s="269"/>
      <c r="BI21" s="270"/>
      <c r="BJ21" s="270"/>
      <c r="BM21" s="269"/>
      <c r="BN21" s="270"/>
      <c r="BO21" s="270"/>
      <c r="BR21" s="269"/>
      <c r="BS21" s="271"/>
      <c r="BT21" s="270"/>
      <c r="CQ21" s="267"/>
      <c r="CR21" s="270"/>
      <c r="CS21" s="270"/>
      <c r="CV21" s="267"/>
      <c r="CW21" s="267"/>
      <c r="CX21" s="267"/>
      <c r="DF21" s="269"/>
      <c r="DG21" s="270"/>
      <c r="DH21" s="270"/>
      <c r="DV21" s="267"/>
      <c r="DW21" s="267"/>
      <c r="DX21" s="267"/>
      <c r="EF21" s="269"/>
      <c r="EG21" s="270"/>
      <c r="EH21" s="270"/>
      <c r="EK21" s="269"/>
      <c r="EL21" s="270"/>
      <c r="EM21" s="270"/>
    </row>
    <row r="22" spans="3:144" ht="15">
      <c r="S22" s="277"/>
      <c r="T22" s="277"/>
      <c r="U22" s="277"/>
      <c r="X22" s="267"/>
      <c r="Y22" s="270"/>
      <c r="Z22" s="270"/>
      <c r="AH22" s="277"/>
      <c r="AI22" s="277"/>
      <c r="AJ22" s="277"/>
      <c r="AM22" s="269"/>
      <c r="AN22" s="270"/>
      <c r="AO22" s="270"/>
      <c r="AR22" s="269"/>
      <c r="AS22" s="270"/>
      <c r="AT22" s="270"/>
      <c r="BC22" s="269"/>
      <c r="BD22" s="270"/>
      <c r="BE22" s="270"/>
      <c r="BH22" s="987"/>
      <c r="BI22" s="276"/>
      <c r="BJ22" s="276"/>
      <c r="BM22" s="269"/>
      <c r="BN22" s="270"/>
      <c r="BO22" s="270"/>
      <c r="BR22" s="269"/>
      <c r="BS22" s="271"/>
      <c r="BT22" s="270"/>
      <c r="CL22" s="267"/>
      <c r="CM22" s="267"/>
      <c r="CN22" s="267"/>
      <c r="CQ22" s="267"/>
      <c r="CR22" s="270"/>
      <c r="CS22" s="270"/>
      <c r="CV22" s="269"/>
      <c r="CW22" s="270"/>
      <c r="CX22" s="270"/>
      <c r="DA22" s="267"/>
      <c r="DB22" s="267"/>
      <c r="DC22" s="267"/>
      <c r="DF22" s="269"/>
      <c r="DG22" s="270"/>
      <c r="DH22" s="270"/>
      <c r="DK22" s="269"/>
      <c r="DL22" s="267"/>
      <c r="DM22" s="267"/>
      <c r="DV22" s="269"/>
      <c r="DW22" s="270"/>
      <c r="DX22" s="270"/>
      <c r="EA22" s="267"/>
      <c r="EB22" s="267"/>
      <c r="EC22" s="267"/>
      <c r="EF22" s="269"/>
      <c r="EG22" s="270"/>
      <c r="EH22" s="270"/>
      <c r="EK22" s="269"/>
      <c r="EL22" s="270"/>
      <c r="EM22" s="270"/>
    </row>
    <row r="23" spans="3:144" ht="15">
      <c r="X23" s="267"/>
      <c r="Y23" s="270"/>
      <c r="Z23" s="270"/>
      <c r="AM23" s="269"/>
      <c r="AN23" s="270"/>
      <c r="AO23" s="270"/>
      <c r="AR23" s="269"/>
      <c r="AS23" s="270"/>
      <c r="AT23" s="270"/>
      <c r="BC23" s="269"/>
      <c r="BD23" s="278"/>
      <c r="BE23" s="270"/>
      <c r="BH23" s="987"/>
      <c r="BI23" s="276"/>
      <c r="BJ23" s="276"/>
      <c r="BM23" s="269"/>
      <c r="BN23" s="270"/>
      <c r="BO23" s="270"/>
      <c r="BR23" s="279"/>
      <c r="BS23" s="280"/>
      <c r="BT23" s="280"/>
      <c r="CL23" s="269"/>
      <c r="CM23" s="270"/>
      <c r="CN23" s="270"/>
      <c r="CQ23" s="267"/>
      <c r="CR23" s="270"/>
      <c r="CS23" s="270"/>
      <c r="CV23" s="269"/>
      <c r="CW23" s="270"/>
      <c r="CX23" s="270"/>
      <c r="DA23" s="269"/>
      <c r="DB23" s="270"/>
      <c r="DC23" s="270"/>
      <c r="DF23" s="269"/>
      <c r="DG23" s="270"/>
      <c r="DH23" s="270"/>
      <c r="DK23" s="269"/>
      <c r="DL23" s="270"/>
      <c r="DM23" s="270"/>
      <c r="DV23" s="269"/>
      <c r="DW23" s="270"/>
      <c r="DX23" s="270"/>
      <c r="EA23" s="269"/>
      <c r="EB23" s="270"/>
      <c r="EC23" s="270"/>
      <c r="EF23" s="269"/>
      <c r="EG23" s="270"/>
      <c r="EH23" s="270"/>
    </row>
    <row r="24" spans="3:144" ht="15">
      <c r="X24" s="267"/>
      <c r="Y24" s="270"/>
      <c r="Z24" s="270"/>
      <c r="AM24" s="987"/>
      <c r="AR24" s="269"/>
      <c r="AS24" s="270"/>
      <c r="AT24" s="270"/>
      <c r="BC24" s="269"/>
      <c r="BD24" s="278"/>
      <c r="BE24" s="270"/>
      <c r="BH24" s="276"/>
      <c r="BI24" s="276"/>
      <c r="BJ24" s="276"/>
      <c r="BM24" s="269"/>
      <c r="BN24" s="270"/>
      <c r="BO24" s="270"/>
      <c r="BR24" s="987"/>
      <c r="BS24" s="277"/>
      <c r="BT24" s="277"/>
      <c r="BU24" s="986"/>
      <c r="CL24" s="269"/>
      <c r="CM24" s="270"/>
      <c r="CN24" s="270"/>
      <c r="CQ24" s="267"/>
      <c r="CR24" s="270"/>
      <c r="CS24" s="270"/>
      <c r="CV24" s="269"/>
      <c r="CW24" s="270"/>
      <c r="CX24" s="270"/>
      <c r="DA24" s="269"/>
      <c r="DB24" s="270"/>
      <c r="DC24" s="270"/>
      <c r="DF24" s="269"/>
      <c r="DG24" s="270"/>
      <c r="DH24" s="270"/>
      <c r="DK24" s="269"/>
      <c r="DL24" s="270"/>
      <c r="DM24" s="270"/>
      <c r="DV24" s="269"/>
      <c r="DW24" s="270"/>
      <c r="DX24" s="270"/>
      <c r="EA24" s="269"/>
      <c r="EB24" s="270"/>
      <c r="EC24" s="270"/>
      <c r="EF24" s="269"/>
      <c r="EG24" s="270"/>
      <c r="EH24" s="270"/>
      <c r="EK24" s="1190"/>
      <c r="EL24" s="1190"/>
      <c r="EM24" s="1190"/>
      <c r="EN24" s="1190"/>
    </row>
    <row r="25" spans="3:144" ht="15">
      <c r="X25" s="267"/>
      <c r="Y25" s="270"/>
      <c r="Z25" s="270"/>
      <c r="AM25" s="987"/>
      <c r="AR25" s="269"/>
      <c r="AS25" s="270"/>
      <c r="AT25" s="270"/>
      <c r="BM25" s="269"/>
      <c r="BN25" s="270"/>
      <c r="BO25" s="270"/>
      <c r="BR25" s="987"/>
      <c r="BS25" s="277"/>
      <c r="BT25" s="277"/>
      <c r="BU25" s="986"/>
      <c r="CL25" s="269"/>
      <c r="CM25" s="270"/>
      <c r="CN25" s="270"/>
      <c r="CQ25" s="267"/>
      <c r="CR25" s="270"/>
      <c r="CS25" s="270"/>
      <c r="CV25" s="269"/>
      <c r="CW25" s="270"/>
      <c r="CX25" s="270"/>
      <c r="DA25" s="269"/>
      <c r="DB25" s="270"/>
      <c r="DC25" s="270"/>
      <c r="DF25" s="269"/>
      <c r="DG25" s="270"/>
      <c r="DH25" s="270"/>
      <c r="DK25" s="269"/>
      <c r="DL25" s="270"/>
      <c r="DM25" s="270"/>
      <c r="DV25" s="269"/>
      <c r="DW25" s="270"/>
      <c r="DX25" s="270"/>
      <c r="EA25" s="269"/>
      <c r="EB25" s="270"/>
      <c r="EC25" s="270"/>
      <c r="EF25" s="269"/>
      <c r="EG25" s="270"/>
      <c r="EH25" s="270"/>
      <c r="EK25" s="1190"/>
      <c r="EL25" s="1190"/>
      <c r="EM25" s="1190"/>
      <c r="EN25" s="1190"/>
    </row>
    <row r="26" spans="3:144" ht="15">
      <c r="X26" s="267"/>
      <c r="Y26" s="270"/>
      <c r="Z26" s="270"/>
      <c r="AR26" s="269"/>
      <c r="AS26" s="270"/>
      <c r="AT26" s="270"/>
      <c r="BM26" s="281"/>
      <c r="BN26" s="282"/>
      <c r="BO26" s="282"/>
      <c r="BR26" s="987"/>
      <c r="BS26" s="283"/>
      <c r="BT26" s="277"/>
      <c r="BU26" s="986"/>
      <c r="CL26" s="269"/>
      <c r="CM26" s="270"/>
      <c r="CN26" s="270"/>
      <c r="CQ26" s="267"/>
      <c r="CR26" s="270"/>
      <c r="CS26" s="270"/>
      <c r="CV26" s="269"/>
      <c r="CW26" s="270"/>
      <c r="CX26" s="270"/>
      <c r="DA26" s="269"/>
      <c r="DB26" s="270"/>
      <c r="DC26" s="270"/>
      <c r="DK26" s="269"/>
      <c r="DL26" s="270"/>
      <c r="DM26" s="270"/>
      <c r="DV26" s="269"/>
      <c r="DW26" s="270"/>
      <c r="DX26" s="270"/>
      <c r="EA26" s="269"/>
      <c r="EB26" s="270"/>
      <c r="EC26" s="270"/>
      <c r="EF26" s="281"/>
      <c r="EG26" s="282"/>
      <c r="EH26" s="282"/>
      <c r="EK26" s="1190"/>
      <c r="EL26" s="1190"/>
      <c r="EM26" s="1190"/>
      <c r="EN26" s="1190"/>
    </row>
    <row r="27" spans="3:144" ht="15">
      <c r="X27" s="267"/>
      <c r="Y27" s="270"/>
      <c r="Z27" s="270"/>
      <c r="AC27" s="1190"/>
      <c r="AD27" s="1190"/>
      <c r="AE27" s="1190"/>
      <c r="AF27" s="1190"/>
      <c r="AR27" s="1190"/>
      <c r="AS27" s="1190"/>
      <c r="AT27" s="1190"/>
      <c r="AU27" s="1190"/>
      <c r="BC27" s="1190"/>
      <c r="BD27" s="1190"/>
      <c r="BE27" s="1190"/>
      <c r="BF27" s="1190"/>
      <c r="BR27" s="987"/>
      <c r="BS27" s="277"/>
      <c r="BT27" s="277"/>
      <c r="BU27" s="986"/>
      <c r="CQ27" s="267"/>
      <c r="CR27" s="270"/>
      <c r="CS27" s="270"/>
      <c r="CV27" s="1190"/>
      <c r="CW27" s="1190"/>
      <c r="CX27" s="1190"/>
      <c r="CY27" s="1190"/>
      <c r="DK27" s="1190"/>
      <c r="DL27" s="1190"/>
      <c r="DM27" s="1190"/>
      <c r="DN27" s="1190"/>
      <c r="DV27" s="1190"/>
      <c r="DW27" s="1190"/>
      <c r="DX27" s="1190"/>
      <c r="DY27" s="1190"/>
      <c r="EK27" s="1190"/>
      <c r="EL27" s="1190"/>
      <c r="EM27" s="1190"/>
      <c r="EN27" s="1190"/>
    </row>
    <row r="28" spans="3:144" ht="15.75" customHeight="1">
      <c r="C28" s="284"/>
      <c r="X28" s="277"/>
      <c r="AC28" s="1190"/>
      <c r="AD28" s="1190"/>
      <c r="AE28" s="1190"/>
      <c r="AF28" s="1190"/>
      <c r="AR28" s="1191"/>
      <c r="AS28" s="1191"/>
      <c r="AT28" s="1191"/>
      <c r="AU28" s="1191"/>
      <c r="BC28" s="1190"/>
      <c r="BD28" s="1190"/>
      <c r="BE28" s="1190"/>
      <c r="BF28" s="1190"/>
      <c r="BH28" s="1190"/>
      <c r="BI28" s="1190"/>
      <c r="BJ28" s="1190"/>
      <c r="BK28" s="1190"/>
      <c r="BR28" s="276"/>
      <c r="BS28" s="276"/>
      <c r="BT28" s="276"/>
      <c r="CQ28" s="267"/>
      <c r="CR28" s="270"/>
      <c r="CS28" s="270"/>
      <c r="CV28" s="1190"/>
      <c r="CW28" s="1190"/>
      <c r="CX28" s="1190"/>
      <c r="CY28" s="1190"/>
      <c r="DK28" s="1190"/>
      <c r="DL28" s="1190"/>
      <c r="DM28" s="1190"/>
      <c r="DN28" s="1190"/>
      <c r="DV28" s="1190"/>
      <c r="DW28" s="1190"/>
      <c r="DX28" s="1190"/>
      <c r="DY28" s="1190"/>
      <c r="EA28" s="1190"/>
      <c r="EB28" s="1190"/>
      <c r="EC28" s="1190"/>
      <c r="ED28" s="1190"/>
    </row>
    <row r="29" spans="3:144" ht="15">
      <c r="X29" s="277"/>
      <c r="AC29" s="1190"/>
      <c r="AD29" s="1190"/>
      <c r="AE29" s="1190"/>
      <c r="AF29" s="1190"/>
      <c r="AR29" s="1190"/>
      <c r="AS29" s="1190"/>
      <c r="AT29" s="1190"/>
      <c r="AU29" s="1190"/>
      <c r="BC29" s="1190"/>
      <c r="BD29" s="1190"/>
      <c r="BE29" s="1190"/>
      <c r="BF29" s="1190"/>
      <c r="BH29" s="1190"/>
      <c r="BI29" s="1190"/>
      <c r="BJ29" s="1190"/>
      <c r="BK29" s="1190"/>
      <c r="BR29" s="987"/>
      <c r="BS29" s="277"/>
      <c r="BT29" s="277"/>
      <c r="CQ29" s="267"/>
      <c r="CR29" s="270"/>
      <c r="CS29" s="270"/>
      <c r="CV29" s="1190"/>
      <c r="CW29" s="1190"/>
      <c r="CX29" s="1190"/>
      <c r="CY29" s="1190"/>
      <c r="DK29" s="1190"/>
      <c r="DL29" s="1190"/>
      <c r="DM29" s="1190"/>
      <c r="DN29" s="1190"/>
      <c r="DV29" s="1190"/>
      <c r="DW29" s="1190"/>
      <c r="DX29" s="1190"/>
      <c r="DY29" s="1190"/>
      <c r="EA29" s="1190"/>
      <c r="EB29" s="1190"/>
      <c r="EC29" s="1190"/>
      <c r="ED29" s="1190"/>
      <c r="EK29" s="269"/>
      <c r="EL29" s="267"/>
      <c r="EM29" s="267"/>
    </row>
    <row r="30" spans="3:144" ht="15">
      <c r="AC30" s="1190"/>
      <c r="AD30" s="1190"/>
      <c r="AE30" s="1190"/>
      <c r="AF30" s="1190"/>
      <c r="AR30" s="1190"/>
      <c r="AS30" s="1190"/>
      <c r="AT30" s="1190"/>
      <c r="AU30" s="1190"/>
      <c r="BC30" s="1190"/>
      <c r="BD30" s="1190"/>
      <c r="BE30" s="1190"/>
      <c r="BF30" s="1190"/>
      <c r="BH30" s="1190"/>
      <c r="BI30" s="1190"/>
      <c r="BJ30" s="1190"/>
      <c r="BK30" s="1190"/>
      <c r="CV30" s="1190"/>
      <c r="CW30" s="1190"/>
      <c r="CX30" s="1190"/>
      <c r="CY30" s="1190"/>
      <c r="DK30" s="1190"/>
      <c r="DL30" s="1190"/>
      <c r="DM30" s="1190"/>
      <c r="DN30" s="1190"/>
      <c r="DV30" s="1190"/>
      <c r="DW30" s="1190"/>
      <c r="DX30" s="1190"/>
      <c r="DY30" s="1190"/>
      <c r="EA30" s="1190"/>
      <c r="EB30" s="1190"/>
      <c r="EC30" s="1190"/>
      <c r="ED30" s="1190"/>
      <c r="EK30" s="269"/>
      <c r="EL30" s="270"/>
      <c r="EM30" s="270"/>
    </row>
    <row r="31" spans="3:144" ht="15">
      <c r="AC31" s="1190"/>
      <c r="AD31" s="1190"/>
      <c r="AE31" s="1190"/>
      <c r="AF31" s="1190"/>
      <c r="AR31" s="1190"/>
      <c r="AS31" s="1190"/>
      <c r="AT31" s="1190"/>
      <c r="AU31" s="1190"/>
      <c r="BC31" s="1190"/>
      <c r="BD31" s="1190"/>
      <c r="BE31" s="1190"/>
      <c r="BF31" s="1190"/>
      <c r="BH31" s="1190"/>
      <c r="BI31" s="1190"/>
      <c r="BJ31" s="1190"/>
      <c r="BK31" s="1190"/>
      <c r="CV31" s="1190"/>
      <c r="CW31" s="1190"/>
      <c r="CX31" s="1190"/>
      <c r="CY31" s="1190"/>
      <c r="DK31" s="1190"/>
      <c r="DL31" s="1190"/>
      <c r="DM31" s="1190"/>
      <c r="DN31" s="1190"/>
      <c r="DV31" s="1190"/>
      <c r="DW31" s="1190"/>
      <c r="DX31" s="1190"/>
      <c r="DY31" s="1190"/>
      <c r="EA31" s="1190"/>
      <c r="EB31" s="1190"/>
      <c r="EC31" s="1190"/>
      <c r="ED31" s="1190"/>
      <c r="EK31" s="269"/>
      <c r="EL31" s="270"/>
      <c r="EM31" s="270"/>
    </row>
    <row r="32" spans="3:144" ht="15" customHeight="1">
      <c r="C32" s="284"/>
      <c r="AR32" s="1190"/>
      <c r="AS32" s="1190"/>
      <c r="AT32" s="1190"/>
      <c r="AU32" s="1190"/>
      <c r="BC32" s="1190"/>
      <c r="BD32" s="1190"/>
      <c r="BE32" s="1190"/>
      <c r="BF32" s="1190"/>
      <c r="BH32" s="1190"/>
      <c r="BI32" s="1190"/>
      <c r="BJ32" s="1190"/>
      <c r="BK32" s="1190"/>
      <c r="BR32" s="1191"/>
      <c r="BS32" s="1191"/>
      <c r="BT32" s="1191"/>
      <c r="BU32" s="1191"/>
      <c r="EA32" s="1190"/>
      <c r="EB32" s="1190"/>
      <c r="EC32" s="1190"/>
      <c r="ED32" s="1190"/>
      <c r="EK32" s="269"/>
      <c r="EL32" s="270"/>
      <c r="EM32" s="270"/>
    </row>
    <row r="33" spans="29:144" ht="15" customHeight="1">
      <c r="AC33" s="277"/>
      <c r="AD33" s="277"/>
      <c r="AE33" s="277"/>
      <c r="AR33" s="1190"/>
      <c r="AS33" s="1190"/>
      <c r="AT33" s="1190"/>
      <c r="AU33" s="1190"/>
      <c r="BC33" s="267"/>
      <c r="BD33" s="267"/>
      <c r="BE33" s="267"/>
      <c r="BH33" s="1190"/>
      <c r="BI33" s="1190"/>
      <c r="BJ33" s="1190"/>
      <c r="BK33" s="1190"/>
      <c r="BR33" s="1190"/>
      <c r="BS33" s="1190"/>
      <c r="BT33" s="1190"/>
      <c r="BU33" s="1190"/>
      <c r="CV33" s="267"/>
      <c r="CW33" s="267"/>
      <c r="CX33" s="267"/>
      <c r="DK33" s="267"/>
      <c r="DL33" s="267"/>
      <c r="DM33" s="267"/>
      <c r="DV33" s="267"/>
      <c r="DW33" s="267"/>
      <c r="DX33" s="267"/>
      <c r="EA33" s="1190"/>
      <c r="EB33" s="1190"/>
      <c r="EC33" s="1190"/>
      <c r="ED33" s="1190"/>
    </row>
    <row r="34" spans="29:144" ht="15" customHeight="1">
      <c r="AR34" s="1190"/>
      <c r="AS34" s="1190"/>
      <c r="AT34" s="1190"/>
      <c r="AU34" s="1190"/>
      <c r="BC34" s="269"/>
      <c r="BD34" s="270"/>
      <c r="BE34" s="270"/>
      <c r="BR34" s="1190"/>
      <c r="BS34" s="1190"/>
      <c r="BT34" s="1190"/>
      <c r="BU34" s="1190"/>
      <c r="CV34" s="269"/>
      <c r="CW34" s="270"/>
      <c r="CX34" s="270"/>
      <c r="DK34" s="269"/>
      <c r="DL34" s="270"/>
      <c r="DM34" s="270"/>
      <c r="DV34" s="269"/>
      <c r="DW34" s="270"/>
      <c r="DX34" s="270"/>
      <c r="EK34" s="1190"/>
      <c r="EL34" s="1190"/>
      <c r="EM34" s="1190"/>
      <c r="EN34" s="1190"/>
    </row>
    <row r="35" spans="29:144" ht="15" customHeight="1">
      <c r="AR35" s="1190"/>
      <c r="AS35" s="1190"/>
      <c r="AT35" s="1190"/>
      <c r="AU35" s="1190"/>
      <c r="BC35" s="269"/>
      <c r="BD35" s="270"/>
      <c r="BE35" s="270"/>
      <c r="BH35" s="277"/>
      <c r="BI35" s="277"/>
      <c r="BJ35" s="277"/>
      <c r="BR35" s="1190"/>
      <c r="BS35" s="1190"/>
      <c r="BT35" s="1190"/>
      <c r="BU35" s="1190"/>
      <c r="CV35" s="269"/>
      <c r="CW35" s="270"/>
      <c r="CX35" s="270"/>
      <c r="DK35" s="269"/>
      <c r="DL35" s="270"/>
      <c r="DM35" s="270"/>
      <c r="DV35" s="269"/>
      <c r="DW35" s="270"/>
      <c r="DX35" s="270"/>
      <c r="EA35" s="267"/>
      <c r="EB35" s="267"/>
      <c r="EC35" s="267"/>
      <c r="EK35" s="1190"/>
      <c r="EL35" s="1190"/>
      <c r="EM35" s="1190"/>
      <c r="EN35" s="1190"/>
    </row>
    <row r="36" spans="29:144" ht="15" customHeight="1">
      <c r="BR36" s="1190"/>
      <c r="BS36" s="1190"/>
      <c r="BT36" s="1190"/>
      <c r="BU36" s="1190"/>
      <c r="CV36" s="269"/>
      <c r="CW36" s="270"/>
      <c r="CX36" s="270"/>
      <c r="DK36" s="269"/>
      <c r="DL36" s="270"/>
      <c r="DM36" s="270"/>
      <c r="DV36" s="269"/>
      <c r="DW36" s="270"/>
      <c r="DX36" s="270"/>
      <c r="EA36" s="269"/>
      <c r="EB36" s="270"/>
      <c r="EC36" s="270"/>
      <c r="EK36" s="1190"/>
      <c r="EL36" s="1190"/>
      <c r="EM36" s="1190"/>
      <c r="EN36" s="1190"/>
    </row>
    <row r="37" spans="29:144" ht="15" customHeight="1">
      <c r="AR37" s="267"/>
      <c r="AS37" s="267"/>
      <c r="AT37" s="267"/>
      <c r="BR37" s="1190"/>
      <c r="BS37" s="1190"/>
      <c r="BT37" s="1190"/>
      <c r="BU37" s="1190"/>
      <c r="DK37" s="269"/>
      <c r="DL37" s="270"/>
      <c r="DM37" s="270"/>
      <c r="DV37" s="269"/>
      <c r="DW37" s="270"/>
      <c r="DX37" s="270"/>
      <c r="EA37" s="269"/>
      <c r="EB37" s="270"/>
      <c r="EC37" s="270"/>
      <c r="EK37" s="1190"/>
      <c r="EL37" s="1190"/>
      <c r="EM37" s="1190"/>
      <c r="EN37" s="1190"/>
    </row>
    <row r="38" spans="29:144" ht="15" customHeight="1">
      <c r="AR38" s="269"/>
      <c r="AS38" s="270"/>
      <c r="AT38" s="270"/>
      <c r="BR38" s="1190"/>
      <c r="BS38" s="1190"/>
      <c r="BT38" s="1190"/>
      <c r="BU38" s="1190"/>
      <c r="DK38" s="269"/>
      <c r="DL38" s="270"/>
      <c r="DM38" s="270"/>
      <c r="DV38" s="269"/>
      <c r="DW38" s="270"/>
      <c r="DX38" s="270"/>
      <c r="EA38" s="269"/>
      <c r="EB38" s="270"/>
      <c r="EC38" s="270"/>
      <c r="EK38" s="1189"/>
      <c r="EL38" s="1189"/>
      <c r="EM38" s="1189"/>
      <c r="EN38" s="1189"/>
    </row>
    <row r="39" spans="29:144" ht="15" customHeight="1">
      <c r="BR39" s="1190"/>
      <c r="BS39" s="1190"/>
      <c r="BT39" s="1190"/>
      <c r="BU39" s="1190"/>
      <c r="DK39" s="269"/>
      <c r="DL39" s="270"/>
      <c r="DM39" s="270"/>
      <c r="EA39" s="269"/>
      <c r="EB39" s="270"/>
      <c r="EC39" s="270"/>
      <c r="EK39" s="1190"/>
      <c r="EL39" s="1190"/>
      <c r="EM39" s="1190"/>
      <c r="EN39" s="1190"/>
    </row>
    <row r="40" spans="29:144" ht="15" customHeight="1">
      <c r="BR40" s="267"/>
      <c r="BS40" s="267"/>
      <c r="BT40" s="267"/>
    </row>
    <row r="41" spans="29:144" ht="15" customHeight="1">
      <c r="BR41" s="269"/>
      <c r="BS41" s="270"/>
      <c r="BT41" s="270"/>
      <c r="DK41" s="1190"/>
      <c r="DL41" s="1190"/>
      <c r="DM41" s="1190"/>
      <c r="DN41" s="1190"/>
      <c r="EK41" s="267"/>
      <c r="EL41" s="267"/>
      <c r="EM41" s="267"/>
    </row>
    <row r="42" spans="29:144" ht="15" customHeight="1">
      <c r="DK42" s="1190"/>
      <c r="DL42" s="1190"/>
      <c r="DM42" s="1190"/>
      <c r="DN42" s="1190"/>
      <c r="EK42" s="269"/>
      <c r="EL42" s="270"/>
      <c r="EM42" s="270"/>
    </row>
    <row r="43" spans="29:144" ht="15" customHeight="1">
      <c r="DK43" s="1190"/>
      <c r="DL43" s="1190"/>
      <c r="DM43" s="1190"/>
      <c r="DN43" s="1190"/>
      <c r="EK43" s="269"/>
      <c r="EL43" s="270"/>
      <c r="EM43" s="270"/>
    </row>
    <row r="44" spans="29:144" ht="15" customHeight="1">
      <c r="DK44" s="1190"/>
      <c r="DL44" s="1190"/>
      <c r="DM44" s="1190"/>
      <c r="DN44" s="1190"/>
      <c r="EK44" s="269"/>
      <c r="EL44" s="270"/>
      <c r="EM44" s="270"/>
    </row>
    <row r="45" spans="29:144" ht="15" customHeight="1">
      <c r="AT45" s="986"/>
      <c r="AU45" s="986"/>
      <c r="DK45" s="1190"/>
      <c r="DL45" s="1190"/>
      <c r="DM45" s="1190"/>
      <c r="DN45" s="1190"/>
    </row>
    <row r="46" spans="29:144" ht="15" customHeight="1">
      <c r="DK46" s="1190"/>
      <c r="DL46" s="1190"/>
      <c r="DM46" s="1190"/>
      <c r="DN46" s="1190"/>
      <c r="EK46" s="1190"/>
      <c r="EL46" s="1190"/>
      <c r="EM46" s="1190"/>
      <c r="EN46" s="1190"/>
    </row>
    <row r="47" spans="29:144" ht="15" customHeight="1">
      <c r="EK47" s="1190"/>
      <c r="EL47" s="1190"/>
      <c r="EM47" s="1190"/>
      <c r="EN47" s="1190"/>
    </row>
    <row r="48" spans="29:144" ht="15" customHeight="1">
      <c r="AR48" s="987"/>
      <c r="AS48" s="277"/>
      <c r="AT48" s="277"/>
      <c r="DK48" s="269"/>
      <c r="DL48" s="267"/>
      <c r="DM48" s="267"/>
      <c r="EK48" s="1190"/>
      <c r="EL48" s="1190"/>
      <c r="EM48" s="1190"/>
      <c r="EN48" s="1190"/>
    </row>
    <row r="49" spans="2:256" ht="15" customHeight="1">
      <c r="DK49" s="269"/>
      <c r="DL49" s="270"/>
      <c r="DM49" s="270"/>
      <c r="EK49" s="1190"/>
      <c r="EL49" s="1190"/>
      <c r="EM49" s="1190"/>
      <c r="EN49" s="1190"/>
    </row>
    <row r="50" spans="2:256" ht="15" customHeight="1">
      <c r="BR50" s="1189"/>
      <c r="BS50" s="1189"/>
      <c r="BT50" s="1189"/>
      <c r="BU50" s="1189"/>
      <c r="DK50" s="269"/>
      <c r="DL50" s="270"/>
      <c r="DM50" s="270"/>
      <c r="EK50" s="1189"/>
      <c r="EL50" s="1189"/>
      <c r="EM50" s="1189"/>
      <c r="EN50" s="1189"/>
    </row>
    <row r="51" spans="2:256" ht="15" customHeight="1">
      <c r="BR51" s="1190"/>
      <c r="BS51" s="1190"/>
      <c r="BT51" s="1190"/>
      <c r="BU51" s="1190"/>
      <c r="DK51" s="269"/>
      <c r="DL51" s="270"/>
      <c r="DM51" s="270"/>
      <c r="EK51" s="1190"/>
      <c r="EL51" s="1190"/>
      <c r="EM51" s="1190"/>
      <c r="EN51" s="1190"/>
    </row>
    <row r="52" spans="2:256" ht="15" customHeight="1">
      <c r="DK52" s="269"/>
      <c r="DL52" s="270"/>
      <c r="DM52" s="270"/>
    </row>
    <row r="53" spans="2:256" ht="15" customHeight="1">
      <c r="BR53" s="277"/>
      <c r="BS53" s="277"/>
      <c r="BT53" s="277"/>
      <c r="EK53" s="267"/>
      <c r="EL53" s="267"/>
      <c r="EM53" s="267"/>
    </row>
    <row r="54" spans="2:256" ht="15" customHeight="1">
      <c r="EK54" s="269"/>
      <c r="EL54" s="270"/>
      <c r="EM54" s="270"/>
    </row>
    <row r="55" spans="2:256" ht="15" customHeight="1">
      <c r="EK55" s="269"/>
      <c r="EL55" s="270"/>
      <c r="EM55" s="270"/>
    </row>
    <row r="56" spans="2:256" ht="15" customHeight="1">
      <c r="EK56" s="269"/>
      <c r="EL56" s="270"/>
      <c r="EM56" s="270"/>
    </row>
    <row r="57" spans="2:256" ht="15" customHeight="1"/>
    <row r="58" spans="2:256" ht="6.75" customHeight="1">
      <c r="B58" s="363"/>
      <c r="C58" s="363"/>
      <c r="D58" s="363"/>
      <c r="E58" s="363"/>
      <c r="F58" s="364"/>
      <c r="G58" s="395"/>
      <c r="H58" s="395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  <c r="DJ58" s="361"/>
      <c r="DK58" s="361"/>
      <c r="DL58" s="361"/>
      <c r="DM58" s="361"/>
      <c r="DN58" s="361"/>
      <c r="DO58" s="361"/>
      <c r="DP58" s="361"/>
      <c r="DQ58" s="361"/>
      <c r="DR58" s="361"/>
      <c r="DS58" s="361"/>
      <c r="DT58" s="361"/>
      <c r="DU58" s="361"/>
      <c r="DV58" s="361"/>
      <c r="DW58" s="361"/>
      <c r="DX58" s="361"/>
      <c r="DY58" s="361"/>
      <c r="DZ58" s="361"/>
      <c r="EA58" s="361"/>
      <c r="EB58" s="361"/>
      <c r="EC58" s="361"/>
      <c r="ED58" s="361"/>
      <c r="EE58" s="361"/>
      <c r="EF58" s="361"/>
      <c r="EG58" s="361"/>
      <c r="EH58" s="361"/>
      <c r="EI58" s="361"/>
      <c r="EJ58" s="361"/>
      <c r="EK58" s="361"/>
      <c r="EL58" s="361"/>
      <c r="EM58" s="361"/>
      <c r="EN58" s="361"/>
      <c r="EO58" s="361"/>
      <c r="EP58" s="361"/>
      <c r="EQ58" s="361"/>
      <c r="ER58" s="361"/>
      <c r="ES58" s="361"/>
      <c r="ET58" s="361"/>
      <c r="EU58" s="361"/>
      <c r="EV58" s="361"/>
      <c r="EW58" s="361"/>
      <c r="EX58" s="361"/>
      <c r="EY58" s="361"/>
      <c r="EZ58" s="361"/>
      <c r="FA58" s="361"/>
      <c r="FB58" s="361"/>
      <c r="FC58" s="361"/>
      <c r="FD58" s="361"/>
      <c r="FE58" s="361"/>
      <c r="FF58" s="361"/>
      <c r="FG58" s="361"/>
      <c r="FH58" s="361"/>
      <c r="FI58" s="361"/>
      <c r="FJ58" s="361"/>
      <c r="FK58" s="361"/>
      <c r="FL58" s="361"/>
      <c r="FM58" s="361"/>
      <c r="FN58" s="361"/>
      <c r="FO58" s="361"/>
      <c r="FP58" s="361"/>
      <c r="FQ58" s="361"/>
      <c r="FR58" s="361"/>
      <c r="FS58" s="361"/>
      <c r="FT58" s="361"/>
      <c r="FU58" s="361"/>
      <c r="FV58" s="361"/>
      <c r="FW58" s="361"/>
      <c r="FX58" s="361"/>
      <c r="FY58" s="361"/>
      <c r="FZ58" s="361"/>
      <c r="GA58" s="361"/>
      <c r="GB58" s="361"/>
      <c r="GC58" s="361"/>
      <c r="GD58" s="361"/>
      <c r="GE58" s="361"/>
      <c r="GF58" s="361"/>
      <c r="GG58" s="361"/>
      <c r="GH58" s="361"/>
      <c r="GI58" s="361"/>
      <c r="GJ58" s="361"/>
      <c r="GK58" s="361"/>
      <c r="GL58" s="361"/>
      <c r="GM58" s="361"/>
      <c r="GN58" s="361"/>
      <c r="GO58" s="361"/>
      <c r="GP58" s="361"/>
      <c r="GQ58" s="361"/>
      <c r="GR58" s="361"/>
      <c r="GS58" s="361"/>
      <c r="GT58" s="361"/>
      <c r="GU58" s="361"/>
      <c r="GV58" s="361"/>
      <c r="GW58" s="361"/>
      <c r="GX58" s="361"/>
      <c r="GY58" s="361"/>
      <c r="GZ58" s="361"/>
      <c r="HA58" s="361"/>
      <c r="HB58" s="361"/>
      <c r="HC58" s="361"/>
      <c r="HD58" s="361"/>
      <c r="HE58" s="361"/>
      <c r="HF58" s="361"/>
      <c r="HG58" s="361"/>
      <c r="HH58" s="361"/>
      <c r="HI58" s="361"/>
      <c r="HJ58" s="361"/>
      <c r="HK58" s="361"/>
      <c r="HL58" s="361"/>
      <c r="HM58" s="361"/>
      <c r="HN58" s="361"/>
      <c r="HO58" s="361"/>
      <c r="HP58" s="361"/>
      <c r="HQ58" s="361"/>
      <c r="HR58" s="361"/>
      <c r="HS58" s="361"/>
      <c r="HT58" s="361"/>
      <c r="HU58" s="361"/>
      <c r="HV58" s="361"/>
      <c r="HW58" s="361"/>
      <c r="HX58" s="361"/>
      <c r="HY58" s="361"/>
      <c r="HZ58" s="361"/>
      <c r="IA58" s="361"/>
      <c r="IB58" s="361"/>
      <c r="IC58" s="361"/>
      <c r="ID58" s="361"/>
      <c r="IE58" s="361"/>
      <c r="IF58" s="361"/>
      <c r="IG58" s="361"/>
      <c r="IH58" s="361"/>
      <c r="II58" s="361"/>
      <c r="IJ58" s="361"/>
      <c r="IK58" s="361"/>
      <c r="IL58" s="361"/>
      <c r="IM58" s="361"/>
      <c r="IN58" s="361"/>
      <c r="IO58" s="361"/>
      <c r="IP58" s="361"/>
      <c r="IQ58" s="361"/>
      <c r="IR58" s="361"/>
      <c r="IS58" s="361"/>
      <c r="IT58" s="361"/>
      <c r="IU58" s="361"/>
      <c r="IV58" s="361"/>
    </row>
    <row r="59" spans="2:256" ht="18.75">
      <c r="B59" s="367"/>
      <c r="C59" s="361"/>
      <c r="D59" s="363"/>
      <c r="E59" s="363"/>
      <c r="F59" s="364"/>
      <c r="G59" s="395"/>
      <c r="H59" s="395"/>
      <c r="I59" s="367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  <c r="DJ59" s="361"/>
      <c r="DK59" s="361"/>
      <c r="DL59" s="361"/>
      <c r="DM59" s="361"/>
      <c r="DN59" s="361"/>
      <c r="DO59" s="361"/>
      <c r="DP59" s="361"/>
      <c r="DQ59" s="361"/>
      <c r="DR59" s="361"/>
      <c r="DS59" s="361"/>
      <c r="DT59" s="361"/>
      <c r="DU59" s="361"/>
      <c r="DV59" s="361"/>
      <c r="DW59" s="361"/>
      <c r="DX59" s="361"/>
      <c r="DY59" s="361"/>
      <c r="DZ59" s="361"/>
      <c r="EA59" s="361"/>
      <c r="EB59" s="361"/>
      <c r="EC59" s="361"/>
      <c r="ED59" s="361"/>
      <c r="EE59" s="361"/>
      <c r="EF59" s="361"/>
      <c r="EG59" s="361"/>
      <c r="EH59" s="361"/>
      <c r="EI59" s="361"/>
      <c r="EJ59" s="361"/>
      <c r="EK59" s="361"/>
      <c r="EL59" s="361"/>
      <c r="EM59" s="361"/>
      <c r="EN59" s="361"/>
      <c r="EO59" s="361"/>
      <c r="EP59" s="361"/>
      <c r="EQ59" s="361"/>
      <c r="ER59" s="361"/>
      <c r="ES59" s="361"/>
      <c r="ET59" s="361"/>
      <c r="EU59" s="361"/>
      <c r="EV59" s="361"/>
      <c r="EW59" s="361"/>
      <c r="EX59" s="361"/>
      <c r="EY59" s="361"/>
      <c r="EZ59" s="361"/>
      <c r="FA59" s="361"/>
      <c r="FB59" s="361"/>
      <c r="FC59" s="361"/>
      <c r="FD59" s="361"/>
      <c r="FE59" s="361"/>
      <c r="FF59" s="361"/>
      <c r="FG59" s="361"/>
      <c r="FH59" s="361"/>
      <c r="FI59" s="361"/>
      <c r="FJ59" s="361"/>
      <c r="FK59" s="361"/>
      <c r="FL59" s="361"/>
      <c r="FM59" s="361"/>
      <c r="FN59" s="361"/>
      <c r="FO59" s="361"/>
      <c r="FP59" s="361"/>
      <c r="FQ59" s="361"/>
      <c r="FR59" s="361"/>
      <c r="FS59" s="361"/>
      <c r="FT59" s="361"/>
      <c r="FU59" s="361"/>
      <c r="FV59" s="361"/>
      <c r="FW59" s="361"/>
      <c r="FX59" s="361"/>
      <c r="FY59" s="361"/>
      <c r="FZ59" s="361"/>
      <c r="GA59" s="361"/>
      <c r="GB59" s="361"/>
      <c r="GC59" s="361"/>
      <c r="GD59" s="361"/>
      <c r="GE59" s="361"/>
      <c r="GF59" s="361"/>
      <c r="GG59" s="361"/>
      <c r="GH59" s="361"/>
      <c r="GI59" s="361"/>
      <c r="GJ59" s="361"/>
      <c r="GK59" s="361"/>
      <c r="GL59" s="361"/>
      <c r="GM59" s="361"/>
      <c r="GN59" s="361"/>
      <c r="GO59" s="361"/>
      <c r="GP59" s="361"/>
      <c r="GQ59" s="361"/>
      <c r="GR59" s="361"/>
      <c r="GS59" s="361"/>
      <c r="GT59" s="361"/>
      <c r="GU59" s="361"/>
      <c r="GV59" s="361"/>
      <c r="GW59" s="361"/>
      <c r="GX59" s="361"/>
      <c r="GY59" s="361"/>
      <c r="GZ59" s="361"/>
      <c r="HA59" s="361"/>
      <c r="HB59" s="361"/>
      <c r="HC59" s="361"/>
      <c r="HD59" s="361"/>
      <c r="HE59" s="361"/>
      <c r="HF59" s="361"/>
      <c r="HG59" s="361"/>
      <c r="HH59" s="361"/>
      <c r="HI59" s="361"/>
      <c r="HJ59" s="361"/>
      <c r="HK59" s="361"/>
      <c r="HL59" s="361"/>
      <c r="HM59" s="361"/>
      <c r="HN59" s="361"/>
      <c r="HO59" s="361"/>
      <c r="HP59" s="361"/>
      <c r="HQ59" s="361"/>
      <c r="HR59" s="361"/>
      <c r="HS59" s="361"/>
      <c r="HT59" s="361"/>
      <c r="HU59" s="361"/>
      <c r="HV59" s="361"/>
      <c r="HW59" s="361"/>
      <c r="HX59" s="361"/>
      <c r="HY59" s="361"/>
      <c r="HZ59" s="361"/>
      <c r="IA59" s="361"/>
      <c r="IB59" s="361"/>
      <c r="IC59" s="361"/>
      <c r="ID59" s="361"/>
      <c r="IE59" s="361"/>
      <c r="IF59" s="361"/>
      <c r="IG59" s="361"/>
      <c r="IH59" s="361"/>
      <c r="II59" s="361"/>
      <c r="IJ59" s="361"/>
      <c r="IK59" s="361"/>
      <c r="IL59" s="361"/>
      <c r="IM59" s="361"/>
      <c r="IN59" s="361"/>
      <c r="IO59" s="361"/>
      <c r="IP59" s="361"/>
      <c r="IQ59" s="361"/>
      <c r="IR59" s="361"/>
      <c r="IS59" s="361"/>
      <c r="IT59" s="361"/>
      <c r="IU59" s="361"/>
      <c r="IV59" s="361"/>
    </row>
    <row r="60" spans="2:256" ht="18.75">
      <c r="B60" s="367"/>
      <c r="C60" s="361"/>
      <c r="D60" s="363"/>
      <c r="E60" s="363"/>
      <c r="F60" s="364"/>
      <c r="G60" s="395"/>
      <c r="H60" s="395"/>
      <c r="I60" s="367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  <c r="DJ60" s="361"/>
      <c r="DK60" s="361"/>
      <c r="DL60" s="361"/>
      <c r="DM60" s="361"/>
      <c r="DN60" s="361"/>
      <c r="DO60" s="361"/>
      <c r="DP60" s="361"/>
      <c r="DQ60" s="361"/>
      <c r="DR60" s="361"/>
      <c r="DS60" s="361"/>
      <c r="DT60" s="361"/>
      <c r="DU60" s="361"/>
      <c r="DV60" s="361"/>
      <c r="DW60" s="361"/>
      <c r="DX60" s="361"/>
      <c r="DY60" s="361"/>
      <c r="DZ60" s="361"/>
      <c r="EA60" s="361"/>
      <c r="EB60" s="361"/>
      <c r="EC60" s="361"/>
      <c r="ED60" s="361"/>
      <c r="EE60" s="361"/>
      <c r="EF60" s="361"/>
      <c r="EG60" s="361"/>
      <c r="EH60" s="361"/>
      <c r="EI60" s="361"/>
      <c r="EJ60" s="361"/>
      <c r="EK60" s="361"/>
      <c r="EL60" s="361"/>
      <c r="EM60" s="361"/>
      <c r="EN60" s="361"/>
      <c r="EO60" s="361"/>
      <c r="EP60" s="361"/>
      <c r="EQ60" s="361"/>
      <c r="ER60" s="361"/>
      <c r="ES60" s="361"/>
      <c r="ET60" s="361"/>
      <c r="EU60" s="361"/>
      <c r="EV60" s="361"/>
      <c r="EW60" s="361"/>
      <c r="EX60" s="361"/>
      <c r="EY60" s="361"/>
      <c r="EZ60" s="361"/>
      <c r="FA60" s="361"/>
      <c r="FB60" s="361"/>
      <c r="FC60" s="361"/>
      <c r="FD60" s="361"/>
      <c r="FE60" s="361"/>
      <c r="FF60" s="361"/>
      <c r="FG60" s="361"/>
      <c r="FH60" s="361"/>
      <c r="FI60" s="361"/>
      <c r="FJ60" s="361"/>
      <c r="FK60" s="361"/>
      <c r="FL60" s="361"/>
      <c r="FM60" s="361"/>
      <c r="FN60" s="361"/>
      <c r="FO60" s="361"/>
      <c r="FP60" s="361"/>
      <c r="FQ60" s="361"/>
      <c r="FR60" s="361"/>
      <c r="FS60" s="361"/>
      <c r="FT60" s="361"/>
      <c r="FU60" s="361"/>
      <c r="FV60" s="361"/>
      <c r="FW60" s="361"/>
      <c r="FX60" s="361"/>
      <c r="FY60" s="361"/>
      <c r="FZ60" s="361"/>
      <c r="GA60" s="361"/>
      <c r="GB60" s="361"/>
      <c r="GC60" s="361"/>
      <c r="GD60" s="361"/>
      <c r="GE60" s="361"/>
      <c r="GF60" s="361"/>
      <c r="GG60" s="361"/>
      <c r="GH60" s="361"/>
      <c r="GI60" s="361"/>
      <c r="GJ60" s="361"/>
      <c r="GK60" s="361"/>
      <c r="GL60" s="361"/>
      <c r="GM60" s="361"/>
      <c r="GN60" s="361"/>
      <c r="GO60" s="361"/>
      <c r="GP60" s="361"/>
      <c r="GQ60" s="361"/>
      <c r="GR60" s="361"/>
      <c r="GS60" s="361"/>
      <c r="GT60" s="361"/>
      <c r="GU60" s="361"/>
      <c r="GV60" s="361"/>
      <c r="GW60" s="361"/>
      <c r="GX60" s="361"/>
      <c r="GY60" s="361"/>
      <c r="GZ60" s="361"/>
      <c r="HA60" s="361"/>
      <c r="HB60" s="361"/>
      <c r="HC60" s="361"/>
      <c r="HD60" s="361"/>
      <c r="HE60" s="361"/>
      <c r="HF60" s="361"/>
      <c r="HG60" s="361"/>
      <c r="HH60" s="361"/>
      <c r="HI60" s="361"/>
      <c r="HJ60" s="361"/>
      <c r="HK60" s="361"/>
      <c r="HL60" s="361"/>
      <c r="HM60" s="361"/>
      <c r="HN60" s="361"/>
      <c r="HO60" s="361"/>
      <c r="HP60" s="361"/>
      <c r="HQ60" s="361"/>
      <c r="HR60" s="361"/>
      <c r="HS60" s="361"/>
      <c r="HT60" s="361"/>
      <c r="HU60" s="361"/>
      <c r="HV60" s="361"/>
      <c r="HW60" s="361"/>
      <c r="HX60" s="361"/>
      <c r="HY60" s="361"/>
      <c r="HZ60" s="361"/>
      <c r="IA60" s="361"/>
      <c r="IB60" s="361"/>
      <c r="IC60" s="361"/>
      <c r="ID60" s="361"/>
      <c r="IE60" s="361"/>
      <c r="IF60" s="361"/>
      <c r="IG60" s="361"/>
      <c r="IH60" s="361"/>
      <c r="II60" s="361"/>
      <c r="IJ60" s="361"/>
      <c r="IK60" s="361"/>
      <c r="IL60" s="361"/>
      <c r="IM60" s="361"/>
      <c r="IN60" s="361"/>
      <c r="IO60" s="361"/>
      <c r="IP60" s="361"/>
      <c r="IQ60" s="361"/>
      <c r="IR60" s="361"/>
      <c r="IS60" s="361"/>
      <c r="IT60" s="361"/>
      <c r="IU60" s="361"/>
      <c r="IV60" s="361"/>
    </row>
    <row r="61" spans="2:256" ht="18.75">
      <c r="B61" s="367"/>
      <c r="C61" s="361"/>
      <c r="D61" s="363"/>
      <c r="E61" s="363"/>
      <c r="F61" s="364"/>
      <c r="G61" s="395"/>
      <c r="H61" s="395"/>
      <c r="I61" s="367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  <c r="DJ61" s="361"/>
      <c r="DK61" s="361"/>
      <c r="DL61" s="361"/>
      <c r="DM61" s="361"/>
      <c r="DN61" s="361"/>
      <c r="DO61" s="361"/>
      <c r="DP61" s="361"/>
      <c r="DQ61" s="361"/>
      <c r="DR61" s="361"/>
      <c r="DS61" s="361"/>
      <c r="DT61" s="361"/>
      <c r="DU61" s="361"/>
      <c r="DV61" s="361"/>
      <c r="DW61" s="361"/>
      <c r="DX61" s="361"/>
      <c r="DY61" s="361"/>
      <c r="DZ61" s="361"/>
      <c r="EA61" s="361"/>
      <c r="EB61" s="361"/>
      <c r="EC61" s="361"/>
      <c r="ED61" s="361"/>
      <c r="EE61" s="361"/>
      <c r="EF61" s="361"/>
      <c r="EG61" s="361"/>
      <c r="EH61" s="361"/>
      <c r="EI61" s="361"/>
      <c r="EJ61" s="361"/>
      <c r="EK61" s="361"/>
      <c r="EL61" s="361"/>
      <c r="EM61" s="361"/>
      <c r="EN61" s="361"/>
      <c r="EO61" s="361"/>
      <c r="EP61" s="361"/>
      <c r="EQ61" s="361"/>
      <c r="ER61" s="361"/>
      <c r="ES61" s="361"/>
      <c r="ET61" s="361"/>
      <c r="EU61" s="361"/>
      <c r="EV61" s="361"/>
      <c r="EW61" s="361"/>
      <c r="EX61" s="361"/>
      <c r="EY61" s="361"/>
      <c r="EZ61" s="361"/>
      <c r="FA61" s="361"/>
      <c r="FB61" s="361"/>
      <c r="FC61" s="361"/>
      <c r="FD61" s="361"/>
      <c r="FE61" s="361"/>
      <c r="FF61" s="361"/>
      <c r="FG61" s="361"/>
      <c r="FH61" s="361"/>
      <c r="FI61" s="361"/>
      <c r="FJ61" s="361"/>
      <c r="FK61" s="361"/>
      <c r="FL61" s="361"/>
      <c r="FM61" s="361"/>
      <c r="FN61" s="361"/>
      <c r="FO61" s="361"/>
      <c r="FP61" s="361"/>
      <c r="FQ61" s="361"/>
      <c r="FR61" s="361"/>
      <c r="FS61" s="361"/>
      <c r="FT61" s="361"/>
      <c r="FU61" s="361"/>
      <c r="FV61" s="361"/>
      <c r="FW61" s="361"/>
      <c r="FX61" s="361"/>
      <c r="FY61" s="361"/>
      <c r="FZ61" s="361"/>
      <c r="GA61" s="361"/>
      <c r="GB61" s="361"/>
      <c r="GC61" s="361"/>
      <c r="GD61" s="361"/>
      <c r="GE61" s="361"/>
      <c r="GF61" s="361"/>
      <c r="GG61" s="361"/>
      <c r="GH61" s="361"/>
      <c r="GI61" s="361"/>
      <c r="GJ61" s="361"/>
      <c r="GK61" s="361"/>
      <c r="GL61" s="361"/>
      <c r="GM61" s="361"/>
      <c r="GN61" s="361"/>
      <c r="GO61" s="361"/>
      <c r="GP61" s="361"/>
      <c r="GQ61" s="361"/>
      <c r="GR61" s="361"/>
      <c r="GS61" s="361"/>
      <c r="GT61" s="361"/>
      <c r="GU61" s="361"/>
      <c r="GV61" s="361"/>
      <c r="GW61" s="361"/>
      <c r="GX61" s="361"/>
      <c r="GY61" s="361"/>
      <c r="GZ61" s="361"/>
      <c r="HA61" s="361"/>
      <c r="HB61" s="361"/>
      <c r="HC61" s="361"/>
      <c r="HD61" s="361"/>
      <c r="HE61" s="361"/>
      <c r="HF61" s="361"/>
      <c r="HG61" s="361"/>
      <c r="HH61" s="361"/>
      <c r="HI61" s="361"/>
      <c r="HJ61" s="361"/>
      <c r="HK61" s="361"/>
      <c r="HL61" s="361"/>
      <c r="HM61" s="361"/>
      <c r="HN61" s="361"/>
      <c r="HO61" s="361"/>
      <c r="HP61" s="361"/>
      <c r="HQ61" s="361"/>
      <c r="HR61" s="361"/>
      <c r="HS61" s="361"/>
      <c r="HT61" s="361"/>
      <c r="HU61" s="361"/>
      <c r="HV61" s="361"/>
      <c r="HW61" s="361"/>
      <c r="HX61" s="361"/>
      <c r="HY61" s="361"/>
      <c r="HZ61" s="361"/>
      <c r="IA61" s="361"/>
      <c r="IB61" s="361"/>
      <c r="IC61" s="361"/>
      <c r="ID61" s="361"/>
      <c r="IE61" s="361"/>
      <c r="IF61" s="361"/>
      <c r="IG61" s="361"/>
      <c r="IH61" s="361"/>
      <c r="II61" s="361"/>
      <c r="IJ61" s="361"/>
      <c r="IK61" s="361"/>
      <c r="IL61" s="361"/>
      <c r="IM61" s="361"/>
      <c r="IN61" s="361"/>
      <c r="IO61" s="361"/>
      <c r="IP61" s="361"/>
      <c r="IQ61" s="361"/>
      <c r="IR61" s="361"/>
      <c r="IS61" s="361"/>
      <c r="IT61" s="361"/>
      <c r="IU61" s="361"/>
      <c r="IV61" s="361"/>
    </row>
    <row r="62" spans="2:256" ht="15.75">
      <c r="B62" s="368"/>
      <c r="C62" s="369"/>
      <c r="D62" s="370"/>
      <c r="E62" s="370"/>
      <c r="F62" s="371"/>
      <c r="G62" s="378"/>
      <c r="H62" s="395"/>
      <c r="I62" s="373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  <c r="DJ62" s="361"/>
      <c r="DK62" s="361"/>
      <c r="DL62" s="361"/>
      <c r="DM62" s="361"/>
      <c r="DN62" s="361"/>
      <c r="DO62" s="361"/>
      <c r="DP62" s="361"/>
      <c r="DQ62" s="361"/>
      <c r="DR62" s="361"/>
      <c r="DS62" s="361"/>
      <c r="DT62" s="361"/>
      <c r="DU62" s="361"/>
      <c r="DV62" s="361"/>
      <c r="DW62" s="361"/>
      <c r="DX62" s="361"/>
      <c r="DY62" s="361"/>
      <c r="DZ62" s="361"/>
      <c r="EA62" s="361"/>
      <c r="EB62" s="361"/>
      <c r="EC62" s="361"/>
      <c r="ED62" s="361"/>
      <c r="EE62" s="361"/>
      <c r="EF62" s="361"/>
      <c r="EG62" s="361"/>
      <c r="EH62" s="361"/>
      <c r="EI62" s="361"/>
      <c r="EJ62" s="361"/>
      <c r="EK62" s="361"/>
      <c r="EL62" s="361"/>
      <c r="EM62" s="361"/>
      <c r="EN62" s="361"/>
      <c r="EO62" s="361"/>
      <c r="EP62" s="361"/>
      <c r="EQ62" s="361"/>
      <c r="ER62" s="361"/>
      <c r="ES62" s="361"/>
      <c r="ET62" s="361"/>
      <c r="EU62" s="361"/>
      <c r="EV62" s="361"/>
      <c r="EW62" s="361"/>
      <c r="EX62" s="361"/>
      <c r="EY62" s="361"/>
      <c r="EZ62" s="361"/>
      <c r="FA62" s="361"/>
      <c r="FB62" s="361"/>
      <c r="FC62" s="361"/>
      <c r="FD62" s="361"/>
      <c r="FE62" s="361"/>
      <c r="FF62" s="361"/>
      <c r="FG62" s="361"/>
      <c r="FH62" s="361"/>
      <c r="FI62" s="361"/>
      <c r="FJ62" s="361"/>
      <c r="FK62" s="361"/>
      <c r="FL62" s="361"/>
      <c r="FM62" s="361"/>
      <c r="FN62" s="361"/>
      <c r="FO62" s="361"/>
      <c r="FP62" s="361"/>
      <c r="FQ62" s="361"/>
      <c r="FR62" s="361"/>
      <c r="FS62" s="361"/>
      <c r="FT62" s="361"/>
      <c r="FU62" s="361"/>
      <c r="FV62" s="361"/>
      <c r="FW62" s="361"/>
      <c r="FX62" s="361"/>
      <c r="FY62" s="361"/>
      <c r="FZ62" s="361"/>
      <c r="GA62" s="361"/>
      <c r="GB62" s="361"/>
      <c r="GC62" s="361"/>
      <c r="GD62" s="361"/>
      <c r="GE62" s="361"/>
      <c r="GF62" s="361"/>
      <c r="GG62" s="361"/>
      <c r="GH62" s="361"/>
      <c r="GI62" s="361"/>
      <c r="GJ62" s="361"/>
      <c r="GK62" s="361"/>
      <c r="GL62" s="361"/>
      <c r="GM62" s="361"/>
      <c r="GN62" s="361"/>
      <c r="GO62" s="361"/>
      <c r="GP62" s="361"/>
      <c r="GQ62" s="361"/>
      <c r="GR62" s="361"/>
      <c r="GS62" s="361"/>
      <c r="GT62" s="361"/>
      <c r="GU62" s="361"/>
      <c r="GV62" s="361"/>
      <c r="GW62" s="361"/>
      <c r="GX62" s="361"/>
      <c r="GY62" s="361"/>
      <c r="GZ62" s="361"/>
      <c r="HA62" s="361"/>
      <c r="HB62" s="361"/>
      <c r="HC62" s="361"/>
      <c r="HD62" s="361"/>
      <c r="HE62" s="361"/>
      <c r="HF62" s="361"/>
      <c r="HG62" s="361"/>
      <c r="HH62" s="361"/>
      <c r="HI62" s="361"/>
      <c r="HJ62" s="361"/>
      <c r="HK62" s="361"/>
      <c r="HL62" s="361"/>
      <c r="HM62" s="361"/>
      <c r="HN62" s="361"/>
      <c r="HO62" s="361"/>
      <c r="HP62" s="361"/>
      <c r="HQ62" s="361"/>
      <c r="HR62" s="361"/>
      <c r="HS62" s="361"/>
      <c r="HT62" s="361"/>
      <c r="HU62" s="361"/>
      <c r="HV62" s="361"/>
      <c r="HW62" s="361"/>
      <c r="HX62" s="361"/>
      <c r="HY62" s="361"/>
      <c r="HZ62" s="361"/>
      <c r="IA62" s="361"/>
      <c r="IB62" s="361"/>
      <c r="IC62" s="361"/>
      <c r="ID62" s="361"/>
      <c r="IE62" s="361"/>
      <c r="IF62" s="361"/>
      <c r="IG62" s="361"/>
      <c r="IH62" s="361"/>
      <c r="II62" s="361"/>
      <c r="IJ62" s="361"/>
      <c r="IK62" s="361"/>
      <c r="IL62" s="361"/>
      <c r="IM62" s="361"/>
      <c r="IN62" s="361"/>
      <c r="IO62" s="361"/>
      <c r="IP62" s="361"/>
      <c r="IQ62" s="361"/>
      <c r="IR62" s="361"/>
      <c r="IS62" s="361"/>
      <c r="IT62" s="361"/>
      <c r="IU62" s="361"/>
      <c r="IV62" s="361"/>
    </row>
    <row r="63" spans="2:256">
      <c r="B63" s="989"/>
      <c r="C63" s="989"/>
      <c r="D63" s="989"/>
      <c r="E63" s="989"/>
      <c r="F63" s="990"/>
    </row>
  </sheetData>
  <mergeCells count="234">
    <mergeCell ref="AC1:AF1"/>
    <mergeCell ref="AH1:AK1"/>
    <mergeCell ref="AM1:AP1"/>
    <mergeCell ref="AR1:AU1"/>
    <mergeCell ref="DV1:DY1"/>
    <mergeCell ref="EA1:ED1"/>
    <mergeCell ref="EF1:EI1"/>
    <mergeCell ref="EK1:EN1"/>
    <mergeCell ref="S2:U2"/>
    <mergeCell ref="X2:AA2"/>
    <mergeCell ref="AC2:AF2"/>
    <mergeCell ref="AH2:AK2"/>
    <mergeCell ref="AM2:AP2"/>
    <mergeCell ref="AR2:AU2"/>
    <mergeCell ref="CQ1:CT1"/>
    <mergeCell ref="CV1:CY1"/>
    <mergeCell ref="DA1:DD1"/>
    <mergeCell ref="DF1:DI1"/>
    <mergeCell ref="DK1:DN1"/>
    <mergeCell ref="DP1:DS1"/>
    <mergeCell ref="AW1:AZ1"/>
    <mergeCell ref="BC1:BF1"/>
    <mergeCell ref="BH1:BK1"/>
    <mergeCell ref="BM1:BP1"/>
    <mergeCell ref="BR1:BU1"/>
    <mergeCell ref="CL1:CN1"/>
    <mergeCell ref="S1:U1"/>
    <mergeCell ref="X1:AA1"/>
    <mergeCell ref="DV2:DY2"/>
    <mergeCell ref="EA2:ED2"/>
    <mergeCell ref="EF2:EI2"/>
    <mergeCell ref="EK2:EN2"/>
    <mergeCell ref="S3:U3"/>
    <mergeCell ref="X3:AA3"/>
    <mergeCell ref="AC3:AF3"/>
    <mergeCell ref="AH3:AK3"/>
    <mergeCell ref="AM3:AP3"/>
    <mergeCell ref="AR3:AU3"/>
    <mergeCell ref="CQ2:CT2"/>
    <mergeCell ref="CV2:CY2"/>
    <mergeCell ref="DA2:DD2"/>
    <mergeCell ref="DF2:DI2"/>
    <mergeCell ref="DK2:DN2"/>
    <mergeCell ref="DP2:DS2"/>
    <mergeCell ref="AW2:AZ2"/>
    <mergeCell ref="BC2:BF2"/>
    <mergeCell ref="BH2:BK2"/>
    <mergeCell ref="BM2:BP2"/>
    <mergeCell ref="BR2:BU2"/>
    <mergeCell ref="CL2:CN2"/>
    <mergeCell ref="DV3:DY3"/>
    <mergeCell ref="EA3:ED3"/>
    <mergeCell ref="EF3:EI3"/>
    <mergeCell ref="EK3:EN3"/>
    <mergeCell ref="S4:U4"/>
    <mergeCell ref="X4:AA4"/>
    <mergeCell ref="AC4:AF4"/>
    <mergeCell ref="AH4:AK4"/>
    <mergeCell ref="AM4:AP4"/>
    <mergeCell ref="AR4:AU4"/>
    <mergeCell ref="CQ3:CT3"/>
    <mergeCell ref="CV3:CY3"/>
    <mergeCell ref="DA3:DD3"/>
    <mergeCell ref="DF3:DI3"/>
    <mergeCell ref="DK3:DN3"/>
    <mergeCell ref="DP3:DS3"/>
    <mergeCell ref="AW3:AZ3"/>
    <mergeCell ref="BC3:BF3"/>
    <mergeCell ref="BH3:BK3"/>
    <mergeCell ref="BM3:BP3"/>
    <mergeCell ref="BR3:BU3"/>
    <mergeCell ref="CL3:CN3"/>
    <mergeCell ref="S5:U5"/>
    <mergeCell ref="X5:AA5"/>
    <mergeCell ref="AC5:AF5"/>
    <mergeCell ref="AH5:AK5"/>
    <mergeCell ref="AM5:AP5"/>
    <mergeCell ref="AR5:AU5"/>
    <mergeCell ref="CQ4:CT4"/>
    <mergeCell ref="CV4:CY4"/>
    <mergeCell ref="DA4:DD4"/>
    <mergeCell ref="AW4:AZ4"/>
    <mergeCell ref="BC4:BF4"/>
    <mergeCell ref="BH4:BK4"/>
    <mergeCell ref="BM4:BP4"/>
    <mergeCell ref="BR4:BU4"/>
    <mergeCell ref="CL4:CN4"/>
    <mergeCell ref="AW5:AZ5"/>
    <mergeCell ref="BC5:BF5"/>
    <mergeCell ref="BH5:BK5"/>
    <mergeCell ref="BM5:BP5"/>
    <mergeCell ref="BR5:BU5"/>
    <mergeCell ref="CL5:CN5"/>
    <mergeCell ref="DV4:DY4"/>
    <mergeCell ref="EA4:ED4"/>
    <mergeCell ref="EF4:EI4"/>
    <mergeCell ref="DV5:DY5"/>
    <mergeCell ref="EA5:ED5"/>
    <mergeCell ref="EF5:EI5"/>
    <mergeCell ref="EK5:EN5"/>
    <mergeCell ref="EK12:EN12"/>
    <mergeCell ref="EK4:EN4"/>
    <mergeCell ref="DF4:DI4"/>
    <mergeCell ref="DK4:DN4"/>
    <mergeCell ref="DP4:DS4"/>
    <mergeCell ref="EK13:EN13"/>
    <mergeCell ref="CQ5:CT5"/>
    <mergeCell ref="CV5:CY5"/>
    <mergeCell ref="DA5:DD5"/>
    <mergeCell ref="DF5:DI5"/>
    <mergeCell ref="DK5:DN5"/>
    <mergeCell ref="DP5:DS5"/>
    <mergeCell ref="CV14:CY14"/>
    <mergeCell ref="DV14:DY14"/>
    <mergeCell ref="EK14:EN14"/>
    <mergeCell ref="CL15:CN15"/>
    <mergeCell ref="DA15:DD15"/>
    <mergeCell ref="DK15:DN15"/>
    <mergeCell ref="DV15:DY15"/>
    <mergeCell ref="EA15:ED15"/>
    <mergeCell ref="EK15:EN15"/>
    <mergeCell ref="CL18:CN18"/>
    <mergeCell ref="CV18:CY18"/>
    <mergeCell ref="DA18:DD18"/>
    <mergeCell ref="DK18:DN18"/>
    <mergeCell ref="DV18:DY18"/>
    <mergeCell ref="EA18:ED18"/>
    <mergeCell ref="EK16:EN16"/>
    <mergeCell ref="CL17:CN17"/>
    <mergeCell ref="CV17:CY17"/>
    <mergeCell ref="DA17:DD17"/>
    <mergeCell ref="DK17:DN17"/>
    <mergeCell ref="DV17:DY17"/>
    <mergeCell ref="EA17:ED17"/>
    <mergeCell ref="EK17:EN17"/>
    <mergeCell ref="CL16:CN16"/>
    <mergeCell ref="CV16:CY16"/>
    <mergeCell ref="DA16:DD16"/>
    <mergeCell ref="DK16:DN16"/>
    <mergeCell ref="DV16:DY16"/>
    <mergeCell ref="EA16:ED16"/>
    <mergeCell ref="DV19:DY19"/>
    <mergeCell ref="EA19:ED19"/>
    <mergeCell ref="S20:U20"/>
    <mergeCell ref="AH20:AK20"/>
    <mergeCell ref="CL20:CN20"/>
    <mergeCell ref="DA20:DD20"/>
    <mergeCell ref="DK20:DN20"/>
    <mergeCell ref="EA20:ED20"/>
    <mergeCell ref="S19:U19"/>
    <mergeCell ref="AH19:AK19"/>
    <mergeCell ref="CL19:CN19"/>
    <mergeCell ref="CV19:CY19"/>
    <mergeCell ref="DA19:DD19"/>
    <mergeCell ref="DK19:DN19"/>
    <mergeCell ref="EK24:EN24"/>
    <mergeCell ref="EK25:EN25"/>
    <mergeCell ref="EK26:EN26"/>
    <mergeCell ref="AC27:AF27"/>
    <mergeCell ref="AR27:AU27"/>
    <mergeCell ref="BC27:BF27"/>
    <mergeCell ref="CV27:CY27"/>
    <mergeCell ref="DK27:DN27"/>
    <mergeCell ref="DV27:DY27"/>
    <mergeCell ref="EK27:EN27"/>
    <mergeCell ref="DV28:DY28"/>
    <mergeCell ref="EA28:ED28"/>
    <mergeCell ref="AC29:AF29"/>
    <mergeCell ref="AR29:AU29"/>
    <mergeCell ref="BC29:BF29"/>
    <mergeCell ref="BH29:BK29"/>
    <mergeCell ref="CV29:CY29"/>
    <mergeCell ref="DK29:DN29"/>
    <mergeCell ref="DV29:DY29"/>
    <mergeCell ref="EA29:ED29"/>
    <mergeCell ref="AC28:AF28"/>
    <mergeCell ref="AR28:AU28"/>
    <mergeCell ref="BC28:BF28"/>
    <mergeCell ref="BH28:BK28"/>
    <mergeCell ref="CV28:CY28"/>
    <mergeCell ref="DK28:DN28"/>
    <mergeCell ref="DV30:DY30"/>
    <mergeCell ref="EA30:ED30"/>
    <mergeCell ref="AC31:AF31"/>
    <mergeCell ref="AR31:AU31"/>
    <mergeCell ref="BC31:BF31"/>
    <mergeCell ref="BH31:BK31"/>
    <mergeCell ref="CV31:CY31"/>
    <mergeCell ref="DK31:DN31"/>
    <mergeCell ref="DV31:DY31"/>
    <mergeCell ref="EA31:ED31"/>
    <mergeCell ref="AC30:AF30"/>
    <mergeCell ref="AR30:AU30"/>
    <mergeCell ref="BC30:BF30"/>
    <mergeCell ref="BH30:BK30"/>
    <mergeCell ref="CV30:CY30"/>
    <mergeCell ref="DK30:DN30"/>
    <mergeCell ref="AR34:AU34"/>
    <mergeCell ref="BR34:BU34"/>
    <mergeCell ref="EK34:EN34"/>
    <mergeCell ref="AR35:AU35"/>
    <mergeCell ref="BR35:BU35"/>
    <mergeCell ref="EK35:EN35"/>
    <mergeCell ref="AR32:AU32"/>
    <mergeCell ref="BC32:BF32"/>
    <mergeCell ref="BH32:BK32"/>
    <mergeCell ref="BR32:BU32"/>
    <mergeCell ref="EA32:ED32"/>
    <mergeCell ref="AR33:AU33"/>
    <mergeCell ref="BH33:BK33"/>
    <mergeCell ref="BR33:BU33"/>
    <mergeCell ref="EA33:ED33"/>
    <mergeCell ref="BR39:BU39"/>
    <mergeCell ref="EK39:EN39"/>
    <mergeCell ref="DK41:DN41"/>
    <mergeCell ref="DK42:DN42"/>
    <mergeCell ref="DK43:DN43"/>
    <mergeCell ref="DK44:DN44"/>
    <mergeCell ref="BR36:BU36"/>
    <mergeCell ref="EK36:EN36"/>
    <mergeCell ref="BR37:BU37"/>
    <mergeCell ref="EK37:EN37"/>
    <mergeCell ref="BR38:BU38"/>
    <mergeCell ref="EK38:EN38"/>
    <mergeCell ref="BR50:BU50"/>
    <mergeCell ref="EK50:EN50"/>
    <mergeCell ref="BR51:BU51"/>
    <mergeCell ref="EK51:EN51"/>
    <mergeCell ref="DK45:DN45"/>
    <mergeCell ref="DK46:DN46"/>
    <mergeCell ref="EK46:EN46"/>
    <mergeCell ref="EK47:EN47"/>
    <mergeCell ref="EK48:EN48"/>
    <mergeCell ref="EK49:EN49"/>
  </mergeCells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Q59"/>
  <sheetViews>
    <sheetView topLeftCell="A5" zoomScale="98" zoomScaleNormal="98" workbookViewId="0">
      <selection activeCell="AS16" sqref="AS16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3.140625" style="53" hidden="1" customWidth="1"/>
    <col min="4" max="4" width="3.85546875" style="32" customWidth="1"/>
    <col min="5" max="5" width="3.85546875" style="32" hidden="1" customWidth="1"/>
    <col min="6" max="7" width="3.85546875" style="32" customWidth="1"/>
    <col min="8" max="10" width="3.85546875" style="314" customWidth="1"/>
    <col min="11" max="11" width="3.85546875" style="32" hidden="1" customWidth="1"/>
    <col min="12" max="13" width="3.85546875" style="32" customWidth="1"/>
    <col min="14" max="15" width="3.85546875" style="32" hidden="1" customWidth="1"/>
    <col min="16" max="18" width="3.85546875" style="314" customWidth="1"/>
    <col min="19" max="19" width="3.85546875" style="948" customWidth="1"/>
    <col min="20" max="20" width="3.85546875" style="949" customWidth="1"/>
    <col min="21" max="24" width="3.85546875" style="337" customWidth="1"/>
    <col min="25" max="25" width="3.85546875" style="337" hidden="1" customWidth="1"/>
    <col min="26" max="26" width="3.85546875" style="337" customWidth="1"/>
    <col min="27" max="28" width="3.85546875" style="948" customWidth="1"/>
    <col min="29" max="29" width="3.85546875" style="963" hidden="1" customWidth="1"/>
    <col min="30" max="31" width="3.85546875" style="963" customWidth="1"/>
    <col min="32" max="32" width="3.85546875" style="954" customWidth="1"/>
    <col min="33" max="33" width="3.85546875" style="949" customWidth="1"/>
    <col min="34" max="34" width="3.85546875" style="337" customWidth="1"/>
    <col min="35" max="35" width="3.85546875" style="954" customWidth="1"/>
    <col min="36" max="36" width="3.85546875" style="948" customWidth="1"/>
    <col min="37" max="40" width="3.85546875" style="32" customWidth="1"/>
    <col min="41" max="41" width="6" style="32" customWidth="1"/>
    <col min="42" max="16384" width="8.85546875" style="32"/>
  </cols>
  <sheetData>
    <row r="1" spans="2:42" s="56" customFormat="1" ht="15" customHeight="1" thickBot="1">
      <c r="B1" s="54"/>
      <c r="C1" s="55"/>
      <c r="F1" s="705" t="s">
        <v>89</v>
      </c>
      <c r="G1" s="705"/>
      <c r="H1" s="69"/>
      <c r="I1" s="1125" t="s">
        <v>1120</v>
      </c>
      <c r="J1" s="69"/>
      <c r="R1" s="868" t="s">
        <v>1118</v>
      </c>
      <c r="T1" s="868"/>
      <c r="U1" s="330"/>
      <c r="V1" s="57"/>
      <c r="W1" s="57"/>
      <c r="X1" s="330"/>
      <c r="Y1" s="57"/>
      <c r="Z1" s="724"/>
      <c r="AA1" s="869"/>
      <c r="AB1" s="869"/>
      <c r="AC1" s="871"/>
      <c r="AD1" s="871"/>
      <c r="AE1" s="871"/>
      <c r="AF1" s="872"/>
      <c r="AG1" s="870"/>
      <c r="AH1" s="724"/>
      <c r="AI1" s="872"/>
      <c r="AJ1" s="869"/>
      <c r="AN1" s="1133"/>
      <c r="AO1" s="1134"/>
    </row>
    <row r="2" spans="2:42" s="708" customFormat="1" ht="14.45" hidden="1" customHeight="1" thickBot="1">
      <c r="B2" s="706" t="s">
        <v>90</v>
      </c>
      <c r="C2" s="707"/>
      <c r="D2" s="34">
        <f t="shared" ref="D2:K2" si="0">(COUNTA(D5:D46))/2</f>
        <v>12</v>
      </c>
      <c r="E2" s="34">
        <f t="shared" si="0"/>
        <v>0</v>
      </c>
      <c r="F2" s="34">
        <f t="shared" si="0"/>
        <v>10</v>
      </c>
      <c r="G2" s="34">
        <f t="shared" si="0"/>
        <v>9.5</v>
      </c>
      <c r="H2" s="873">
        <f t="shared" si="0"/>
        <v>11</v>
      </c>
      <c r="I2" s="873">
        <f t="shared" si="0"/>
        <v>10</v>
      </c>
      <c r="J2" s="873">
        <f t="shared" si="0"/>
        <v>12</v>
      </c>
      <c r="K2" s="34">
        <f t="shared" si="0"/>
        <v>0</v>
      </c>
      <c r="L2" s="450">
        <f>(COUNTA(L5:L34))/2</f>
        <v>7</v>
      </c>
      <c r="M2" s="450">
        <f t="shared" ref="M2:AB2" si="1">(COUNTA(M5:M46))/2</f>
        <v>9</v>
      </c>
      <c r="N2" s="450">
        <f t="shared" si="1"/>
        <v>1</v>
      </c>
      <c r="O2" s="450">
        <f t="shared" si="1"/>
        <v>1</v>
      </c>
      <c r="P2" s="874">
        <f t="shared" si="1"/>
        <v>8.5</v>
      </c>
      <c r="Q2" s="874">
        <f t="shared" si="1"/>
        <v>9</v>
      </c>
      <c r="R2" s="874">
        <f t="shared" si="1"/>
        <v>9</v>
      </c>
      <c r="S2" s="875">
        <f t="shared" si="1"/>
        <v>9</v>
      </c>
      <c r="T2" s="876">
        <f t="shared" si="1"/>
        <v>9</v>
      </c>
      <c r="U2" s="450">
        <f t="shared" si="1"/>
        <v>7</v>
      </c>
      <c r="V2" s="450">
        <f t="shared" si="1"/>
        <v>7</v>
      </c>
      <c r="W2" s="450">
        <f t="shared" si="1"/>
        <v>0.5</v>
      </c>
      <c r="X2" s="450">
        <f t="shared" si="1"/>
        <v>8</v>
      </c>
      <c r="Y2" s="450">
        <f t="shared" si="1"/>
        <v>0</v>
      </c>
      <c r="Z2" s="877">
        <f t="shared" si="1"/>
        <v>11</v>
      </c>
      <c r="AA2" s="876">
        <f t="shared" si="1"/>
        <v>12</v>
      </c>
      <c r="AB2" s="876">
        <f t="shared" si="1"/>
        <v>12</v>
      </c>
      <c r="AC2" s="878"/>
      <c r="AD2" s="450">
        <f t="shared" ref="AD2:AO2" si="2">(COUNTA(AD5:AD46))/2</f>
        <v>9</v>
      </c>
      <c r="AE2" s="450">
        <f t="shared" si="2"/>
        <v>9</v>
      </c>
      <c r="AF2" s="450">
        <f t="shared" si="2"/>
        <v>6</v>
      </c>
      <c r="AG2" s="450">
        <f t="shared" si="2"/>
        <v>6</v>
      </c>
      <c r="AH2" s="450">
        <f t="shared" si="2"/>
        <v>6</v>
      </c>
      <c r="AI2" s="450">
        <f t="shared" si="2"/>
        <v>6</v>
      </c>
      <c r="AJ2" s="450">
        <f t="shared" si="2"/>
        <v>7</v>
      </c>
      <c r="AK2" s="450">
        <f t="shared" si="2"/>
        <v>10.5</v>
      </c>
      <c r="AL2" s="450">
        <f t="shared" si="2"/>
        <v>10.5</v>
      </c>
      <c r="AM2" s="450">
        <f t="shared" si="2"/>
        <v>10.5</v>
      </c>
      <c r="AN2" s="1135">
        <f t="shared" si="2"/>
        <v>7</v>
      </c>
      <c r="AO2" s="1136">
        <f t="shared" si="2"/>
        <v>0</v>
      </c>
    </row>
    <row r="3" spans="2:42" s="716" customFormat="1" ht="113.45" customHeight="1" thickTop="1" thickBot="1">
      <c r="B3" s="709"/>
      <c r="C3" s="710" t="s">
        <v>1114</v>
      </c>
      <c r="D3" s="711" t="s">
        <v>1104</v>
      </c>
      <c r="E3" s="711" t="s">
        <v>1018</v>
      </c>
      <c r="F3" s="711" t="s">
        <v>1105</v>
      </c>
      <c r="G3" s="711" t="s">
        <v>1106</v>
      </c>
      <c r="H3" s="711" t="s">
        <v>598</v>
      </c>
      <c r="I3" s="711" t="s">
        <v>1107</v>
      </c>
      <c r="J3" s="1074" t="s">
        <v>1108</v>
      </c>
      <c r="K3" s="1075" t="s">
        <v>421</v>
      </c>
      <c r="L3" s="1076" t="s">
        <v>414</v>
      </c>
      <c r="M3" s="711" t="s">
        <v>415</v>
      </c>
      <c r="N3" s="711" t="s">
        <v>1045</v>
      </c>
      <c r="O3" s="711"/>
      <c r="P3" s="711" t="s">
        <v>605</v>
      </c>
      <c r="Q3" s="711" t="s">
        <v>604</v>
      </c>
      <c r="R3" s="711" t="s">
        <v>1019</v>
      </c>
      <c r="S3" s="879" t="s">
        <v>1020</v>
      </c>
      <c r="T3" s="879" t="s">
        <v>1046</v>
      </c>
      <c r="U3" s="712" t="s">
        <v>1047</v>
      </c>
      <c r="V3" s="712" t="s">
        <v>1048</v>
      </c>
      <c r="W3" s="712" t="s">
        <v>1049</v>
      </c>
      <c r="X3" s="712" t="s">
        <v>1050</v>
      </c>
      <c r="Y3" s="712" t="s">
        <v>1051</v>
      </c>
      <c r="Z3" s="712" t="s">
        <v>1052</v>
      </c>
      <c r="AA3" s="879" t="s">
        <v>1053</v>
      </c>
      <c r="AB3" s="879" t="s">
        <v>1054</v>
      </c>
      <c r="AC3" s="880" t="s">
        <v>1055</v>
      </c>
      <c r="AD3" s="880" t="s">
        <v>1056</v>
      </c>
      <c r="AE3" s="881" t="s">
        <v>1057</v>
      </c>
      <c r="AF3" s="882" t="s">
        <v>1058</v>
      </c>
      <c r="AG3" s="879" t="s">
        <v>1059</v>
      </c>
      <c r="AH3" s="883" t="s">
        <v>1060</v>
      </c>
      <c r="AI3" s="884" t="s">
        <v>1061</v>
      </c>
      <c r="AJ3" s="885" t="s">
        <v>1109</v>
      </c>
      <c r="AK3" s="713" t="s">
        <v>1110</v>
      </c>
      <c r="AL3" s="714" t="s">
        <v>1111</v>
      </c>
      <c r="AM3" s="714" t="s">
        <v>1112</v>
      </c>
      <c r="AN3" s="715" t="s">
        <v>1113</v>
      </c>
      <c r="AO3" s="1137"/>
    </row>
    <row r="4" spans="2:42" ht="12" hidden="1" customHeight="1" thickTop="1" thickBot="1">
      <c r="B4" s="35" t="s">
        <v>93</v>
      </c>
      <c r="C4" s="37"/>
      <c r="D4" s="38" t="s">
        <v>96</v>
      </c>
      <c r="E4" s="38"/>
      <c r="F4" s="38" t="s">
        <v>96</v>
      </c>
      <c r="G4" s="38" t="s">
        <v>96</v>
      </c>
      <c r="H4" s="293" t="s">
        <v>98</v>
      </c>
      <c r="I4" s="293" t="s">
        <v>99</v>
      </c>
      <c r="J4" s="293" t="s">
        <v>91</v>
      </c>
      <c r="K4" s="452" t="s">
        <v>102</v>
      </c>
      <c r="L4" s="38" t="s">
        <v>94</v>
      </c>
      <c r="M4" s="38" t="s">
        <v>95</v>
      </c>
      <c r="N4" s="38" t="s">
        <v>95</v>
      </c>
      <c r="O4" s="38"/>
      <c r="P4" s="293" t="s">
        <v>97</v>
      </c>
      <c r="Q4" s="293" t="s">
        <v>96</v>
      </c>
      <c r="R4" s="293"/>
      <c r="S4" s="886" t="s">
        <v>100</v>
      </c>
      <c r="T4" s="887" t="s">
        <v>100</v>
      </c>
      <c r="U4" s="331" t="s">
        <v>100</v>
      </c>
      <c r="V4" s="331"/>
      <c r="W4" s="331"/>
      <c r="X4" s="331" t="s">
        <v>100</v>
      </c>
      <c r="Y4" s="331"/>
      <c r="Z4" s="331" t="s">
        <v>101</v>
      </c>
      <c r="AA4" s="886" t="s">
        <v>101</v>
      </c>
      <c r="AB4" s="886" t="s">
        <v>101</v>
      </c>
      <c r="AC4" s="888"/>
      <c r="AD4" s="888"/>
      <c r="AE4" s="889"/>
      <c r="AF4" s="890"/>
      <c r="AG4" s="887"/>
      <c r="AH4" s="331"/>
      <c r="AI4" s="891"/>
      <c r="AJ4" s="892"/>
      <c r="AK4" s="717" t="s">
        <v>103</v>
      </c>
      <c r="AL4" s="443"/>
      <c r="AM4" s="443"/>
      <c r="AN4" s="453"/>
      <c r="AO4" s="1137"/>
      <c r="AP4" s="299"/>
    </row>
    <row r="5" spans="2:42" s="56" customFormat="1" ht="12" customHeight="1">
      <c r="B5" s="60">
        <v>45325</v>
      </c>
      <c r="C5" s="61">
        <f t="shared" ref="C5:C48" si="3">COUNTA(L5:AN5)</f>
        <v>13</v>
      </c>
      <c r="D5" s="62"/>
      <c r="E5" s="62"/>
      <c r="F5" s="62"/>
      <c r="G5" s="62"/>
      <c r="H5" s="62"/>
      <c r="I5" s="62" t="s">
        <v>104</v>
      </c>
      <c r="J5" s="1077" t="s">
        <v>104</v>
      </c>
      <c r="K5" s="1078"/>
      <c r="L5" s="62" t="s">
        <v>104</v>
      </c>
      <c r="M5" s="62"/>
      <c r="N5" s="62"/>
      <c r="O5" s="62"/>
      <c r="P5" s="263"/>
      <c r="Q5" s="263"/>
      <c r="R5" s="263"/>
      <c r="S5" s="893"/>
      <c r="T5" s="894" t="s">
        <v>104</v>
      </c>
      <c r="U5" s="333" t="s">
        <v>104</v>
      </c>
      <c r="V5" s="333"/>
      <c r="W5" s="333"/>
      <c r="X5" s="333"/>
      <c r="Y5" s="894"/>
      <c r="Z5" s="894"/>
      <c r="AA5" s="62" t="s">
        <v>104</v>
      </c>
      <c r="AB5" s="62" t="s">
        <v>104</v>
      </c>
      <c r="AC5" s="895"/>
      <c r="AD5" s="895"/>
      <c r="AE5" s="896" t="s">
        <v>104</v>
      </c>
      <c r="AF5" s="897" t="s">
        <v>104</v>
      </c>
      <c r="AG5" s="894" t="s">
        <v>104</v>
      </c>
      <c r="AH5" s="333" t="s">
        <v>104</v>
      </c>
      <c r="AI5" s="898" t="s">
        <v>104</v>
      </c>
      <c r="AJ5" s="899"/>
      <c r="AK5" s="718" t="s">
        <v>104</v>
      </c>
      <c r="AL5" s="62" t="s">
        <v>104</v>
      </c>
      <c r="AM5" s="62" t="s">
        <v>104</v>
      </c>
      <c r="AN5" s="456"/>
      <c r="AO5" s="1137"/>
    </row>
    <row r="6" spans="2:42" s="56" customFormat="1" ht="10.5" customHeight="1" thickBot="1">
      <c r="B6" s="64">
        <v>45326</v>
      </c>
      <c r="C6" s="65">
        <f t="shared" si="3"/>
        <v>11</v>
      </c>
      <c r="D6" s="66"/>
      <c r="E6" s="66"/>
      <c r="F6" s="66" t="s">
        <v>104</v>
      </c>
      <c r="G6" s="66" t="s">
        <v>104</v>
      </c>
      <c r="H6" s="66"/>
      <c r="I6" s="66" t="s">
        <v>104</v>
      </c>
      <c r="J6" s="1079" t="s">
        <v>104</v>
      </c>
      <c r="K6" s="1080"/>
      <c r="L6" s="66" t="s">
        <v>104</v>
      </c>
      <c r="M6" s="66"/>
      <c r="N6" s="721"/>
      <c r="O6" s="721"/>
      <c r="P6" s="900" t="s">
        <v>104</v>
      </c>
      <c r="Q6" s="900"/>
      <c r="R6" s="900"/>
      <c r="S6" s="901"/>
      <c r="T6" s="902" t="s">
        <v>104</v>
      </c>
      <c r="U6" s="334"/>
      <c r="V6" s="334" t="s">
        <v>104</v>
      </c>
      <c r="W6" s="334"/>
      <c r="X6" s="334"/>
      <c r="Y6" s="903"/>
      <c r="Z6" s="903"/>
      <c r="AA6" s="66" t="s">
        <v>104</v>
      </c>
      <c r="AB6" s="66" t="s">
        <v>104</v>
      </c>
      <c r="AC6" s="904"/>
      <c r="AD6" s="904"/>
      <c r="AE6" s="905" t="s">
        <v>104</v>
      </c>
      <c r="AF6" s="906" t="s">
        <v>104</v>
      </c>
      <c r="AG6" s="902" t="s">
        <v>104</v>
      </c>
      <c r="AH6" s="907" t="s">
        <v>104</v>
      </c>
      <c r="AI6" s="908" t="s">
        <v>104</v>
      </c>
      <c r="AJ6" s="909"/>
      <c r="AK6" s="720"/>
      <c r="AL6" s="721"/>
      <c r="AM6" s="721"/>
      <c r="AN6" s="910"/>
      <c r="AO6" s="1137"/>
    </row>
    <row r="7" spans="2:42" s="56" customFormat="1" ht="10.5" customHeight="1">
      <c r="B7" s="60">
        <v>45332</v>
      </c>
      <c r="C7" s="61">
        <f t="shared" si="3"/>
        <v>12</v>
      </c>
      <c r="D7" s="62" t="s">
        <v>104</v>
      </c>
      <c r="E7" s="62"/>
      <c r="F7" s="62" t="s">
        <v>104</v>
      </c>
      <c r="G7" s="62"/>
      <c r="H7" s="62" t="s">
        <v>104</v>
      </c>
      <c r="I7" s="62"/>
      <c r="J7" s="1077"/>
      <c r="K7" s="1078"/>
      <c r="L7" s="62"/>
      <c r="M7" s="62" t="s">
        <v>104</v>
      </c>
      <c r="N7" s="62"/>
      <c r="O7" s="62"/>
      <c r="P7" s="263"/>
      <c r="Q7" s="263" t="s">
        <v>104</v>
      </c>
      <c r="R7" s="263" t="s">
        <v>104</v>
      </c>
      <c r="S7" s="263" t="s">
        <v>104</v>
      </c>
      <c r="T7" s="894"/>
      <c r="U7" s="333"/>
      <c r="V7" s="333"/>
      <c r="W7" s="333" t="s">
        <v>104</v>
      </c>
      <c r="X7" s="1081"/>
      <c r="Y7" s="894"/>
      <c r="Z7" s="1082" t="s">
        <v>104</v>
      </c>
      <c r="AA7" s="62" t="s">
        <v>104</v>
      </c>
      <c r="AB7" s="62" t="s">
        <v>104</v>
      </c>
      <c r="AC7" s="895"/>
      <c r="AD7" s="895" t="s">
        <v>104</v>
      </c>
      <c r="AE7" s="911"/>
      <c r="AF7" s="897"/>
      <c r="AG7" s="894"/>
      <c r="AH7" s="333"/>
      <c r="AI7" s="912"/>
      <c r="AJ7" s="913"/>
      <c r="AK7" s="718" t="s">
        <v>104</v>
      </c>
      <c r="AL7" s="62" t="s">
        <v>104</v>
      </c>
      <c r="AM7" s="62" t="s">
        <v>104</v>
      </c>
      <c r="AN7" s="456"/>
      <c r="AO7" s="1137"/>
    </row>
    <row r="8" spans="2:42" s="56" customFormat="1" ht="10.5" customHeight="1" thickBot="1">
      <c r="B8" s="64">
        <v>45333</v>
      </c>
      <c r="C8" s="65">
        <f t="shared" si="3"/>
        <v>11</v>
      </c>
      <c r="D8" s="66" t="s">
        <v>104</v>
      </c>
      <c r="E8" s="66"/>
      <c r="F8" s="66"/>
      <c r="G8" s="66"/>
      <c r="H8" s="66" t="s">
        <v>104</v>
      </c>
      <c r="I8" s="66"/>
      <c r="J8" s="1079"/>
      <c r="K8" s="1080"/>
      <c r="L8" s="66"/>
      <c r="M8" s="66" t="s">
        <v>104</v>
      </c>
      <c r="N8" s="66"/>
      <c r="O8" s="66"/>
      <c r="P8" s="264"/>
      <c r="Q8" s="264" t="s">
        <v>104</v>
      </c>
      <c r="R8" s="264" t="s">
        <v>104</v>
      </c>
      <c r="S8" s="264" t="s">
        <v>104</v>
      </c>
      <c r="T8" s="903"/>
      <c r="U8" s="334"/>
      <c r="V8" s="334"/>
      <c r="W8" s="334"/>
      <c r="X8" s="1083"/>
      <c r="Y8" s="903"/>
      <c r="Z8" s="1084" t="s">
        <v>104</v>
      </c>
      <c r="AA8" s="66" t="s">
        <v>104</v>
      </c>
      <c r="AB8" s="66" t="s">
        <v>104</v>
      </c>
      <c r="AC8" s="903"/>
      <c r="AD8" s="903" t="s">
        <v>104</v>
      </c>
      <c r="AE8" s="914"/>
      <c r="AF8" s="915"/>
      <c r="AG8" s="903"/>
      <c r="AH8" s="334"/>
      <c r="AI8" s="916"/>
      <c r="AJ8" s="917"/>
      <c r="AK8" s="719" t="s">
        <v>104</v>
      </c>
      <c r="AL8" s="66" t="s">
        <v>104</v>
      </c>
      <c r="AM8" s="66" t="s">
        <v>104</v>
      </c>
      <c r="AN8" s="458"/>
      <c r="AO8" s="1137"/>
    </row>
    <row r="9" spans="2:42" s="56" customFormat="1" ht="10.5" customHeight="1">
      <c r="B9" s="60">
        <v>45339</v>
      </c>
      <c r="C9" s="61">
        <f t="shared" si="3"/>
        <v>8</v>
      </c>
      <c r="D9" s="1085" t="s">
        <v>104</v>
      </c>
      <c r="E9" s="62"/>
      <c r="F9" s="62"/>
      <c r="G9" s="62" t="s">
        <v>104</v>
      </c>
      <c r="H9" s="62"/>
      <c r="I9" s="62" t="s">
        <v>104</v>
      </c>
      <c r="J9" s="1077" t="s">
        <v>104</v>
      </c>
      <c r="K9" s="1078"/>
      <c r="L9" s="62" t="s">
        <v>104</v>
      </c>
      <c r="M9" s="62"/>
      <c r="N9" s="62"/>
      <c r="O9" s="62"/>
      <c r="P9" s="263" t="s">
        <v>104</v>
      </c>
      <c r="Q9" s="263"/>
      <c r="R9" s="918"/>
      <c r="S9" s="893"/>
      <c r="T9" s="894" t="s">
        <v>104</v>
      </c>
      <c r="U9" s="1047" t="s">
        <v>104</v>
      </c>
      <c r="V9" s="1047"/>
      <c r="W9" s="333"/>
      <c r="X9" s="1081" t="s">
        <v>104</v>
      </c>
      <c r="Y9" s="894"/>
      <c r="Z9" s="894"/>
      <c r="AA9" s="894"/>
      <c r="AB9" s="894"/>
      <c r="AC9" s="894"/>
      <c r="AD9" s="895"/>
      <c r="AE9" s="896" t="s">
        <v>104</v>
      </c>
      <c r="AF9" s="920"/>
      <c r="AG9" s="894"/>
      <c r="AH9" s="333"/>
      <c r="AI9" s="1086"/>
      <c r="AJ9" s="913" t="s">
        <v>104</v>
      </c>
      <c r="AK9" s="718"/>
      <c r="AL9" s="62"/>
      <c r="AM9" s="62"/>
      <c r="AN9" s="456" t="s">
        <v>104</v>
      </c>
      <c r="AO9" s="1137"/>
    </row>
    <row r="10" spans="2:42" s="56" customFormat="1" ht="10.5" customHeight="1" thickBot="1">
      <c r="B10" s="64">
        <v>45340</v>
      </c>
      <c r="C10" s="65">
        <f t="shared" si="3"/>
        <v>8</v>
      </c>
      <c r="D10" s="1087" t="s">
        <v>104</v>
      </c>
      <c r="E10" s="66"/>
      <c r="F10" s="66"/>
      <c r="G10" s="66" t="s">
        <v>104</v>
      </c>
      <c r="H10" s="66"/>
      <c r="I10" s="66" t="s">
        <v>104</v>
      </c>
      <c r="J10" s="1079" t="s">
        <v>104</v>
      </c>
      <c r="K10" s="1080"/>
      <c r="L10" s="66" t="s">
        <v>104</v>
      </c>
      <c r="M10" s="66"/>
      <c r="N10" s="66"/>
      <c r="O10" s="66"/>
      <c r="P10" s="264" t="s">
        <v>104</v>
      </c>
      <c r="Q10" s="264"/>
      <c r="R10" s="264"/>
      <c r="S10" s="901"/>
      <c r="T10" s="902" t="s">
        <v>104</v>
      </c>
      <c r="U10" s="439"/>
      <c r="V10" s="439" t="s">
        <v>104</v>
      </c>
      <c r="W10" s="334"/>
      <c r="X10" s="1083" t="s">
        <v>104</v>
      </c>
      <c r="Y10" s="903"/>
      <c r="Z10" s="903"/>
      <c r="AA10" s="903"/>
      <c r="AB10" s="903"/>
      <c r="AC10" s="903"/>
      <c r="AD10" s="904"/>
      <c r="AE10" s="905" t="s">
        <v>104</v>
      </c>
      <c r="AF10" s="921"/>
      <c r="AG10" s="903"/>
      <c r="AH10" s="334"/>
      <c r="AI10" s="1088"/>
      <c r="AJ10" s="917" t="s">
        <v>104</v>
      </c>
      <c r="AK10" s="719"/>
      <c r="AL10" s="66"/>
      <c r="AM10" s="66"/>
      <c r="AN10" s="458" t="s">
        <v>104</v>
      </c>
      <c r="AO10" s="1137"/>
    </row>
    <row r="11" spans="2:42" s="69" customFormat="1" ht="10.5" customHeight="1">
      <c r="B11" s="60">
        <v>45346</v>
      </c>
      <c r="C11" s="67">
        <f t="shared" si="3"/>
        <v>12</v>
      </c>
      <c r="D11" s="263"/>
      <c r="E11" s="263"/>
      <c r="F11" s="263" t="s">
        <v>104</v>
      </c>
      <c r="G11" s="263"/>
      <c r="H11" s="263" t="s">
        <v>104</v>
      </c>
      <c r="I11" s="263"/>
      <c r="J11" s="1089"/>
      <c r="K11" s="650"/>
      <c r="L11" s="62"/>
      <c r="M11" s="62" t="s">
        <v>104</v>
      </c>
      <c r="N11" s="918"/>
      <c r="O11" s="918"/>
      <c r="P11" s="263"/>
      <c r="Q11" s="263" t="s">
        <v>104</v>
      </c>
      <c r="R11" s="263" t="s">
        <v>104</v>
      </c>
      <c r="S11" s="263" t="s">
        <v>104</v>
      </c>
      <c r="T11" s="894"/>
      <c r="U11" s="1047" t="s">
        <v>104</v>
      </c>
      <c r="V11" s="1047"/>
      <c r="W11" s="1047"/>
      <c r="X11" s="1047"/>
      <c r="Y11" s="1047"/>
      <c r="Z11" s="1082" t="s">
        <v>104</v>
      </c>
      <c r="AA11" s="62" t="s">
        <v>104</v>
      </c>
      <c r="AB11" s="62" t="s">
        <v>104</v>
      </c>
      <c r="AC11" s="1048"/>
      <c r="AD11" s="894" t="s">
        <v>104</v>
      </c>
      <c r="AE11" s="919"/>
      <c r="AF11" s="1049"/>
      <c r="AG11" s="550"/>
      <c r="AH11" s="438"/>
      <c r="AI11" s="980"/>
      <c r="AJ11" s="899"/>
      <c r="AK11" s="718" t="s">
        <v>104</v>
      </c>
      <c r="AL11" s="62" t="s">
        <v>104</v>
      </c>
      <c r="AM11" s="62" t="s">
        <v>104</v>
      </c>
      <c r="AN11" s="456"/>
      <c r="AO11" s="1137"/>
    </row>
    <row r="12" spans="2:42" s="69" customFormat="1" ht="10.5" customHeight="1" thickBot="1">
      <c r="B12" s="64">
        <v>45347</v>
      </c>
      <c r="C12" s="70">
        <f t="shared" si="3"/>
        <v>12</v>
      </c>
      <c r="D12" s="264"/>
      <c r="E12" s="264"/>
      <c r="F12" s="264" t="s">
        <v>104</v>
      </c>
      <c r="G12" s="264"/>
      <c r="H12" s="264" t="s">
        <v>104</v>
      </c>
      <c r="I12" s="264"/>
      <c r="J12" s="1090"/>
      <c r="K12" s="652"/>
      <c r="L12" s="66"/>
      <c r="M12" s="66" t="s">
        <v>104</v>
      </c>
      <c r="N12" s="264"/>
      <c r="O12" s="264"/>
      <c r="P12" s="264"/>
      <c r="Q12" s="264" t="s">
        <v>104</v>
      </c>
      <c r="R12" s="264" t="s">
        <v>104</v>
      </c>
      <c r="S12" s="264" t="s">
        <v>104</v>
      </c>
      <c r="T12" s="903"/>
      <c r="U12" s="439"/>
      <c r="V12" s="439" t="s">
        <v>104</v>
      </c>
      <c r="W12" s="439"/>
      <c r="X12" s="439"/>
      <c r="Y12" s="439"/>
      <c r="Z12" s="1084" t="s">
        <v>104</v>
      </c>
      <c r="AA12" s="66" t="s">
        <v>104</v>
      </c>
      <c r="AB12" s="66" t="s">
        <v>104</v>
      </c>
      <c r="AC12" s="1050"/>
      <c r="AD12" s="903" t="s">
        <v>104</v>
      </c>
      <c r="AE12" s="914"/>
      <c r="AF12" s="1051"/>
      <c r="AG12" s="556"/>
      <c r="AH12" s="439"/>
      <c r="AI12" s="1052"/>
      <c r="AJ12" s="1053"/>
      <c r="AK12" s="719" t="s">
        <v>104</v>
      </c>
      <c r="AL12" s="66" t="s">
        <v>104</v>
      </c>
      <c r="AM12" s="66" t="s">
        <v>104</v>
      </c>
      <c r="AN12" s="458"/>
      <c r="AO12" s="1137"/>
    </row>
    <row r="13" spans="2:42" s="56" customFormat="1" ht="10.5" customHeight="1">
      <c r="B13" s="60">
        <v>45353</v>
      </c>
      <c r="C13" s="61">
        <f t="shared" si="3"/>
        <v>10</v>
      </c>
      <c r="D13" s="1085" t="s">
        <v>104</v>
      </c>
      <c r="E13" s="62"/>
      <c r="F13" s="62"/>
      <c r="G13" s="62" t="s">
        <v>104</v>
      </c>
      <c r="H13" s="62"/>
      <c r="I13" s="62" t="s">
        <v>104</v>
      </c>
      <c r="J13" s="1077" t="s">
        <v>104</v>
      </c>
      <c r="K13" s="1078"/>
      <c r="L13" s="62" t="s">
        <v>104</v>
      </c>
      <c r="M13" s="62"/>
      <c r="N13" s="62"/>
      <c r="O13" s="62"/>
      <c r="P13" s="263" t="s">
        <v>104</v>
      </c>
      <c r="Q13" s="263"/>
      <c r="R13" s="918"/>
      <c r="S13" s="893"/>
      <c r="T13" s="894" t="s">
        <v>104</v>
      </c>
      <c r="U13" s="1047"/>
      <c r="V13" s="1047"/>
      <c r="W13" s="333"/>
      <c r="X13" s="1081" t="s">
        <v>104</v>
      </c>
      <c r="Y13" s="895"/>
      <c r="Z13" s="894"/>
      <c r="AA13" s="894"/>
      <c r="AB13" s="894"/>
      <c r="AC13" s="894"/>
      <c r="AD13" s="894"/>
      <c r="AE13" s="912" t="s">
        <v>104</v>
      </c>
      <c r="AF13" s="897" t="s">
        <v>104</v>
      </c>
      <c r="AG13" s="894" t="s">
        <v>104</v>
      </c>
      <c r="AH13" s="333" t="s">
        <v>104</v>
      </c>
      <c r="AI13" s="898" t="s">
        <v>104</v>
      </c>
      <c r="AJ13" s="922"/>
      <c r="AK13" s="718"/>
      <c r="AL13" s="62"/>
      <c r="AM13" s="62"/>
      <c r="AN13" s="456" t="s">
        <v>104</v>
      </c>
      <c r="AO13" s="1137"/>
    </row>
    <row r="14" spans="2:42" s="56" customFormat="1" ht="10.5" customHeight="1" thickBot="1">
      <c r="B14" s="64">
        <v>45354</v>
      </c>
      <c r="C14" s="65">
        <f t="shared" si="3"/>
        <v>10</v>
      </c>
      <c r="D14" s="1087" t="s">
        <v>104</v>
      </c>
      <c r="E14" s="66"/>
      <c r="F14" s="66"/>
      <c r="G14" s="66" t="s">
        <v>104</v>
      </c>
      <c r="H14" s="66"/>
      <c r="I14" s="66" t="s">
        <v>104</v>
      </c>
      <c r="J14" s="1079" t="s">
        <v>104</v>
      </c>
      <c r="K14" s="1080"/>
      <c r="L14" s="66" t="s">
        <v>104</v>
      </c>
      <c r="M14" s="66"/>
      <c r="N14" s="66"/>
      <c r="O14" s="66"/>
      <c r="P14" s="264" t="s">
        <v>104</v>
      </c>
      <c r="Q14" s="264"/>
      <c r="R14" s="264"/>
      <c r="S14" s="901"/>
      <c r="T14" s="902" t="s">
        <v>104</v>
      </c>
      <c r="U14" s="439"/>
      <c r="V14" s="439"/>
      <c r="W14" s="334"/>
      <c r="X14" s="1083" t="s">
        <v>104</v>
      </c>
      <c r="Y14" s="923"/>
      <c r="Z14" s="903"/>
      <c r="AA14" s="903"/>
      <c r="AB14" s="903"/>
      <c r="AC14" s="903"/>
      <c r="AD14" s="902"/>
      <c r="AE14" s="1091" t="s">
        <v>104</v>
      </c>
      <c r="AF14" s="906" t="s">
        <v>104</v>
      </c>
      <c r="AG14" s="902" t="s">
        <v>104</v>
      </c>
      <c r="AH14" s="907" t="s">
        <v>104</v>
      </c>
      <c r="AI14" s="908" t="s">
        <v>104</v>
      </c>
      <c r="AJ14" s="909"/>
      <c r="AK14" s="719"/>
      <c r="AL14" s="66"/>
      <c r="AM14" s="66"/>
      <c r="AN14" s="458" t="s">
        <v>104</v>
      </c>
      <c r="AO14" s="1137"/>
    </row>
    <row r="15" spans="2:42" s="56" customFormat="1" ht="10.5" customHeight="1">
      <c r="B15" s="60">
        <v>45360</v>
      </c>
      <c r="C15" s="67">
        <f t="shared" si="3"/>
        <v>12</v>
      </c>
      <c r="D15" s="62"/>
      <c r="E15" s="62"/>
      <c r="F15" s="62" t="s">
        <v>104</v>
      </c>
      <c r="G15" s="62"/>
      <c r="H15" s="62" t="s">
        <v>104</v>
      </c>
      <c r="I15" s="62"/>
      <c r="J15" s="1077"/>
      <c r="K15" s="1078"/>
      <c r="L15" s="62"/>
      <c r="M15" s="62" t="s">
        <v>104</v>
      </c>
      <c r="N15" s="62"/>
      <c r="O15" s="62"/>
      <c r="P15" s="263"/>
      <c r="Q15" s="263" t="s">
        <v>104</v>
      </c>
      <c r="R15" s="263" t="s">
        <v>104</v>
      </c>
      <c r="S15" s="263" t="s">
        <v>104</v>
      </c>
      <c r="T15" s="894"/>
      <c r="U15" s="1047" t="s">
        <v>104</v>
      </c>
      <c r="V15" s="1047"/>
      <c r="W15" s="333"/>
      <c r="X15" s="895"/>
      <c r="Y15" s="895"/>
      <c r="Z15" s="1082" t="s">
        <v>104</v>
      </c>
      <c r="AA15" s="62" t="s">
        <v>104</v>
      </c>
      <c r="AB15" s="62" t="s">
        <v>104</v>
      </c>
      <c r="AC15" s="894"/>
      <c r="AD15" s="894" t="s">
        <v>104</v>
      </c>
      <c r="AE15" s="919"/>
      <c r="AF15" s="920"/>
      <c r="AG15" s="894"/>
      <c r="AH15" s="333"/>
      <c r="AI15" s="912"/>
      <c r="AJ15" s="913"/>
      <c r="AK15" s="718" t="s">
        <v>104</v>
      </c>
      <c r="AL15" s="62" t="s">
        <v>104</v>
      </c>
      <c r="AM15" s="62" t="s">
        <v>104</v>
      </c>
      <c r="AN15" s="456"/>
      <c r="AO15" s="1137"/>
    </row>
    <row r="16" spans="2:42" s="56" customFormat="1" ht="10.15" customHeight="1" thickBot="1">
      <c r="B16" s="64">
        <v>45361</v>
      </c>
      <c r="C16" s="70">
        <f t="shared" si="3"/>
        <v>12</v>
      </c>
      <c r="D16" s="66"/>
      <c r="E16" s="66"/>
      <c r="F16" s="66" t="s">
        <v>104</v>
      </c>
      <c r="G16" s="66"/>
      <c r="H16" s="66" t="s">
        <v>104</v>
      </c>
      <c r="I16" s="66"/>
      <c r="J16" s="1079"/>
      <c r="K16" s="1080"/>
      <c r="L16" s="66"/>
      <c r="M16" s="66" t="s">
        <v>104</v>
      </c>
      <c r="N16" s="66"/>
      <c r="O16" s="66"/>
      <c r="P16" s="264"/>
      <c r="Q16" s="264" t="s">
        <v>104</v>
      </c>
      <c r="R16" s="264" t="s">
        <v>104</v>
      </c>
      <c r="S16" s="264" t="s">
        <v>104</v>
      </c>
      <c r="T16" s="903"/>
      <c r="U16" s="439"/>
      <c r="V16" s="439" t="s">
        <v>104</v>
      </c>
      <c r="W16" s="334"/>
      <c r="X16" s="923"/>
      <c r="Y16" s="923"/>
      <c r="Z16" s="1084" t="s">
        <v>104</v>
      </c>
      <c r="AA16" s="66" t="s">
        <v>104</v>
      </c>
      <c r="AB16" s="66" t="s">
        <v>104</v>
      </c>
      <c r="AC16" s="903"/>
      <c r="AD16" s="903" t="s">
        <v>104</v>
      </c>
      <c r="AE16" s="914"/>
      <c r="AF16" s="921"/>
      <c r="AG16" s="903"/>
      <c r="AH16" s="334"/>
      <c r="AI16" s="916"/>
      <c r="AJ16" s="917"/>
      <c r="AK16" s="719" t="s">
        <v>104</v>
      </c>
      <c r="AL16" s="66" t="s">
        <v>104</v>
      </c>
      <c r="AM16" s="66" t="s">
        <v>104</v>
      </c>
      <c r="AN16" s="458"/>
      <c r="AO16" s="1137"/>
    </row>
    <row r="17" spans="2:41" s="69" customFormat="1" ht="10.5" customHeight="1">
      <c r="B17" s="60">
        <v>45367</v>
      </c>
      <c r="C17" s="67">
        <f t="shared" si="3"/>
        <v>10</v>
      </c>
      <c r="D17" s="1085" t="s">
        <v>104</v>
      </c>
      <c r="E17" s="62"/>
      <c r="F17" s="62"/>
      <c r="G17" s="62" t="s">
        <v>104</v>
      </c>
      <c r="H17" s="62"/>
      <c r="I17" s="62" t="s">
        <v>104</v>
      </c>
      <c r="J17" s="1077" t="s">
        <v>104</v>
      </c>
      <c r="K17" s="1078"/>
      <c r="L17" s="62" t="s">
        <v>104</v>
      </c>
      <c r="M17" s="62"/>
      <c r="N17" s="263"/>
      <c r="O17" s="62"/>
      <c r="P17" s="263" t="s">
        <v>104</v>
      </c>
      <c r="Q17" s="263"/>
      <c r="R17" s="918"/>
      <c r="S17" s="893"/>
      <c r="T17" s="894" t="s">
        <v>104</v>
      </c>
      <c r="U17" s="1047" t="s">
        <v>104</v>
      </c>
      <c r="V17" s="1047"/>
      <c r="W17" s="333"/>
      <c r="X17" s="1081" t="s">
        <v>104</v>
      </c>
      <c r="Y17" s="895"/>
      <c r="Z17" s="894"/>
      <c r="AA17" s="894"/>
      <c r="AB17" s="894"/>
      <c r="AC17" s="894"/>
      <c r="AD17" s="894"/>
      <c r="AE17" s="912" t="s">
        <v>104</v>
      </c>
      <c r="AF17" s="920" t="s">
        <v>104</v>
      </c>
      <c r="AG17" s="894"/>
      <c r="AH17" s="333" t="s">
        <v>104</v>
      </c>
      <c r="AI17" s="912" t="s">
        <v>104</v>
      </c>
      <c r="AJ17" s="913"/>
      <c r="AK17" s="718"/>
      <c r="AL17" s="62"/>
      <c r="AM17" s="62"/>
      <c r="AN17" s="456" t="s">
        <v>104</v>
      </c>
      <c r="AO17" s="1137"/>
    </row>
    <row r="18" spans="2:41" s="69" customFormat="1" ht="10.5" customHeight="1" thickBot="1">
      <c r="B18" s="64">
        <v>45368</v>
      </c>
      <c r="C18" s="70">
        <f t="shared" si="3"/>
        <v>10</v>
      </c>
      <c r="D18" s="1087" t="s">
        <v>104</v>
      </c>
      <c r="E18" s="66"/>
      <c r="F18" s="66"/>
      <c r="G18" s="66" t="s">
        <v>104</v>
      </c>
      <c r="H18" s="66"/>
      <c r="I18" s="66" t="s">
        <v>104</v>
      </c>
      <c r="J18" s="1079" t="s">
        <v>104</v>
      </c>
      <c r="K18" s="1080"/>
      <c r="L18" s="66" t="s">
        <v>104</v>
      </c>
      <c r="M18" s="66"/>
      <c r="N18" s="264"/>
      <c r="O18" s="66"/>
      <c r="P18" s="264" t="s">
        <v>104</v>
      </c>
      <c r="Q18" s="264"/>
      <c r="R18" s="264"/>
      <c r="S18" s="901"/>
      <c r="T18" s="902" t="s">
        <v>104</v>
      </c>
      <c r="U18" s="439"/>
      <c r="V18" s="439" t="s">
        <v>104</v>
      </c>
      <c r="W18" s="334"/>
      <c r="X18" s="1083" t="s">
        <v>104</v>
      </c>
      <c r="Y18" s="923"/>
      <c r="Z18" s="903"/>
      <c r="AA18" s="903"/>
      <c r="AB18" s="903"/>
      <c r="AC18" s="903"/>
      <c r="AD18" s="902"/>
      <c r="AE18" s="1091" t="s">
        <v>104</v>
      </c>
      <c r="AF18" s="921" t="s">
        <v>104</v>
      </c>
      <c r="AG18" s="903"/>
      <c r="AH18" s="334" t="s">
        <v>104</v>
      </c>
      <c r="AI18" s="916" t="s">
        <v>104</v>
      </c>
      <c r="AJ18" s="917"/>
      <c r="AK18" s="719"/>
      <c r="AL18" s="66"/>
      <c r="AM18" s="66"/>
      <c r="AN18" s="458" t="s">
        <v>104</v>
      </c>
      <c r="AO18" s="1137"/>
    </row>
    <row r="19" spans="2:41" s="69" customFormat="1" ht="10.5" customHeight="1">
      <c r="B19" s="60">
        <v>45374</v>
      </c>
      <c r="C19" s="67">
        <f t="shared" si="3"/>
        <v>14</v>
      </c>
      <c r="D19" s="263"/>
      <c r="E19" s="263"/>
      <c r="F19" s="263" t="s">
        <v>104</v>
      </c>
      <c r="G19" s="263"/>
      <c r="H19" s="263" t="s">
        <v>104</v>
      </c>
      <c r="I19" s="263"/>
      <c r="J19" s="1089"/>
      <c r="K19" s="650"/>
      <c r="L19" s="62"/>
      <c r="M19" s="62" t="s">
        <v>104</v>
      </c>
      <c r="N19" s="550"/>
      <c r="O19" s="550"/>
      <c r="P19" s="550"/>
      <c r="Q19" s="263" t="s">
        <v>104</v>
      </c>
      <c r="R19" s="263" t="s">
        <v>104</v>
      </c>
      <c r="S19" s="263" t="s">
        <v>104</v>
      </c>
      <c r="T19" s="894"/>
      <c r="U19" s="1047" t="s">
        <v>104</v>
      </c>
      <c r="V19" s="1047"/>
      <c r="W19" s="438"/>
      <c r="X19" s="550"/>
      <c r="Y19" s="550"/>
      <c r="Z19" s="1082" t="s">
        <v>104</v>
      </c>
      <c r="AA19" s="62" t="s">
        <v>104</v>
      </c>
      <c r="AB19" s="62" t="s">
        <v>104</v>
      </c>
      <c r="AC19" s="550"/>
      <c r="AD19" s="894" t="s">
        <v>104</v>
      </c>
      <c r="AE19" s="919"/>
      <c r="AF19" s="1054"/>
      <c r="AG19" s="1055"/>
      <c r="AH19" s="1047"/>
      <c r="AI19" s="1056"/>
      <c r="AJ19" s="1057" t="s">
        <v>104</v>
      </c>
      <c r="AK19" s="718" t="s">
        <v>104</v>
      </c>
      <c r="AL19" s="62" t="s">
        <v>104</v>
      </c>
      <c r="AM19" s="62" t="s">
        <v>104</v>
      </c>
      <c r="AN19" s="456" t="s">
        <v>104</v>
      </c>
      <c r="AO19" s="1137"/>
    </row>
    <row r="20" spans="2:41" s="72" customFormat="1" ht="10.5" customHeight="1" thickBot="1">
      <c r="B20" s="64">
        <v>45375</v>
      </c>
      <c r="C20" s="73">
        <f t="shared" si="3"/>
        <v>14</v>
      </c>
      <c r="D20" s="66"/>
      <c r="E20" s="66"/>
      <c r="F20" s="66" t="s">
        <v>104</v>
      </c>
      <c r="G20" s="66"/>
      <c r="H20" s="66" t="s">
        <v>104</v>
      </c>
      <c r="I20" s="66"/>
      <c r="J20" s="1079"/>
      <c r="K20" s="1080"/>
      <c r="L20" s="66"/>
      <c r="M20" s="66" t="s">
        <v>104</v>
      </c>
      <c r="N20" s="66"/>
      <c r="O20" s="66"/>
      <c r="P20" s="66"/>
      <c r="Q20" s="264" t="s">
        <v>104</v>
      </c>
      <c r="R20" s="264" t="s">
        <v>104</v>
      </c>
      <c r="S20" s="264" t="s">
        <v>104</v>
      </c>
      <c r="T20" s="903"/>
      <c r="U20" s="439"/>
      <c r="V20" s="439" t="s">
        <v>104</v>
      </c>
      <c r="W20" s="334"/>
      <c r="X20" s="334"/>
      <c r="Y20" s="334"/>
      <c r="Z20" s="1084" t="s">
        <v>104</v>
      </c>
      <c r="AA20" s="66" t="s">
        <v>104</v>
      </c>
      <c r="AB20" s="66" t="s">
        <v>104</v>
      </c>
      <c r="AC20" s="923"/>
      <c r="AD20" s="903" t="s">
        <v>104</v>
      </c>
      <c r="AE20" s="914"/>
      <c r="AF20" s="906"/>
      <c r="AG20" s="902"/>
      <c r="AH20" s="907"/>
      <c r="AI20" s="908"/>
      <c r="AJ20" s="909" t="s">
        <v>104</v>
      </c>
      <c r="AK20" s="719" t="s">
        <v>104</v>
      </c>
      <c r="AL20" s="66" t="s">
        <v>104</v>
      </c>
      <c r="AM20" s="66" t="s">
        <v>104</v>
      </c>
      <c r="AN20" s="458" t="s">
        <v>104</v>
      </c>
      <c r="AO20" s="1137"/>
    </row>
    <row r="21" spans="2:41" s="56" customFormat="1" ht="10.5" customHeight="1">
      <c r="B21" s="436">
        <v>45381</v>
      </c>
      <c r="C21" s="628">
        <f t="shared" si="3"/>
        <v>0</v>
      </c>
      <c r="D21" s="328"/>
      <c r="E21" s="328"/>
      <c r="F21" s="328"/>
      <c r="G21" s="328"/>
      <c r="H21" s="328"/>
      <c r="I21" s="328"/>
      <c r="J21" s="1092"/>
      <c r="K21" s="1093"/>
      <c r="L21" s="1094"/>
      <c r="M21" s="328"/>
      <c r="N21" s="328"/>
      <c r="O21" s="328"/>
      <c r="P21" s="328"/>
      <c r="Q21" s="328"/>
      <c r="R21" s="328"/>
      <c r="S21" s="1059"/>
      <c r="T21" s="1059"/>
      <c r="U21" s="1060"/>
      <c r="V21" s="1060"/>
      <c r="W21" s="1060"/>
      <c r="X21" s="1061"/>
      <c r="Y21" s="1061"/>
      <c r="Z21" s="1059"/>
      <c r="AA21" s="1059"/>
      <c r="AB21" s="1059"/>
      <c r="AC21" s="1059"/>
      <c r="AD21" s="1059"/>
      <c r="AE21" s="1062"/>
      <c r="AF21" s="1063"/>
      <c r="AG21" s="1059"/>
      <c r="AH21" s="1060"/>
      <c r="AI21" s="1064"/>
      <c r="AJ21" s="1065"/>
      <c r="AK21" s="1058"/>
      <c r="AL21" s="328"/>
      <c r="AM21" s="328"/>
      <c r="AN21" s="924"/>
      <c r="AO21" s="1137"/>
    </row>
    <row r="22" spans="2:41" s="56" customFormat="1" ht="10.5" customHeight="1" thickBot="1">
      <c r="B22" s="437">
        <v>45382</v>
      </c>
      <c r="C22" s="632">
        <f t="shared" si="3"/>
        <v>0</v>
      </c>
      <c r="D22" s="329"/>
      <c r="E22" s="329"/>
      <c r="F22" s="329"/>
      <c r="G22" s="329"/>
      <c r="H22" s="329"/>
      <c r="I22" s="329"/>
      <c r="J22" s="1095"/>
      <c r="K22" s="1096"/>
      <c r="L22" s="1097"/>
      <c r="M22" s="329"/>
      <c r="N22" s="329"/>
      <c r="O22" s="329"/>
      <c r="P22" s="329"/>
      <c r="Q22" s="329"/>
      <c r="R22" s="329"/>
      <c r="S22" s="1067"/>
      <c r="T22" s="1067"/>
      <c r="U22" s="1068"/>
      <c r="V22" s="1068"/>
      <c r="W22" s="1068"/>
      <c r="X22" s="1069"/>
      <c r="Y22" s="1069"/>
      <c r="Z22" s="1067"/>
      <c r="AA22" s="1067"/>
      <c r="AB22" s="1067"/>
      <c r="AC22" s="1067"/>
      <c r="AD22" s="1067"/>
      <c r="AE22" s="1070"/>
      <c r="AF22" s="1071"/>
      <c r="AG22" s="1067"/>
      <c r="AH22" s="1068"/>
      <c r="AI22" s="1072"/>
      <c r="AJ22" s="1073"/>
      <c r="AK22" s="1066"/>
      <c r="AL22" s="329"/>
      <c r="AM22" s="329"/>
      <c r="AN22" s="925"/>
      <c r="AO22" s="1137"/>
    </row>
    <row r="23" spans="2:41" s="56" customFormat="1" ht="10.5" customHeight="1">
      <c r="B23" s="60">
        <v>45388</v>
      </c>
      <c r="C23" s="61">
        <f t="shared" si="3"/>
        <v>14</v>
      </c>
      <c r="D23" s="62" t="s">
        <v>104</v>
      </c>
      <c r="E23" s="62"/>
      <c r="F23" s="62"/>
      <c r="G23" s="62" t="s">
        <v>104</v>
      </c>
      <c r="H23" s="62"/>
      <c r="I23" s="62" t="s">
        <v>104</v>
      </c>
      <c r="J23" s="1077" t="s">
        <v>104</v>
      </c>
      <c r="K23" s="1078"/>
      <c r="L23" s="62" t="s">
        <v>104</v>
      </c>
      <c r="M23" s="62"/>
      <c r="N23" s="62"/>
      <c r="O23" s="62"/>
      <c r="P23" s="263" t="s">
        <v>104</v>
      </c>
      <c r="Q23" s="263"/>
      <c r="R23" s="263"/>
      <c r="S23" s="893"/>
      <c r="T23" s="894" t="s">
        <v>104</v>
      </c>
      <c r="U23" s="1047" t="s">
        <v>104</v>
      </c>
      <c r="V23" s="1047"/>
      <c r="W23" s="333"/>
      <c r="X23" s="1081" t="s">
        <v>104</v>
      </c>
      <c r="Y23" s="895"/>
      <c r="Z23" s="1082" t="s">
        <v>104</v>
      </c>
      <c r="AA23" s="62" t="s">
        <v>104</v>
      </c>
      <c r="AB23" s="62" t="s">
        <v>104</v>
      </c>
      <c r="AC23" s="894"/>
      <c r="AD23" s="894"/>
      <c r="AE23" s="919" t="s">
        <v>104</v>
      </c>
      <c r="AF23" s="897"/>
      <c r="AG23" s="894"/>
      <c r="AH23" s="333"/>
      <c r="AI23" s="898"/>
      <c r="AJ23" s="922" t="s">
        <v>104</v>
      </c>
      <c r="AK23" s="718" t="s">
        <v>104</v>
      </c>
      <c r="AL23" s="62" t="s">
        <v>104</v>
      </c>
      <c r="AM23" s="62" t="s">
        <v>104</v>
      </c>
      <c r="AN23" s="1138" t="s">
        <v>115</v>
      </c>
      <c r="AO23" s="1137"/>
    </row>
    <row r="24" spans="2:41" s="56" customFormat="1" ht="10.5" customHeight="1" thickBot="1">
      <c r="B24" s="64">
        <v>45389</v>
      </c>
      <c r="C24" s="65">
        <f t="shared" si="3"/>
        <v>14</v>
      </c>
      <c r="D24" s="66" t="s">
        <v>104</v>
      </c>
      <c r="E24" s="66"/>
      <c r="F24" s="66"/>
      <c r="G24" s="66" t="s">
        <v>104</v>
      </c>
      <c r="H24" s="66"/>
      <c r="I24" s="66" t="s">
        <v>104</v>
      </c>
      <c r="J24" s="1079" t="s">
        <v>104</v>
      </c>
      <c r="K24" s="1080"/>
      <c r="L24" s="66" t="s">
        <v>104</v>
      </c>
      <c r="M24" s="66"/>
      <c r="N24" s="66"/>
      <c r="O24" s="66"/>
      <c r="P24" s="264" t="s">
        <v>104</v>
      </c>
      <c r="Q24" s="264"/>
      <c r="R24" s="264"/>
      <c r="S24" s="901"/>
      <c r="T24" s="902" t="s">
        <v>104</v>
      </c>
      <c r="U24" s="439"/>
      <c r="V24" s="439" t="s">
        <v>104</v>
      </c>
      <c r="W24" s="334"/>
      <c r="X24" s="1083" t="s">
        <v>104</v>
      </c>
      <c r="Y24" s="923"/>
      <c r="Z24" s="1084" t="s">
        <v>104</v>
      </c>
      <c r="AA24" s="66" t="s">
        <v>104</v>
      </c>
      <c r="AB24" s="66" t="s">
        <v>104</v>
      </c>
      <c r="AC24" s="903"/>
      <c r="AD24" s="903"/>
      <c r="AE24" s="914" t="s">
        <v>104</v>
      </c>
      <c r="AF24" s="906"/>
      <c r="AG24" s="902"/>
      <c r="AH24" s="907"/>
      <c r="AI24" s="908"/>
      <c r="AJ24" s="909" t="s">
        <v>104</v>
      </c>
      <c r="AK24" s="719" t="s">
        <v>104</v>
      </c>
      <c r="AL24" s="66" t="s">
        <v>104</v>
      </c>
      <c r="AM24" s="66" t="s">
        <v>104</v>
      </c>
      <c r="AN24" s="1139" t="s">
        <v>115</v>
      </c>
      <c r="AO24" s="1137"/>
    </row>
    <row r="25" spans="2:41" s="69" customFormat="1" ht="10.5" customHeight="1">
      <c r="B25" s="60">
        <v>45395</v>
      </c>
      <c r="C25" s="67">
        <f t="shared" si="3"/>
        <v>12</v>
      </c>
      <c r="D25" s="1085" t="s">
        <v>104</v>
      </c>
      <c r="E25" s="62"/>
      <c r="F25" s="62" t="s">
        <v>104</v>
      </c>
      <c r="G25" s="62"/>
      <c r="H25" s="62" t="s">
        <v>104</v>
      </c>
      <c r="I25" s="62"/>
      <c r="J25" s="1077"/>
      <c r="K25" s="1078"/>
      <c r="L25" s="62"/>
      <c r="M25" s="62" t="s">
        <v>104</v>
      </c>
      <c r="N25" s="263"/>
      <c r="O25" s="62"/>
      <c r="P25" s="263"/>
      <c r="Q25" s="263" t="s">
        <v>104</v>
      </c>
      <c r="R25" s="263" t="s">
        <v>104</v>
      </c>
      <c r="S25" s="263" t="s">
        <v>104</v>
      </c>
      <c r="T25" s="894"/>
      <c r="U25" s="1047" t="s">
        <v>104</v>
      </c>
      <c r="V25" s="1047"/>
      <c r="W25" s="333"/>
      <c r="X25" s="895"/>
      <c r="Y25" s="895"/>
      <c r="Z25" s="1082" t="s">
        <v>104</v>
      </c>
      <c r="AA25" s="62" t="s">
        <v>104</v>
      </c>
      <c r="AB25" s="62" t="s">
        <v>104</v>
      </c>
      <c r="AC25" s="894"/>
      <c r="AD25" s="894" t="s">
        <v>104</v>
      </c>
      <c r="AE25" s="912"/>
      <c r="AF25" s="920"/>
      <c r="AG25" s="894" t="s">
        <v>104</v>
      </c>
      <c r="AH25" s="333"/>
      <c r="AI25" s="912"/>
      <c r="AJ25" s="913"/>
      <c r="AK25" s="718" t="s">
        <v>104</v>
      </c>
      <c r="AL25" s="62"/>
      <c r="AM25" s="62"/>
      <c r="AN25" s="1138" t="s">
        <v>115</v>
      </c>
      <c r="AO25" s="1137"/>
    </row>
    <row r="26" spans="2:41" s="69" customFormat="1" ht="10.5" customHeight="1" thickBot="1">
      <c r="B26" s="64">
        <v>45396</v>
      </c>
      <c r="C26" s="70">
        <f t="shared" si="3"/>
        <v>12</v>
      </c>
      <c r="D26" s="1087" t="s">
        <v>104</v>
      </c>
      <c r="E26" s="66"/>
      <c r="F26" s="66" t="s">
        <v>104</v>
      </c>
      <c r="G26" s="66"/>
      <c r="H26" s="66" t="s">
        <v>104</v>
      </c>
      <c r="I26" s="66"/>
      <c r="J26" s="1079"/>
      <c r="K26" s="1080"/>
      <c r="L26" s="66"/>
      <c r="M26" s="66" t="s">
        <v>104</v>
      </c>
      <c r="N26" s="264"/>
      <c r="O26" s="66"/>
      <c r="P26" s="264"/>
      <c r="Q26" s="264" t="s">
        <v>104</v>
      </c>
      <c r="R26" s="264" t="s">
        <v>104</v>
      </c>
      <c r="S26" s="264" t="s">
        <v>104</v>
      </c>
      <c r="T26" s="903"/>
      <c r="U26" s="439"/>
      <c r="V26" s="439" t="s">
        <v>104</v>
      </c>
      <c r="W26" s="334"/>
      <c r="X26" s="923"/>
      <c r="Y26" s="923"/>
      <c r="Z26" s="1084" t="s">
        <v>104</v>
      </c>
      <c r="AA26" s="66" t="s">
        <v>104</v>
      </c>
      <c r="AB26" s="66" t="s">
        <v>104</v>
      </c>
      <c r="AC26" s="903"/>
      <c r="AD26" s="902" t="s">
        <v>104</v>
      </c>
      <c r="AE26" s="1091"/>
      <c r="AF26" s="921"/>
      <c r="AG26" s="903" t="s">
        <v>104</v>
      </c>
      <c r="AH26" s="334"/>
      <c r="AI26" s="916"/>
      <c r="AJ26" s="917"/>
      <c r="AK26" s="719" t="s">
        <v>104</v>
      </c>
      <c r="AL26" s="66"/>
      <c r="AM26" s="66"/>
      <c r="AN26" s="1139" t="s">
        <v>115</v>
      </c>
      <c r="AO26" s="1137"/>
    </row>
    <row r="27" spans="2:41" s="72" customFormat="1" ht="10.5" customHeight="1">
      <c r="B27" s="60">
        <v>45402</v>
      </c>
      <c r="C27" s="71">
        <f t="shared" si="3"/>
        <v>12</v>
      </c>
      <c r="D27" s="62"/>
      <c r="E27" s="62"/>
      <c r="F27" s="62"/>
      <c r="G27" s="62" t="s">
        <v>104</v>
      </c>
      <c r="H27" s="62"/>
      <c r="I27" s="62" t="s">
        <v>104</v>
      </c>
      <c r="J27" s="1077"/>
      <c r="K27" s="1093"/>
      <c r="L27" s="62" t="s">
        <v>104</v>
      </c>
      <c r="M27" s="62"/>
      <c r="N27" s="62"/>
      <c r="O27" s="62"/>
      <c r="P27" s="263" t="s">
        <v>104</v>
      </c>
      <c r="Q27" s="263"/>
      <c r="R27" s="263"/>
      <c r="S27" s="893"/>
      <c r="T27" s="894" t="s">
        <v>104</v>
      </c>
      <c r="U27" s="1047" t="s">
        <v>104</v>
      </c>
      <c r="V27" s="1047"/>
      <c r="W27" s="333"/>
      <c r="X27" s="1081" t="s">
        <v>104</v>
      </c>
      <c r="Y27" s="895"/>
      <c r="Z27" s="894"/>
      <c r="AA27" s="894"/>
      <c r="AB27" s="894"/>
      <c r="AC27" s="894"/>
      <c r="AD27" s="894"/>
      <c r="AE27" s="919" t="s">
        <v>104</v>
      </c>
      <c r="AF27" s="897" t="s">
        <v>104</v>
      </c>
      <c r="AG27" s="894" t="s">
        <v>104</v>
      </c>
      <c r="AH27" s="333" t="s">
        <v>104</v>
      </c>
      <c r="AI27" s="898" t="s">
        <v>104</v>
      </c>
      <c r="AJ27" s="922"/>
      <c r="AK27" s="718"/>
      <c r="AL27" s="62" t="s">
        <v>104</v>
      </c>
      <c r="AM27" s="62"/>
      <c r="AN27" s="1138" t="s">
        <v>115</v>
      </c>
      <c r="AO27" s="1137"/>
    </row>
    <row r="28" spans="2:41" s="72" customFormat="1" ht="10.5" customHeight="1" thickBot="1">
      <c r="B28" s="64">
        <v>45403</v>
      </c>
      <c r="C28" s="73">
        <f t="shared" si="3"/>
        <v>12</v>
      </c>
      <c r="D28" s="66"/>
      <c r="E28" s="66"/>
      <c r="F28" s="66"/>
      <c r="G28" s="66" t="s">
        <v>104</v>
      </c>
      <c r="H28" s="66"/>
      <c r="I28" s="66" t="s">
        <v>104</v>
      </c>
      <c r="J28" s="1079"/>
      <c r="K28" s="1096"/>
      <c r="L28" s="66" t="s">
        <v>104</v>
      </c>
      <c r="M28" s="66"/>
      <c r="N28" s="66"/>
      <c r="O28" s="66"/>
      <c r="P28" s="264" t="s">
        <v>104</v>
      </c>
      <c r="Q28" s="264"/>
      <c r="R28" s="264"/>
      <c r="S28" s="901"/>
      <c r="T28" s="902" t="s">
        <v>104</v>
      </c>
      <c r="U28" s="439"/>
      <c r="V28" s="439" t="s">
        <v>104</v>
      </c>
      <c r="W28" s="334"/>
      <c r="X28" s="1083" t="s">
        <v>104</v>
      </c>
      <c r="Y28" s="923"/>
      <c r="Z28" s="903"/>
      <c r="AA28" s="903"/>
      <c r="AB28" s="903"/>
      <c r="AC28" s="903"/>
      <c r="AD28" s="903"/>
      <c r="AE28" s="914" t="s">
        <v>104</v>
      </c>
      <c r="AF28" s="906" t="s">
        <v>104</v>
      </c>
      <c r="AG28" s="902" t="s">
        <v>104</v>
      </c>
      <c r="AH28" s="907" t="s">
        <v>104</v>
      </c>
      <c r="AI28" s="908" t="s">
        <v>104</v>
      </c>
      <c r="AJ28" s="909"/>
      <c r="AK28" s="719"/>
      <c r="AL28" s="66" t="s">
        <v>104</v>
      </c>
      <c r="AM28" s="66"/>
      <c r="AN28" s="1139" t="s">
        <v>115</v>
      </c>
      <c r="AO28" s="1137"/>
    </row>
    <row r="29" spans="2:41" s="56" customFormat="1" ht="10.5" customHeight="1">
      <c r="B29" s="60">
        <v>45409</v>
      </c>
      <c r="C29" s="61">
        <f t="shared" si="3"/>
        <v>11</v>
      </c>
      <c r="D29" s="62" t="s">
        <v>104</v>
      </c>
      <c r="E29" s="62"/>
      <c r="F29" s="62" t="s">
        <v>104</v>
      </c>
      <c r="G29" s="62"/>
      <c r="H29" s="62" t="s">
        <v>104</v>
      </c>
      <c r="I29" s="62"/>
      <c r="J29" s="1077" t="s">
        <v>104</v>
      </c>
      <c r="K29" s="1093"/>
      <c r="L29" s="62"/>
      <c r="M29" s="62" t="s">
        <v>104</v>
      </c>
      <c r="N29" s="62"/>
      <c r="O29" s="62"/>
      <c r="P29" s="263"/>
      <c r="Q29" s="263" t="s">
        <v>104</v>
      </c>
      <c r="R29" s="263" t="s">
        <v>104</v>
      </c>
      <c r="S29" s="263" t="s">
        <v>104</v>
      </c>
      <c r="T29" s="894"/>
      <c r="U29" s="1047"/>
      <c r="V29" s="1047"/>
      <c r="W29" s="333"/>
      <c r="X29" s="895"/>
      <c r="Y29" s="895"/>
      <c r="Z29" s="1082" t="s">
        <v>104</v>
      </c>
      <c r="AA29" s="62" t="s">
        <v>104</v>
      </c>
      <c r="AB29" s="62" t="s">
        <v>104</v>
      </c>
      <c r="AC29" s="894"/>
      <c r="AD29" s="894" t="s">
        <v>104</v>
      </c>
      <c r="AE29" s="919"/>
      <c r="AF29" s="920"/>
      <c r="AG29" s="894"/>
      <c r="AH29" s="333"/>
      <c r="AI29" s="912"/>
      <c r="AJ29" s="913" t="s">
        <v>104</v>
      </c>
      <c r="AK29" s="718" t="s">
        <v>104</v>
      </c>
      <c r="AL29" s="62"/>
      <c r="AM29" s="62" t="s">
        <v>104</v>
      </c>
      <c r="AN29" s="557"/>
      <c r="AO29" s="1137"/>
    </row>
    <row r="30" spans="2:41" s="56" customFormat="1" ht="10.5" customHeight="1" thickBot="1">
      <c r="B30" s="64">
        <v>45410</v>
      </c>
      <c r="C30" s="65">
        <f t="shared" si="3"/>
        <v>11</v>
      </c>
      <c r="D30" s="66" t="s">
        <v>104</v>
      </c>
      <c r="E30" s="66"/>
      <c r="F30" s="66" t="s">
        <v>104</v>
      </c>
      <c r="G30" s="66"/>
      <c r="H30" s="66" t="s">
        <v>104</v>
      </c>
      <c r="I30" s="66"/>
      <c r="J30" s="1079" t="s">
        <v>104</v>
      </c>
      <c r="K30" s="1096"/>
      <c r="L30" s="66"/>
      <c r="M30" s="66" t="s">
        <v>104</v>
      </c>
      <c r="N30" s="66"/>
      <c r="O30" s="66"/>
      <c r="P30" s="264"/>
      <c r="Q30" s="264" t="s">
        <v>104</v>
      </c>
      <c r="R30" s="264" t="s">
        <v>104</v>
      </c>
      <c r="S30" s="264" t="s">
        <v>104</v>
      </c>
      <c r="T30" s="903"/>
      <c r="U30" s="439"/>
      <c r="V30" s="439"/>
      <c r="W30" s="334"/>
      <c r="X30" s="923"/>
      <c r="Y30" s="923"/>
      <c r="Z30" s="1084" t="s">
        <v>104</v>
      </c>
      <c r="AA30" s="66" t="s">
        <v>104</v>
      </c>
      <c r="AB30" s="66" t="s">
        <v>104</v>
      </c>
      <c r="AC30" s="903"/>
      <c r="AD30" s="903" t="s">
        <v>104</v>
      </c>
      <c r="AE30" s="914"/>
      <c r="AF30" s="921"/>
      <c r="AG30" s="903"/>
      <c r="AH30" s="334"/>
      <c r="AI30" s="916"/>
      <c r="AJ30" s="917" t="s">
        <v>104</v>
      </c>
      <c r="AK30" s="719" t="s">
        <v>104</v>
      </c>
      <c r="AL30" s="66"/>
      <c r="AM30" s="66" t="s">
        <v>104</v>
      </c>
      <c r="AN30" s="458"/>
      <c r="AO30" s="1137"/>
    </row>
    <row r="31" spans="2:41" s="56" customFormat="1" ht="10.5" customHeight="1">
      <c r="B31" s="436">
        <v>45416</v>
      </c>
      <c r="C31" s="628">
        <f t="shared" si="3"/>
        <v>0</v>
      </c>
      <c r="D31" s="1098"/>
      <c r="E31" s="1098"/>
      <c r="F31" s="1098"/>
      <c r="G31" s="1098"/>
      <c r="H31" s="1098"/>
      <c r="I31" s="1098"/>
      <c r="J31" s="1099"/>
      <c r="K31" s="1100"/>
      <c r="L31" s="1094"/>
      <c r="M31" s="328"/>
      <c r="N31" s="328"/>
      <c r="O31" s="328"/>
      <c r="P31" s="328"/>
      <c r="Q31" s="328"/>
      <c r="R31" s="328"/>
      <c r="S31" s="328"/>
      <c r="T31" s="1059"/>
      <c r="U31" s="1060"/>
      <c r="V31" s="1060"/>
      <c r="W31" s="1060"/>
      <c r="X31" s="1060"/>
      <c r="Y31" s="1060"/>
      <c r="Z31" s="1059"/>
      <c r="AA31" s="1059"/>
      <c r="AB31" s="1059"/>
      <c r="AC31" s="1061"/>
      <c r="AD31" s="1059"/>
      <c r="AE31" s="1062"/>
      <c r="AF31" s="1059"/>
      <c r="AG31" s="1059"/>
      <c r="AH31" s="1060"/>
      <c r="AI31" s="1101"/>
      <c r="AJ31" s="1065"/>
      <c r="AK31" s="1058"/>
      <c r="AL31" s="328"/>
      <c r="AM31" s="328"/>
      <c r="AN31" s="924"/>
      <c r="AO31" s="1137"/>
    </row>
    <row r="32" spans="2:41" s="56" customFormat="1" ht="10.5" customHeight="1" thickBot="1">
      <c r="B32" s="437">
        <v>45417</v>
      </c>
      <c r="C32" s="632">
        <f t="shared" si="3"/>
        <v>0</v>
      </c>
      <c r="D32" s="329"/>
      <c r="E32" s="329"/>
      <c r="F32" s="329"/>
      <c r="G32" s="329"/>
      <c r="H32" s="329"/>
      <c r="I32" s="329"/>
      <c r="J32" s="1095"/>
      <c r="K32" s="1102"/>
      <c r="L32" s="1097"/>
      <c r="M32" s="329"/>
      <c r="N32" s="329"/>
      <c r="O32" s="329"/>
      <c r="P32" s="329"/>
      <c r="Q32" s="329"/>
      <c r="R32" s="329"/>
      <c r="S32" s="329"/>
      <c r="T32" s="1067"/>
      <c r="U32" s="1068"/>
      <c r="V32" s="1068"/>
      <c r="W32" s="1068"/>
      <c r="X32" s="1069"/>
      <c r="Y32" s="1069"/>
      <c r="Z32" s="1067"/>
      <c r="AA32" s="1067"/>
      <c r="AB32" s="1067"/>
      <c r="AC32" s="1069"/>
      <c r="AD32" s="1067"/>
      <c r="AE32" s="1070"/>
      <c r="AF32" s="1103"/>
      <c r="AG32" s="1103"/>
      <c r="AH32" s="1104"/>
      <c r="AI32" s="1105"/>
      <c r="AJ32" s="1106"/>
      <c r="AK32" s="1107"/>
      <c r="AL32" s="1108"/>
      <c r="AM32" s="1108"/>
      <c r="AN32" s="925"/>
      <c r="AO32" s="1137"/>
    </row>
    <row r="33" spans="2:43" s="56" customFormat="1" ht="10.5" customHeight="1">
      <c r="B33" s="60">
        <v>45423</v>
      </c>
      <c r="C33" s="61">
        <f t="shared" si="3"/>
        <v>11</v>
      </c>
      <c r="D33" s="928"/>
      <c r="E33" s="928"/>
      <c r="F33" s="928"/>
      <c r="G33" s="928" t="s">
        <v>104</v>
      </c>
      <c r="H33" s="928"/>
      <c r="I33" s="928" t="s">
        <v>104</v>
      </c>
      <c r="J33" s="1077" t="s">
        <v>104</v>
      </c>
      <c r="K33" s="1109"/>
      <c r="L33" s="62" t="s">
        <v>104</v>
      </c>
      <c r="M33" s="62"/>
      <c r="N33" s="62"/>
      <c r="O33" s="62"/>
      <c r="P33" s="263" t="s">
        <v>104</v>
      </c>
      <c r="Q33" s="263"/>
      <c r="R33" s="263"/>
      <c r="S33" s="893"/>
      <c r="T33" s="894" t="s">
        <v>104</v>
      </c>
      <c r="U33" s="1047" t="s">
        <v>104</v>
      </c>
      <c r="V33" s="1047"/>
      <c r="W33" s="333"/>
      <c r="X33" s="1081" t="s">
        <v>104</v>
      </c>
      <c r="Y33" s="895"/>
      <c r="Z33" s="1082" t="s">
        <v>104</v>
      </c>
      <c r="AA33" s="62" t="s">
        <v>104</v>
      </c>
      <c r="AB33" s="62" t="s">
        <v>104</v>
      </c>
      <c r="AC33" s="894"/>
      <c r="AD33" s="894"/>
      <c r="AE33" s="919" t="s">
        <v>104</v>
      </c>
      <c r="AF33" s="920"/>
      <c r="AG33" s="894"/>
      <c r="AH33" s="333"/>
      <c r="AI33" s="929"/>
      <c r="AJ33" s="913" t="s">
        <v>104</v>
      </c>
      <c r="AK33" s="718"/>
      <c r="AL33" s="62"/>
      <c r="AM33" s="62" t="s">
        <v>104</v>
      </c>
      <c r="AN33" s="557"/>
      <c r="AO33" s="1137"/>
    </row>
    <row r="34" spans="2:43" s="56" customFormat="1" ht="10.5" customHeight="1" thickBot="1">
      <c r="B34" s="64">
        <v>45424</v>
      </c>
      <c r="C34" s="65">
        <f t="shared" si="3"/>
        <v>11</v>
      </c>
      <c r="D34" s="926"/>
      <c r="E34" s="926"/>
      <c r="F34" s="926"/>
      <c r="G34" s="926" t="s">
        <v>104</v>
      </c>
      <c r="H34" s="926"/>
      <c r="I34" s="926" t="s">
        <v>104</v>
      </c>
      <c r="J34" s="1079" t="s">
        <v>104</v>
      </c>
      <c r="K34" s="1110"/>
      <c r="L34" s="66" t="s">
        <v>104</v>
      </c>
      <c r="M34" s="66"/>
      <c r="N34" s="66"/>
      <c r="O34" s="66"/>
      <c r="P34" s="264" t="s">
        <v>104</v>
      </c>
      <c r="Q34" s="264"/>
      <c r="R34" s="264"/>
      <c r="S34" s="901"/>
      <c r="T34" s="902" t="s">
        <v>104</v>
      </c>
      <c r="U34" s="439"/>
      <c r="V34" s="439" t="s">
        <v>104</v>
      </c>
      <c r="W34" s="334"/>
      <c r="X34" s="1083" t="s">
        <v>104</v>
      </c>
      <c r="Y34" s="923"/>
      <c r="Z34" s="1084" t="s">
        <v>104</v>
      </c>
      <c r="AA34" s="66" t="s">
        <v>104</v>
      </c>
      <c r="AB34" s="66" t="s">
        <v>104</v>
      </c>
      <c r="AC34" s="903"/>
      <c r="AD34" s="903"/>
      <c r="AE34" s="914" t="s">
        <v>104</v>
      </c>
      <c r="AF34" s="921"/>
      <c r="AG34" s="903"/>
      <c r="AH34" s="334"/>
      <c r="AI34" s="930"/>
      <c r="AJ34" s="917" t="s">
        <v>104</v>
      </c>
      <c r="AK34" s="719"/>
      <c r="AL34" s="66"/>
      <c r="AM34" s="66" t="s">
        <v>104</v>
      </c>
      <c r="AN34" s="458"/>
      <c r="AO34" s="1137"/>
    </row>
    <row r="35" spans="2:43" s="56" customFormat="1" ht="10.5" customHeight="1">
      <c r="B35" s="60">
        <v>45430</v>
      </c>
      <c r="C35" s="61">
        <f t="shared" si="3"/>
        <v>12</v>
      </c>
      <c r="D35" s="1111" t="s">
        <v>104</v>
      </c>
      <c r="E35" s="928"/>
      <c r="F35" s="928" t="s">
        <v>104</v>
      </c>
      <c r="G35" s="928"/>
      <c r="H35" s="928" t="s">
        <v>104</v>
      </c>
      <c r="I35" s="928"/>
      <c r="J35" s="1112"/>
      <c r="K35" s="1113"/>
      <c r="L35" s="62"/>
      <c r="M35" s="62" t="s">
        <v>104</v>
      </c>
      <c r="N35" s="62"/>
      <c r="O35" s="62"/>
      <c r="P35" s="263"/>
      <c r="Q35" s="263" t="s">
        <v>104</v>
      </c>
      <c r="R35" s="263" t="s">
        <v>104</v>
      </c>
      <c r="S35" s="263" t="s">
        <v>104</v>
      </c>
      <c r="T35" s="894"/>
      <c r="U35" s="1047" t="s">
        <v>104</v>
      </c>
      <c r="V35" s="1047"/>
      <c r="W35" s="333"/>
      <c r="X35" s="895"/>
      <c r="Y35" s="895"/>
      <c r="Z35" s="1082" t="s">
        <v>104</v>
      </c>
      <c r="AA35" s="62" t="s">
        <v>104</v>
      </c>
      <c r="AB35" s="62" t="s">
        <v>104</v>
      </c>
      <c r="AC35" s="894"/>
      <c r="AD35" s="894" t="s">
        <v>104</v>
      </c>
      <c r="AE35" s="919"/>
      <c r="AF35" s="920"/>
      <c r="AG35" s="894" t="s">
        <v>104</v>
      </c>
      <c r="AH35" s="333"/>
      <c r="AI35" s="929"/>
      <c r="AJ35" s="913"/>
      <c r="AK35" s="718" t="s">
        <v>104</v>
      </c>
      <c r="AL35" s="62" t="s">
        <v>104</v>
      </c>
      <c r="AM35" s="62"/>
      <c r="AN35" s="557"/>
      <c r="AO35" s="1137"/>
    </row>
    <row r="36" spans="2:43" s="56" customFormat="1" ht="10.5" customHeight="1" thickBot="1">
      <c r="B36" s="64">
        <v>45431</v>
      </c>
      <c r="C36" s="65">
        <f t="shared" si="3"/>
        <v>12</v>
      </c>
      <c r="D36" s="1114" t="s">
        <v>104</v>
      </c>
      <c r="E36" s="926"/>
      <c r="F36" s="926" t="s">
        <v>104</v>
      </c>
      <c r="G36" s="926"/>
      <c r="H36" s="926" t="s">
        <v>104</v>
      </c>
      <c r="I36" s="926"/>
      <c r="J36" s="1115"/>
      <c r="K36" s="1080"/>
      <c r="L36" s="66"/>
      <c r="M36" s="66" t="s">
        <v>104</v>
      </c>
      <c r="N36" s="66"/>
      <c r="O36" s="66"/>
      <c r="P36" s="264"/>
      <c r="Q36" s="264" t="s">
        <v>104</v>
      </c>
      <c r="R36" s="264" t="s">
        <v>104</v>
      </c>
      <c r="S36" s="264" t="s">
        <v>104</v>
      </c>
      <c r="T36" s="903"/>
      <c r="U36" s="439"/>
      <c r="V36" s="439" t="s">
        <v>104</v>
      </c>
      <c r="W36" s="334"/>
      <c r="X36" s="923"/>
      <c r="Y36" s="923"/>
      <c r="Z36" s="1084" t="s">
        <v>104</v>
      </c>
      <c r="AA36" s="66" t="s">
        <v>104</v>
      </c>
      <c r="AB36" s="66" t="s">
        <v>104</v>
      </c>
      <c r="AC36" s="903"/>
      <c r="AD36" s="903" t="s">
        <v>104</v>
      </c>
      <c r="AE36" s="914"/>
      <c r="AF36" s="921"/>
      <c r="AG36" s="902" t="s">
        <v>104</v>
      </c>
      <c r="AH36" s="334"/>
      <c r="AI36" s="930"/>
      <c r="AJ36" s="917"/>
      <c r="AK36" s="719" t="s">
        <v>104</v>
      </c>
      <c r="AL36" s="66" t="s">
        <v>104</v>
      </c>
      <c r="AM36" s="66"/>
      <c r="AN36" s="458"/>
      <c r="AO36" s="1137"/>
    </row>
    <row r="37" spans="2:43" s="56" customFormat="1" ht="10.5" customHeight="1">
      <c r="B37" s="60">
        <v>45437</v>
      </c>
      <c r="C37" s="61">
        <f t="shared" si="3"/>
        <v>11</v>
      </c>
      <c r="D37" s="928" t="s">
        <v>104</v>
      </c>
      <c r="E37" s="928"/>
      <c r="F37" s="928"/>
      <c r="G37" s="928" t="s">
        <v>115</v>
      </c>
      <c r="H37" s="928"/>
      <c r="I37" s="928" t="s">
        <v>115</v>
      </c>
      <c r="J37" s="1077" t="s">
        <v>104</v>
      </c>
      <c r="K37" s="1078"/>
      <c r="L37" s="62" t="s">
        <v>104</v>
      </c>
      <c r="M37" s="62"/>
      <c r="N37" s="62"/>
      <c r="O37" s="62"/>
      <c r="P37" s="263" t="s">
        <v>104</v>
      </c>
      <c r="Q37" s="263"/>
      <c r="R37" s="263"/>
      <c r="S37" s="893"/>
      <c r="T37" s="894" t="s">
        <v>104</v>
      </c>
      <c r="U37" s="1047" t="s">
        <v>104</v>
      </c>
      <c r="V37" s="1047"/>
      <c r="W37" s="333"/>
      <c r="X37" s="1081" t="s">
        <v>104</v>
      </c>
      <c r="Y37" s="895"/>
      <c r="Z37" s="894"/>
      <c r="AA37" s="894"/>
      <c r="AB37" s="894"/>
      <c r="AC37" s="894"/>
      <c r="AD37" s="894"/>
      <c r="AE37" s="919" t="s">
        <v>104</v>
      </c>
      <c r="AF37" s="897" t="s">
        <v>104</v>
      </c>
      <c r="AG37" s="894"/>
      <c r="AH37" s="333" t="s">
        <v>104</v>
      </c>
      <c r="AI37" s="898" t="s">
        <v>104</v>
      </c>
      <c r="AJ37" s="913"/>
      <c r="AK37" s="718"/>
      <c r="AL37" s="62" t="s">
        <v>1115</v>
      </c>
      <c r="AM37" s="62" t="s">
        <v>1115</v>
      </c>
      <c r="AN37" s="557"/>
      <c r="AO37" s="1137"/>
    </row>
    <row r="38" spans="2:43" s="56" customFormat="1" ht="10.5" customHeight="1" thickBot="1">
      <c r="B38" s="64">
        <v>45438</v>
      </c>
      <c r="C38" s="65">
        <f t="shared" si="3"/>
        <v>11</v>
      </c>
      <c r="D38" s="926" t="s">
        <v>104</v>
      </c>
      <c r="E38" s="926"/>
      <c r="F38" s="926"/>
      <c r="G38" s="926" t="s">
        <v>115</v>
      </c>
      <c r="H38" s="926"/>
      <c r="I38" s="926" t="s">
        <v>115</v>
      </c>
      <c r="J38" s="1079" t="s">
        <v>104</v>
      </c>
      <c r="K38" s="652"/>
      <c r="L38" s="66" t="s">
        <v>104</v>
      </c>
      <c r="M38" s="66"/>
      <c r="N38" s="264"/>
      <c r="O38" s="264"/>
      <c r="P38" s="264" t="s">
        <v>104</v>
      </c>
      <c r="Q38" s="264"/>
      <c r="R38" s="264"/>
      <c r="S38" s="901"/>
      <c r="T38" s="902" t="s">
        <v>104</v>
      </c>
      <c r="U38" s="439"/>
      <c r="V38" s="439" t="s">
        <v>104</v>
      </c>
      <c r="W38" s="334"/>
      <c r="X38" s="1083" t="s">
        <v>104</v>
      </c>
      <c r="Y38" s="923"/>
      <c r="Z38" s="903"/>
      <c r="AA38" s="903"/>
      <c r="AB38" s="903"/>
      <c r="AC38" s="903"/>
      <c r="AD38" s="903"/>
      <c r="AE38" s="914" t="s">
        <v>104</v>
      </c>
      <c r="AF38" s="906" t="s">
        <v>104</v>
      </c>
      <c r="AG38" s="902"/>
      <c r="AH38" s="907" t="s">
        <v>104</v>
      </c>
      <c r="AI38" s="908" t="s">
        <v>104</v>
      </c>
      <c r="AJ38" s="917"/>
      <c r="AK38" s="719"/>
      <c r="AL38" s="66" t="s">
        <v>1115</v>
      </c>
      <c r="AM38" s="66" t="s">
        <v>1115</v>
      </c>
      <c r="AN38" s="458"/>
      <c r="AO38" s="1137"/>
    </row>
    <row r="39" spans="2:43" s="56" customFormat="1" ht="10.5" customHeight="1">
      <c r="B39" s="60">
        <v>45444</v>
      </c>
      <c r="C39" s="61">
        <f t="shared" si="3"/>
        <v>10</v>
      </c>
      <c r="D39" s="928"/>
      <c r="E39" s="928"/>
      <c r="F39" s="928" t="s">
        <v>115</v>
      </c>
      <c r="G39" s="928" t="s">
        <v>115</v>
      </c>
      <c r="H39" s="928" t="s">
        <v>115</v>
      </c>
      <c r="I39" s="928" t="s">
        <v>115</v>
      </c>
      <c r="J39" s="1112" t="s">
        <v>115</v>
      </c>
      <c r="K39" s="1078"/>
      <c r="L39" s="62"/>
      <c r="M39" s="62" t="s">
        <v>104</v>
      </c>
      <c r="N39" s="62"/>
      <c r="O39" s="62"/>
      <c r="P39" s="263"/>
      <c r="Q39" s="263" t="s">
        <v>104</v>
      </c>
      <c r="R39" s="263" t="s">
        <v>104</v>
      </c>
      <c r="S39" s="263" t="s">
        <v>104</v>
      </c>
      <c r="T39" s="894"/>
      <c r="U39" s="333"/>
      <c r="V39" s="333"/>
      <c r="W39" s="333"/>
      <c r="X39" s="895"/>
      <c r="Y39" s="895"/>
      <c r="Z39" s="62" t="s">
        <v>104</v>
      </c>
      <c r="AA39" s="62" t="s">
        <v>104</v>
      </c>
      <c r="AB39" s="62" t="s">
        <v>104</v>
      </c>
      <c r="AC39" s="894"/>
      <c r="AD39" s="894" t="s">
        <v>104</v>
      </c>
      <c r="AE39" s="919"/>
      <c r="AF39" s="920"/>
      <c r="AG39" s="894"/>
      <c r="AH39" s="333"/>
      <c r="AI39" s="929"/>
      <c r="AJ39" s="913"/>
      <c r="AK39" s="718" t="s">
        <v>1115</v>
      </c>
      <c r="AL39" s="62"/>
      <c r="AM39" s="62" t="s">
        <v>1115</v>
      </c>
      <c r="AN39" s="557"/>
      <c r="AO39" s="1137"/>
      <c r="AP39" s="1116"/>
      <c r="AQ39" s="1117"/>
    </row>
    <row r="40" spans="2:43" s="56" customFormat="1" ht="10.5" customHeight="1" thickBot="1">
      <c r="B40" s="64">
        <v>45445</v>
      </c>
      <c r="C40" s="65">
        <f t="shared" si="3"/>
        <v>10</v>
      </c>
      <c r="D40" s="926"/>
      <c r="E40" s="926"/>
      <c r="F40" s="926" t="s">
        <v>115</v>
      </c>
      <c r="G40" s="926" t="s">
        <v>115</v>
      </c>
      <c r="H40" s="926" t="s">
        <v>115</v>
      </c>
      <c r="I40" s="926" t="s">
        <v>115</v>
      </c>
      <c r="J40" s="1115" t="s">
        <v>115</v>
      </c>
      <c r="K40" s="652"/>
      <c r="L40" s="66"/>
      <c r="M40" s="66" t="s">
        <v>104</v>
      </c>
      <c r="N40" s="66"/>
      <c r="O40" s="66"/>
      <c r="P40" s="264"/>
      <c r="Q40" s="264" t="s">
        <v>104</v>
      </c>
      <c r="R40" s="264" t="s">
        <v>104</v>
      </c>
      <c r="S40" s="264" t="s">
        <v>104</v>
      </c>
      <c r="T40" s="903"/>
      <c r="U40" s="334"/>
      <c r="V40" s="334"/>
      <c r="W40" s="334"/>
      <c r="X40" s="923"/>
      <c r="Y40" s="923"/>
      <c r="Z40" s="66" t="s">
        <v>104</v>
      </c>
      <c r="AA40" s="66" t="s">
        <v>104</v>
      </c>
      <c r="AB40" s="66" t="s">
        <v>104</v>
      </c>
      <c r="AC40" s="903"/>
      <c r="AD40" s="903" t="s">
        <v>104</v>
      </c>
      <c r="AE40" s="914"/>
      <c r="AF40" s="921"/>
      <c r="AG40" s="903"/>
      <c r="AH40" s="334"/>
      <c r="AI40" s="930"/>
      <c r="AJ40" s="917"/>
      <c r="AK40" s="719" t="s">
        <v>1115</v>
      </c>
      <c r="AL40" s="66"/>
      <c r="AM40" s="66" t="s">
        <v>1115</v>
      </c>
      <c r="AN40" s="458"/>
      <c r="AO40" s="1137"/>
      <c r="AP40" s="1116"/>
    </row>
    <row r="41" spans="2:43" s="56" customFormat="1" ht="10.5" customHeight="1">
      <c r="B41" s="1126">
        <v>45451</v>
      </c>
      <c r="C41" s="1127">
        <f t="shared" si="3"/>
        <v>20</v>
      </c>
      <c r="D41" s="1128" t="s">
        <v>115</v>
      </c>
      <c r="E41" s="1128"/>
      <c r="F41" s="1128"/>
      <c r="G41" s="1129" t="s">
        <v>115</v>
      </c>
      <c r="H41" s="1128" t="s">
        <v>115</v>
      </c>
      <c r="I41" s="1129" t="s">
        <v>115</v>
      </c>
      <c r="J41" s="1130" t="s">
        <v>115</v>
      </c>
      <c r="K41" s="1131"/>
      <c r="L41" s="1129" t="s">
        <v>115</v>
      </c>
      <c r="M41" s="1129" t="s">
        <v>115</v>
      </c>
      <c r="N41" s="1129" t="s">
        <v>115</v>
      </c>
      <c r="O41" s="1129" t="s">
        <v>115</v>
      </c>
      <c r="P41" s="1129" t="s">
        <v>115</v>
      </c>
      <c r="Q41" s="1129" t="s">
        <v>115</v>
      </c>
      <c r="R41" s="1129" t="s">
        <v>115</v>
      </c>
      <c r="S41" s="1129" t="s">
        <v>115</v>
      </c>
      <c r="T41" s="1129" t="s">
        <v>115</v>
      </c>
      <c r="U41" s="1129" t="s">
        <v>115</v>
      </c>
      <c r="V41" s="1129" t="s">
        <v>115</v>
      </c>
      <c r="W41" s="1129"/>
      <c r="X41" s="1129" t="s">
        <v>115</v>
      </c>
      <c r="Y41" s="1132"/>
      <c r="Z41" s="1129" t="s">
        <v>115</v>
      </c>
      <c r="AA41" s="1129" t="s">
        <v>115</v>
      </c>
      <c r="AB41" s="1129" t="s">
        <v>115</v>
      </c>
      <c r="AC41" s="1129" t="s">
        <v>115</v>
      </c>
      <c r="AD41" s="1129" t="s">
        <v>115</v>
      </c>
      <c r="AE41" s="1129" t="s">
        <v>115</v>
      </c>
      <c r="AF41" s="920"/>
      <c r="AG41" s="894"/>
      <c r="AH41" s="333"/>
      <c r="AI41" s="929"/>
      <c r="AJ41" s="913" t="s">
        <v>1115</v>
      </c>
      <c r="AK41" s="718"/>
      <c r="AL41" s="62" t="s">
        <v>1115</v>
      </c>
      <c r="AM41" s="62"/>
      <c r="AN41" s="557"/>
      <c r="AO41" s="1137"/>
    </row>
    <row r="42" spans="2:43" s="56" customFormat="1" ht="10.5" customHeight="1" thickBot="1">
      <c r="B42" s="64">
        <v>45452</v>
      </c>
      <c r="C42" s="65">
        <f t="shared" si="3"/>
        <v>20</v>
      </c>
      <c r="D42" s="926" t="s">
        <v>115</v>
      </c>
      <c r="E42" s="926"/>
      <c r="F42" s="926"/>
      <c r="G42" s="1114" t="s">
        <v>1116</v>
      </c>
      <c r="H42" s="926" t="s">
        <v>115</v>
      </c>
      <c r="I42" s="1114" t="s">
        <v>1116</v>
      </c>
      <c r="J42" s="1115" t="s">
        <v>115</v>
      </c>
      <c r="K42" s="652"/>
      <c r="L42" s="1114" t="s">
        <v>1116</v>
      </c>
      <c r="M42" s="1114" t="s">
        <v>1116</v>
      </c>
      <c r="N42" s="1114" t="s">
        <v>1116</v>
      </c>
      <c r="O42" s="1114" t="s">
        <v>1116</v>
      </c>
      <c r="P42" s="1114" t="s">
        <v>1116</v>
      </c>
      <c r="Q42" s="1114" t="s">
        <v>1116</v>
      </c>
      <c r="R42" s="1114" t="s">
        <v>1116</v>
      </c>
      <c r="S42" s="1114" t="s">
        <v>1116</v>
      </c>
      <c r="T42" s="1114" t="s">
        <v>1116</v>
      </c>
      <c r="U42" s="1114" t="s">
        <v>1116</v>
      </c>
      <c r="V42" s="1114" t="s">
        <v>1116</v>
      </c>
      <c r="W42" s="1114"/>
      <c r="X42" s="1114" t="s">
        <v>1116</v>
      </c>
      <c r="Y42" s="923"/>
      <c r="Z42" s="1114" t="s">
        <v>1116</v>
      </c>
      <c r="AA42" s="1114" t="s">
        <v>1116</v>
      </c>
      <c r="AB42" s="1114" t="s">
        <v>1116</v>
      </c>
      <c r="AC42" s="1114" t="s">
        <v>1116</v>
      </c>
      <c r="AD42" s="1114" t="s">
        <v>1116</v>
      </c>
      <c r="AE42" s="1114" t="s">
        <v>1116</v>
      </c>
      <c r="AF42" s="921"/>
      <c r="AG42" s="903"/>
      <c r="AH42" s="334"/>
      <c r="AI42" s="930"/>
      <c r="AJ42" s="917" t="s">
        <v>1115</v>
      </c>
      <c r="AK42" s="719"/>
      <c r="AL42" s="66" t="s">
        <v>1115</v>
      </c>
      <c r="AM42" s="66"/>
      <c r="AN42" s="458"/>
      <c r="AO42" s="1137"/>
    </row>
    <row r="43" spans="2:43" s="56" customFormat="1" ht="10.5" customHeight="1">
      <c r="B43" s="60">
        <v>45458</v>
      </c>
      <c r="C43" s="61">
        <f t="shared" si="3"/>
        <v>4</v>
      </c>
      <c r="D43" s="928" t="s">
        <v>115</v>
      </c>
      <c r="E43" s="928"/>
      <c r="F43" s="928" t="s">
        <v>115</v>
      </c>
      <c r="G43" s="928"/>
      <c r="H43" s="928" t="s">
        <v>115</v>
      </c>
      <c r="I43" s="928"/>
      <c r="J43" s="1112" t="s">
        <v>115</v>
      </c>
      <c r="K43" s="1078"/>
      <c r="L43" s="1118"/>
      <c r="M43" s="62"/>
      <c r="N43" s="62"/>
      <c r="O43" s="62"/>
      <c r="P43" s="263"/>
      <c r="Q43" s="263"/>
      <c r="R43" s="263"/>
      <c r="S43" s="263"/>
      <c r="T43" s="894"/>
      <c r="U43" s="333"/>
      <c r="V43" s="333"/>
      <c r="W43" s="333"/>
      <c r="X43" s="895"/>
      <c r="Y43" s="895"/>
      <c r="Z43" s="894"/>
      <c r="AA43" s="894"/>
      <c r="AB43" s="894"/>
      <c r="AC43" s="894"/>
      <c r="AD43" s="894"/>
      <c r="AE43" s="919"/>
      <c r="AF43" s="920"/>
      <c r="AG43" s="894"/>
      <c r="AH43" s="333"/>
      <c r="AI43" s="929"/>
      <c r="AJ43" s="913" t="s">
        <v>1115</v>
      </c>
      <c r="AK43" s="718" t="s">
        <v>1115</v>
      </c>
      <c r="AL43" s="62" t="s">
        <v>1115</v>
      </c>
      <c r="AM43" s="62" t="s">
        <v>1115</v>
      </c>
      <c r="AN43" s="557"/>
      <c r="AO43" s="1137"/>
    </row>
    <row r="44" spans="2:43" s="56" customFormat="1" ht="10.5" customHeight="1" thickBot="1">
      <c r="B44" s="64">
        <v>45459</v>
      </c>
      <c r="C44" s="65">
        <f t="shared" si="3"/>
        <v>4</v>
      </c>
      <c r="D44" s="926" t="s">
        <v>115</v>
      </c>
      <c r="E44" s="926"/>
      <c r="F44" s="926" t="s">
        <v>115</v>
      </c>
      <c r="G44" s="926"/>
      <c r="H44" s="926" t="s">
        <v>115</v>
      </c>
      <c r="I44" s="926"/>
      <c r="J44" s="1115" t="s">
        <v>115</v>
      </c>
      <c r="K44" s="652"/>
      <c r="L44" s="1119"/>
      <c r="M44" s="66"/>
      <c r="N44" s="66"/>
      <c r="O44" s="66"/>
      <c r="P44" s="264"/>
      <c r="Q44" s="264"/>
      <c r="R44" s="264"/>
      <c r="S44" s="264"/>
      <c r="T44" s="903"/>
      <c r="U44" s="334"/>
      <c r="V44" s="334"/>
      <c r="W44" s="334"/>
      <c r="X44" s="923"/>
      <c r="Y44" s="923"/>
      <c r="Z44" s="903"/>
      <c r="AA44" s="903"/>
      <c r="AB44" s="903"/>
      <c r="AC44" s="903"/>
      <c r="AD44" s="903"/>
      <c r="AE44" s="914"/>
      <c r="AF44" s="921"/>
      <c r="AG44" s="903"/>
      <c r="AH44" s="334"/>
      <c r="AI44" s="930"/>
      <c r="AJ44" s="917" t="s">
        <v>1115</v>
      </c>
      <c r="AK44" s="719" t="s">
        <v>1115</v>
      </c>
      <c r="AL44" s="66" t="s">
        <v>1115</v>
      </c>
      <c r="AM44" s="66" t="s">
        <v>1115</v>
      </c>
      <c r="AN44" s="458"/>
      <c r="AO44" s="1137"/>
    </row>
    <row r="45" spans="2:43" s="56" customFormat="1" ht="10.5" customHeight="1">
      <c r="B45" s="60">
        <v>45465</v>
      </c>
      <c r="C45" s="61">
        <f t="shared" si="3"/>
        <v>4</v>
      </c>
      <c r="D45" s="928" t="s">
        <v>115</v>
      </c>
      <c r="E45" s="928"/>
      <c r="F45" s="928" t="s">
        <v>115</v>
      </c>
      <c r="G45" s="928"/>
      <c r="H45" s="928" t="s">
        <v>115</v>
      </c>
      <c r="I45" s="928"/>
      <c r="J45" s="1112" t="s">
        <v>115</v>
      </c>
      <c r="K45" s="1078"/>
      <c r="L45" s="1118"/>
      <c r="M45" s="62"/>
      <c r="N45" s="62"/>
      <c r="O45" s="62"/>
      <c r="P45" s="263"/>
      <c r="Q45" s="263"/>
      <c r="R45" s="263"/>
      <c r="S45" s="263"/>
      <c r="T45" s="894"/>
      <c r="U45" s="333"/>
      <c r="V45" s="333"/>
      <c r="W45" s="333"/>
      <c r="X45" s="895"/>
      <c r="Y45" s="895"/>
      <c r="Z45" s="894"/>
      <c r="AA45" s="894"/>
      <c r="AB45" s="894"/>
      <c r="AC45" s="894"/>
      <c r="AD45" s="894"/>
      <c r="AE45" s="919"/>
      <c r="AF45" s="928" t="s">
        <v>115</v>
      </c>
      <c r="AG45" s="928" t="s">
        <v>115</v>
      </c>
      <c r="AH45" s="928" t="s">
        <v>115</v>
      </c>
      <c r="AI45" s="1112" t="s">
        <v>115</v>
      </c>
      <c r="AJ45" s="922"/>
      <c r="AK45" s="718"/>
      <c r="AL45" s="62"/>
      <c r="AM45" s="62"/>
      <c r="AN45" s="557"/>
      <c r="AO45" s="1137"/>
    </row>
    <row r="46" spans="2:43" s="56" customFormat="1" ht="10.5" customHeight="1" thickBot="1">
      <c r="B46" s="64">
        <v>45466</v>
      </c>
      <c r="C46" s="65">
        <f t="shared" si="3"/>
        <v>4</v>
      </c>
      <c r="D46" s="926" t="s">
        <v>115</v>
      </c>
      <c r="E46" s="926"/>
      <c r="F46" s="926" t="s">
        <v>115</v>
      </c>
      <c r="G46" s="926"/>
      <c r="H46" s="926" t="s">
        <v>115</v>
      </c>
      <c r="I46" s="926"/>
      <c r="J46" s="1115" t="s">
        <v>115</v>
      </c>
      <c r="K46" s="652"/>
      <c r="L46" s="1119"/>
      <c r="M46" s="66"/>
      <c r="N46" s="66"/>
      <c r="O46" s="66"/>
      <c r="P46" s="264"/>
      <c r="Q46" s="264"/>
      <c r="R46" s="264"/>
      <c r="S46" s="264"/>
      <c r="T46" s="903"/>
      <c r="U46" s="334"/>
      <c r="V46" s="334"/>
      <c r="W46" s="334"/>
      <c r="X46" s="923"/>
      <c r="Y46" s="923"/>
      <c r="Z46" s="903"/>
      <c r="AA46" s="903"/>
      <c r="AB46" s="903"/>
      <c r="AC46" s="903"/>
      <c r="AD46" s="903"/>
      <c r="AE46" s="914"/>
      <c r="AF46" s="926" t="s">
        <v>115</v>
      </c>
      <c r="AG46" s="926" t="s">
        <v>115</v>
      </c>
      <c r="AH46" s="926" t="s">
        <v>115</v>
      </c>
      <c r="AI46" s="1115" t="s">
        <v>115</v>
      </c>
      <c r="AJ46" s="909"/>
      <c r="AK46" s="719"/>
      <c r="AL46" s="66"/>
      <c r="AM46" s="66"/>
      <c r="AN46" s="458"/>
      <c r="AO46" s="1137"/>
    </row>
    <row r="47" spans="2:43" s="56" customFormat="1" ht="10.5" customHeight="1">
      <c r="B47" s="60">
        <v>45472</v>
      </c>
      <c r="C47" s="61">
        <f t="shared" si="3"/>
        <v>0</v>
      </c>
      <c r="D47" s="722"/>
      <c r="E47" s="722"/>
      <c r="F47" s="722"/>
      <c r="G47" s="722"/>
      <c r="H47" s="932"/>
      <c r="I47" s="932"/>
      <c r="J47" s="1120"/>
      <c r="K47" s="1121"/>
      <c r="L47" s="1118"/>
      <c r="M47" s="722"/>
      <c r="N47" s="722"/>
      <c r="O47" s="722"/>
      <c r="P47" s="932"/>
      <c r="Q47" s="932"/>
      <c r="R47" s="932"/>
      <c r="S47" s="933"/>
      <c r="T47" s="934"/>
      <c r="U47" s="722"/>
      <c r="V47" s="722"/>
      <c r="W47" s="722"/>
      <c r="X47" s="722"/>
      <c r="Y47" s="934"/>
      <c r="Z47" s="934"/>
      <c r="AA47" s="934"/>
      <c r="AB47" s="934"/>
      <c r="AC47" s="934"/>
      <c r="AD47" s="934"/>
      <c r="AE47" s="935"/>
      <c r="AF47" s="936"/>
      <c r="AG47" s="934"/>
      <c r="AH47" s="934"/>
      <c r="AI47" s="937"/>
      <c r="AJ47" s="913"/>
      <c r="AK47" s="936"/>
      <c r="AL47" s="934"/>
      <c r="AM47" s="934"/>
      <c r="AN47" s="935"/>
      <c r="AO47" s="1137"/>
    </row>
    <row r="48" spans="2:43" s="56" customFormat="1" ht="10.5" customHeight="1" thickBot="1">
      <c r="B48" s="64">
        <v>45473</v>
      </c>
      <c r="C48" s="74">
        <f t="shared" si="3"/>
        <v>0</v>
      </c>
      <c r="D48" s="723"/>
      <c r="E48" s="723"/>
      <c r="F48" s="723"/>
      <c r="G48" s="723"/>
      <c r="H48" s="938"/>
      <c r="I48" s="938"/>
      <c r="J48" s="1122"/>
      <c r="K48" s="1123"/>
      <c r="L48" s="1119"/>
      <c r="M48" s="723"/>
      <c r="N48" s="723"/>
      <c r="O48" s="723"/>
      <c r="P48" s="938"/>
      <c r="Q48" s="938"/>
      <c r="R48" s="938"/>
      <c r="S48" s="939"/>
      <c r="T48" s="931"/>
      <c r="U48" s="723"/>
      <c r="V48" s="723"/>
      <c r="W48" s="723"/>
      <c r="X48" s="723"/>
      <c r="Y48" s="931"/>
      <c r="Z48" s="931"/>
      <c r="AA48" s="931"/>
      <c r="AB48" s="931"/>
      <c r="AC48" s="931"/>
      <c r="AD48" s="931"/>
      <c r="AE48" s="940"/>
      <c r="AF48" s="941"/>
      <c r="AG48" s="931"/>
      <c r="AH48" s="931"/>
      <c r="AI48" s="942"/>
      <c r="AJ48" s="917"/>
      <c r="AK48" s="941"/>
      <c r="AL48" s="931"/>
      <c r="AM48" s="931"/>
      <c r="AN48" s="940"/>
      <c r="AO48" s="1137"/>
    </row>
    <row r="49" spans="2:41" s="314" customFormat="1" ht="11.1" customHeight="1" thickBot="1">
      <c r="B49" s="461"/>
      <c r="C49" s="462"/>
      <c r="D49" s="464"/>
      <c r="E49" s="464"/>
      <c r="F49" s="464"/>
      <c r="G49" s="464"/>
      <c r="H49" s="464"/>
      <c r="I49" s="464"/>
      <c r="J49" s="464"/>
      <c r="K49" s="464"/>
      <c r="L49" s="463"/>
      <c r="M49" s="464"/>
      <c r="N49" s="464"/>
      <c r="O49" s="464"/>
      <c r="P49" s="464"/>
      <c r="Q49" s="464"/>
      <c r="R49" s="464"/>
      <c r="S49" s="943"/>
      <c r="T49" s="943"/>
      <c r="U49" s="684"/>
      <c r="V49" s="337"/>
      <c r="W49" s="948"/>
      <c r="X49" s="948"/>
      <c r="Y49" s="8"/>
      <c r="Z49" s="944"/>
      <c r="AA49" s="945"/>
      <c r="AB49" s="945"/>
      <c r="AC49" s="946"/>
      <c r="AD49" s="946"/>
      <c r="AE49" s="946"/>
      <c r="AF49" s="947"/>
      <c r="AG49" s="943"/>
      <c r="AH49" s="469"/>
      <c r="AI49" s="947"/>
      <c r="AJ49" s="945"/>
      <c r="AK49" s="464"/>
      <c r="AL49" s="464"/>
      <c r="AM49" s="464"/>
      <c r="AN49" s="464"/>
      <c r="AO49" s="1140"/>
    </row>
    <row r="50" spans="2:41" s="314" customFormat="1" ht="11.1" customHeight="1">
      <c r="B50" s="461"/>
      <c r="C50" s="462"/>
      <c r="D50" s="464"/>
      <c r="E50" s="464"/>
      <c r="F50" s="464"/>
      <c r="H50" s="1124"/>
      <c r="I50" s="464"/>
      <c r="J50" s="464"/>
      <c r="K50" s="464"/>
      <c r="L50" s="1129" t="s">
        <v>115</v>
      </c>
      <c r="N50" s="1124" t="s">
        <v>1117</v>
      </c>
      <c r="O50" s="464"/>
      <c r="P50" s="1124" t="s">
        <v>1117</v>
      </c>
      <c r="Q50" s="464"/>
      <c r="R50" s="463"/>
      <c r="S50" s="464"/>
      <c r="T50" s="464"/>
      <c r="U50" s="464"/>
      <c r="V50" s="464"/>
      <c r="W50" s="464"/>
      <c r="X50" s="948"/>
      <c r="Y50" s="8"/>
      <c r="Z50" s="944"/>
      <c r="AA50" s="945"/>
      <c r="AB50" s="945"/>
      <c r="AC50" s="946"/>
      <c r="AD50" s="946"/>
      <c r="AE50" s="946"/>
      <c r="AF50" s="947"/>
      <c r="AG50" s="943"/>
      <c r="AH50" s="469"/>
      <c r="AI50" s="947"/>
      <c r="AJ50" s="945"/>
      <c r="AK50" s="464"/>
      <c r="AL50" s="464"/>
      <c r="AM50" s="464"/>
      <c r="AN50" s="464"/>
      <c r="AO50" s="466"/>
    </row>
    <row r="51" spans="2:41" s="314" customFormat="1" ht="11.1" customHeight="1" thickBot="1">
      <c r="B51" s="470"/>
      <c r="C51" s="462"/>
      <c r="D51" s="464"/>
      <c r="E51" s="464"/>
      <c r="F51" s="464"/>
      <c r="G51" s="464"/>
      <c r="H51" s="464"/>
      <c r="I51" s="464"/>
      <c r="J51" s="464"/>
      <c r="K51" s="464"/>
      <c r="L51" s="1114" t="s">
        <v>1116</v>
      </c>
      <c r="M51" s="464"/>
      <c r="N51" s="464"/>
      <c r="O51" s="464"/>
      <c r="P51" s="464"/>
      <c r="Q51" s="464"/>
      <c r="R51" s="463"/>
      <c r="S51" s="464"/>
      <c r="T51" s="464"/>
      <c r="U51" s="464"/>
      <c r="V51" s="464"/>
      <c r="W51" s="464"/>
      <c r="X51" s="948"/>
      <c r="Y51" s="8"/>
      <c r="Z51" s="944"/>
      <c r="AA51" s="945"/>
      <c r="AB51" s="945"/>
      <c r="AC51" s="946"/>
      <c r="AD51" s="946"/>
      <c r="AE51" s="946"/>
      <c r="AF51" s="947"/>
      <c r="AG51" s="943"/>
      <c r="AH51" s="469"/>
      <c r="AI51" s="947"/>
      <c r="AJ51" s="945"/>
      <c r="AK51" s="464"/>
      <c r="AL51" s="464"/>
      <c r="AM51" s="464"/>
      <c r="AN51" s="464"/>
      <c r="AO51" s="466"/>
    </row>
    <row r="52" spans="2:41" ht="11.1" hidden="1" customHeight="1" thickBot="1">
      <c r="B52" s="75" t="s">
        <v>425</v>
      </c>
      <c r="C52" s="48"/>
      <c r="U52" s="950"/>
      <c r="V52" s="951"/>
      <c r="W52" s="951"/>
      <c r="X52" s="952"/>
      <c r="Y52" s="951"/>
      <c r="AC52" s="953"/>
      <c r="AD52" s="953"/>
      <c r="AE52" s="953"/>
      <c r="AO52" s="45"/>
    </row>
    <row r="53" spans="2:41" ht="11.1" hidden="1" customHeight="1">
      <c r="B53" s="76" t="s">
        <v>411</v>
      </c>
      <c r="C53" s="49"/>
      <c r="U53" s="950"/>
      <c r="V53" s="951"/>
      <c r="W53" s="951"/>
      <c r="X53" s="952"/>
      <c r="Y53" s="951"/>
      <c r="AC53" s="953"/>
      <c r="AD53" s="953"/>
      <c r="AE53" s="953"/>
      <c r="AO53" s="45"/>
    </row>
    <row r="54" spans="2:41" ht="11.1" hidden="1" customHeight="1" thickBot="1">
      <c r="B54" s="76" t="s">
        <v>413</v>
      </c>
      <c r="C54" s="51"/>
      <c r="M54" s="50"/>
      <c r="N54" s="50"/>
      <c r="U54" s="950"/>
      <c r="V54" s="951"/>
      <c r="W54" s="951"/>
      <c r="X54" s="952"/>
      <c r="Y54" s="951"/>
      <c r="AC54" s="953"/>
      <c r="AD54" s="953"/>
      <c r="AE54" s="953"/>
      <c r="AO54" s="45"/>
    </row>
    <row r="55" spans="2:41" ht="11.1" hidden="1" customHeight="1">
      <c r="B55" s="76" t="s">
        <v>412</v>
      </c>
      <c r="C55" s="51"/>
      <c r="M55" s="50"/>
      <c r="N55" s="50"/>
      <c r="U55" s="950"/>
      <c r="V55" s="951"/>
      <c r="W55" s="951"/>
      <c r="X55" s="952"/>
      <c r="Y55" s="951"/>
      <c r="AC55" s="953"/>
      <c r="AD55" s="953"/>
      <c r="AE55" s="953"/>
      <c r="AO55" s="45"/>
    </row>
    <row r="56" spans="2:41" hidden="1">
      <c r="B56" s="58" t="s">
        <v>426</v>
      </c>
      <c r="C56" s="52"/>
      <c r="D56" s="46"/>
      <c r="E56" s="46"/>
      <c r="F56" s="46"/>
      <c r="G56" s="46"/>
      <c r="K56" s="46"/>
      <c r="L56" s="46"/>
      <c r="M56" s="46"/>
      <c r="N56" s="46"/>
      <c r="O56" s="46"/>
      <c r="T56" s="955"/>
      <c r="U56" s="956"/>
      <c r="V56" s="957"/>
      <c r="W56" s="957"/>
      <c r="X56" s="958"/>
      <c r="Y56" s="957"/>
      <c r="Z56" s="338"/>
      <c r="AC56" s="959"/>
      <c r="AD56" s="959"/>
      <c r="AE56" s="959"/>
      <c r="AF56" s="960"/>
      <c r="AG56" s="955"/>
      <c r="AH56" s="338"/>
      <c r="AI56" s="960"/>
      <c r="AK56" s="46"/>
      <c r="AL56" s="46"/>
      <c r="AM56" s="46"/>
      <c r="AN56" s="46"/>
      <c r="AO56" s="45"/>
    </row>
    <row r="57" spans="2:41" hidden="1">
      <c r="B57" s="58" t="s">
        <v>427</v>
      </c>
      <c r="C57" s="317"/>
      <c r="D57" s="46"/>
      <c r="E57" s="46"/>
      <c r="F57" s="46"/>
      <c r="G57" s="46"/>
      <c r="K57" s="46"/>
      <c r="L57" s="46"/>
      <c r="M57" s="46"/>
      <c r="N57" s="46"/>
      <c r="O57" s="46"/>
      <c r="T57" s="955"/>
      <c r="U57" s="956"/>
      <c r="V57" s="957"/>
      <c r="W57" s="957"/>
      <c r="X57" s="958"/>
      <c r="Y57" s="957"/>
      <c r="Z57" s="338"/>
      <c r="AC57" s="959"/>
      <c r="AD57" s="959"/>
      <c r="AE57" s="959"/>
      <c r="AF57" s="960"/>
      <c r="AG57" s="955"/>
      <c r="AH57" s="338"/>
      <c r="AI57" s="960"/>
      <c r="AK57" s="46"/>
      <c r="AL57" s="46"/>
      <c r="AM57" s="46"/>
      <c r="AN57" s="46"/>
    </row>
    <row r="58" spans="2:41">
      <c r="U58" s="684"/>
      <c r="W58" s="948"/>
      <c r="X58" s="948"/>
      <c r="Y58" s="684"/>
      <c r="AC58" s="961"/>
      <c r="AD58" s="961"/>
      <c r="AE58" s="961"/>
    </row>
    <row r="59" spans="2:41">
      <c r="U59" s="724"/>
      <c r="V59" s="724"/>
      <c r="W59" s="724"/>
      <c r="X59" s="724"/>
      <c r="Y59" s="724"/>
      <c r="AC59" s="962"/>
      <c r="AD59" s="962"/>
      <c r="AE59" s="962"/>
    </row>
  </sheetData>
  <sheetProtection selectLockedCells="1" selectUnlockedCells="1"/>
  <pageMargins left="0" right="0" top="0" bottom="0" header="0" footer="0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36"/>
  <sheetViews>
    <sheetView workbookViewId="0">
      <selection activeCell="N26" sqref="N26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2.85546875" style="53" hidden="1" customWidth="1"/>
    <col min="4" max="5" width="3.85546875" style="948" customWidth="1"/>
    <col min="6" max="8" width="3.85546875" style="963" hidden="1" customWidth="1"/>
    <col min="9" max="9" width="3.85546875" style="954" customWidth="1"/>
    <col min="10" max="10" width="3.85546875" style="949" customWidth="1"/>
    <col min="11" max="11" width="4.5703125" style="954" customWidth="1"/>
    <col min="12" max="12" width="6" style="32" customWidth="1"/>
    <col min="13" max="16384" width="8.85546875" style="32"/>
  </cols>
  <sheetData>
    <row r="1" spans="2:13" s="56" customFormat="1" ht="15" customHeight="1" thickBot="1">
      <c r="B1" s="984" t="s">
        <v>1071</v>
      </c>
      <c r="C1" s="55"/>
      <c r="D1" s="869"/>
      <c r="E1" s="869"/>
      <c r="F1" s="871"/>
      <c r="G1" s="871"/>
      <c r="H1" s="871"/>
      <c r="I1" s="872"/>
      <c r="J1" s="870"/>
      <c r="K1" s="872"/>
    </row>
    <row r="2" spans="2:13" s="716" customFormat="1" ht="113.45" customHeight="1" thickTop="1" thickBot="1">
      <c r="B2" s="709"/>
      <c r="C2" s="710"/>
      <c r="D2" s="879" t="s">
        <v>1053</v>
      </c>
      <c r="E2" s="879" t="s">
        <v>1054</v>
      </c>
      <c r="F2" s="880" t="s">
        <v>1055</v>
      </c>
      <c r="G2" s="880" t="s">
        <v>1056</v>
      </c>
      <c r="H2" s="881" t="s">
        <v>1069</v>
      </c>
      <c r="I2" s="974" t="s">
        <v>1058</v>
      </c>
      <c r="J2" s="879" t="s">
        <v>1059</v>
      </c>
      <c r="K2" s="884" t="s">
        <v>1068</v>
      </c>
      <c r="L2" s="451"/>
    </row>
    <row r="3" spans="2:13" ht="15.6" hidden="1" customHeight="1">
      <c r="B3" s="35" t="s">
        <v>93</v>
      </c>
      <c r="C3" s="37"/>
      <c r="D3" s="886" t="s">
        <v>101</v>
      </c>
      <c r="E3" s="886" t="s">
        <v>101</v>
      </c>
      <c r="F3" s="888"/>
      <c r="G3" s="888"/>
      <c r="H3" s="889"/>
      <c r="I3" s="890"/>
      <c r="J3" s="887"/>
      <c r="K3" s="891"/>
      <c r="L3" s="454"/>
      <c r="M3" s="299"/>
    </row>
    <row r="4" spans="2:13" s="56" customFormat="1" ht="10.5" customHeight="1">
      <c r="B4" s="60">
        <v>45248</v>
      </c>
      <c r="C4" s="61">
        <f t="shared" ref="C4:C25" si="0">COUNTA(D4:K4)</f>
        <v>5</v>
      </c>
      <c r="D4" s="894" t="s">
        <v>104</v>
      </c>
      <c r="E4" s="894" t="s">
        <v>104</v>
      </c>
      <c r="F4" s="894"/>
      <c r="G4" s="894"/>
      <c r="H4" s="919"/>
      <c r="I4" s="920" t="s">
        <v>104</v>
      </c>
      <c r="J4" s="894" t="s">
        <v>104</v>
      </c>
      <c r="K4" s="912" t="s">
        <v>104</v>
      </c>
      <c r="L4" s="457"/>
    </row>
    <row r="5" spans="2:13" s="56" customFormat="1" ht="10.5" customHeight="1" thickBot="1">
      <c r="B5" s="64">
        <v>45249</v>
      </c>
      <c r="C5" s="65">
        <f t="shared" si="0"/>
        <v>5</v>
      </c>
      <c r="D5" s="903" t="s">
        <v>104</v>
      </c>
      <c r="E5" s="903" t="s">
        <v>104</v>
      </c>
      <c r="F5" s="903"/>
      <c r="G5" s="903"/>
      <c r="H5" s="914"/>
      <c r="I5" s="921" t="s">
        <v>104</v>
      </c>
      <c r="J5" s="903" t="s">
        <v>104</v>
      </c>
      <c r="K5" s="916" t="s">
        <v>104</v>
      </c>
      <c r="L5" s="457"/>
    </row>
    <row r="6" spans="2:13" s="56" customFormat="1" ht="10.5" customHeight="1">
      <c r="B6" s="60">
        <v>45255</v>
      </c>
      <c r="C6" s="61">
        <f t="shared" si="0"/>
        <v>3</v>
      </c>
      <c r="D6" s="894"/>
      <c r="E6" s="894"/>
      <c r="F6" s="894"/>
      <c r="G6" s="894"/>
      <c r="H6" s="919"/>
      <c r="I6" s="920" t="s">
        <v>104</v>
      </c>
      <c r="J6" s="894" t="s">
        <v>104</v>
      </c>
      <c r="K6" s="912" t="s">
        <v>104</v>
      </c>
      <c r="L6" s="457"/>
    </row>
    <row r="7" spans="2:13" s="56" customFormat="1" ht="10.5" customHeight="1" thickBot="1">
      <c r="B7" s="64">
        <v>45256</v>
      </c>
      <c r="C7" s="65">
        <f t="shared" si="0"/>
        <v>3</v>
      </c>
      <c r="D7" s="903"/>
      <c r="E7" s="903"/>
      <c r="F7" s="903"/>
      <c r="G7" s="903"/>
      <c r="H7" s="914"/>
      <c r="I7" s="921" t="s">
        <v>104</v>
      </c>
      <c r="J7" s="903" t="s">
        <v>104</v>
      </c>
      <c r="K7" s="916" t="s">
        <v>104</v>
      </c>
      <c r="L7" s="457"/>
    </row>
    <row r="8" spans="2:13" s="69" customFormat="1" ht="10.5" customHeight="1">
      <c r="B8" s="60">
        <v>45262</v>
      </c>
      <c r="C8" s="67">
        <f t="shared" si="0"/>
        <v>2</v>
      </c>
      <c r="D8" s="894" t="s">
        <v>104</v>
      </c>
      <c r="E8" s="894" t="s">
        <v>104</v>
      </c>
      <c r="F8" s="894"/>
      <c r="G8" s="894"/>
      <c r="H8" s="919"/>
      <c r="I8" s="920"/>
      <c r="J8" s="894"/>
      <c r="K8" s="912"/>
      <c r="L8" s="459"/>
    </row>
    <row r="9" spans="2:13" s="69" customFormat="1" ht="10.5" customHeight="1" thickBot="1">
      <c r="B9" s="64">
        <v>45263</v>
      </c>
      <c r="C9" s="70">
        <f t="shared" si="0"/>
        <v>2</v>
      </c>
      <c r="D9" s="903" t="s">
        <v>104</v>
      </c>
      <c r="E9" s="903" t="s">
        <v>104</v>
      </c>
      <c r="F9" s="903"/>
      <c r="G9" s="903"/>
      <c r="H9" s="914"/>
      <c r="I9" s="921"/>
      <c r="J9" s="903"/>
      <c r="K9" s="916"/>
      <c r="L9" s="459"/>
    </row>
    <row r="10" spans="2:13" s="72" customFormat="1" ht="10.5" customHeight="1">
      <c r="B10" s="60">
        <v>45269</v>
      </c>
      <c r="C10" s="71">
        <f t="shared" si="0"/>
        <v>3</v>
      </c>
      <c r="D10" s="894"/>
      <c r="E10" s="894"/>
      <c r="F10" s="894"/>
      <c r="G10" s="894"/>
      <c r="H10" s="919"/>
      <c r="I10" s="920" t="s">
        <v>104</v>
      </c>
      <c r="J10" s="894" t="s">
        <v>104</v>
      </c>
      <c r="K10" s="912" t="s">
        <v>104</v>
      </c>
      <c r="L10" s="457"/>
    </row>
    <row r="11" spans="2:13" s="72" customFormat="1" ht="10.5" customHeight="1" thickBot="1">
      <c r="B11" s="64">
        <v>45270</v>
      </c>
      <c r="C11" s="73">
        <f t="shared" si="0"/>
        <v>3</v>
      </c>
      <c r="D11" s="903"/>
      <c r="E11" s="903"/>
      <c r="F11" s="903"/>
      <c r="G11" s="903"/>
      <c r="H11" s="914"/>
      <c r="I11" s="921" t="s">
        <v>104</v>
      </c>
      <c r="J11" s="903" t="s">
        <v>104</v>
      </c>
      <c r="K11" s="916" t="s">
        <v>104</v>
      </c>
      <c r="L11" s="457"/>
    </row>
    <row r="12" spans="2:13" s="56" customFormat="1" ht="10.5" customHeight="1">
      <c r="B12" s="60">
        <v>45276</v>
      </c>
      <c r="C12" s="61">
        <f t="shared" si="0"/>
        <v>2</v>
      </c>
      <c r="D12" s="894" t="s">
        <v>104</v>
      </c>
      <c r="E12" s="894" t="s">
        <v>104</v>
      </c>
      <c r="F12" s="894"/>
      <c r="G12" s="894"/>
      <c r="H12" s="919"/>
      <c r="I12" s="920"/>
      <c r="J12" s="894"/>
      <c r="K12" s="912"/>
      <c r="L12" s="457"/>
    </row>
    <row r="13" spans="2:13" s="56" customFormat="1" ht="10.5" customHeight="1" thickBot="1">
      <c r="B13" s="64">
        <v>45277</v>
      </c>
      <c r="C13" s="65">
        <f t="shared" si="0"/>
        <v>2</v>
      </c>
      <c r="D13" s="903" t="s">
        <v>104</v>
      </c>
      <c r="E13" s="903" t="s">
        <v>104</v>
      </c>
      <c r="F13" s="903"/>
      <c r="G13" s="903"/>
      <c r="H13" s="914"/>
      <c r="I13" s="921"/>
      <c r="J13" s="903"/>
      <c r="K13" s="916"/>
      <c r="L13" s="457"/>
    </row>
    <row r="14" spans="2:13" s="56" customFormat="1" ht="10.5" customHeight="1">
      <c r="B14" s="981">
        <v>45304</v>
      </c>
      <c r="C14" s="67">
        <f t="shared" si="0"/>
        <v>3</v>
      </c>
      <c r="D14" s="893"/>
      <c r="E14" s="977"/>
      <c r="F14" s="978"/>
      <c r="G14" s="978"/>
      <c r="H14" s="978"/>
      <c r="I14" s="979" t="s">
        <v>104</v>
      </c>
      <c r="J14" s="893" t="s">
        <v>104</v>
      </c>
      <c r="K14" s="980" t="s">
        <v>104</v>
      </c>
      <c r="L14" s="457"/>
    </row>
    <row r="15" spans="2:13" s="56" customFormat="1" ht="10.5" customHeight="1" thickBot="1">
      <c r="B15" s="64">
        <v>45305</v>
      </c>
      <c r="C15" s="65">
        <f t="shared" si="0"/>
        <v>3</v>
      </c>
      <c r="D15" s="903"/>
      <c r="E15" s="914"/>
      <c r="F15" s="975"/>
      <c r="G15" s="975"/>
      <c r="H15" s="975"/>
      <c r="I15" s="976" t="s">
        <v>104</v>
      </c>
      <c r="J15" s="901" t="s">
        <v>104</v>
      </c>
      <c r="K15" s="927" t="s">
        <v>104</v>
      </c>
      <c r="L15" s="457"/>
    </row>
    <row r="16" spans="2:13" s="56" customFormat="1" ht="10.5" customHeight="1">
      <c r="B16" s="60">
        <v>45311</v>
      </c>
      <c r="C16" s="61">
        <f t="shared" si="0"/>
        <v>2</v>
      </c>
      <c r="D16" s="894" t="s">
        <v>104</v>
      </c>
      <c r="E16" s="894" t="s">
        <v>104</v>
      </c>
      <c r="F16" s="894"/>
      <c r="G16" s="894"/>
      <c r="H16" s="919"/>
      <c r="I16" s="920"/>
      <c r="J16" s="894"/>
      <c r="K16" s="929"/>
      <c r="L16" s="457"/>
    </row>
    <row r="17" spans="2:12" s="56" customFormat="1" ht="10.5" customHeight="1" thickBot="1">
      <c r="B17" s="64">
        <v>45312</v>
      </c>
      <c r="C17" s="65">
        <f t="shared" si="0"/>
        <v>2</v>
      </c>
      <c r="D17" s="903" t="s">
        <v>104</v>
      </c>
      <c r="E17" s="903" t="s">
        <v>104</v>
      </c>
      <c r="F17" s="903"/>
      <c r="G17" s="903"/>
      <c r="H17" s="914"/>
      <c r="I17" s="921"/>
      <c r="J17" s="903"/>
      <c r="K17" s="930"/>
      <c r="L17" s="457"/>
    </row>
    <row r="18" spans="2:12" s="56" customFormat="1" ht="10.5" customHeight="1">
      <c r="B18" s="60">
        <v>45318</v>
      </c>
      <c r="C18" s="61">
        <f t="shared" si="0"/>
        <v>3</v>
      </c>
      <c r="D18" s="894"/>
      <c r="E18" s="894"/>
      <c r="F18" s="894"/>
      <c r="G18" s="894"/>
      <c r="H18" s="919"/>
      <c r="I18" s="920" t="s">
        <v>104</v>
      </c>
      <c r="J18" s="894" t="s">
        <v>104</v>
      </c>
      <c r="K18" s="929" t="s">
        <v>104</v>
      </c>
      <c r="L18" s="457"/>
    </row>
    <row r="19" spans="2:12" s="56" customFormat="1" ht="10.5" customHeight="1" thickBot="1">
      <c r="B19" s="64">
        <v>45319</v>
      </c>
      <c r="C19" s="65">
        <f t="shared" si="0"/>
        <v>3</v>
      </c>
      <c r="D19" s="903"/>
      <c r="E19" s="903"/>
      <c r="F19" s="903"/>
      <c r="G19" s="903"/>
      <c r="H19" s="914"/>
      <c r="I19" s="921" t="s">
        <v>104</v>
      </c>
      <c r="J19" s="903" t="s">
        <v>104</v>
      </c>
      <c r="K19" s="930" t="s">
        <v>104</v>
      </c>
      <c r="L19" s="457"/>
    </row>
    <row r="20" spans="2:12" s="56" customFormat="1" ht="10.5" customHeight="1">
      <c r="B20" s="60">
        <v>45325</v>
      </c>
      <c r="C20" s="61">
        <f t="shared" si="0"/>
        <v>2</v>
      </c>
      <c r="D20" s="894" t="s">
        <v>104</v>
      </c>
      <c r="E20" s="894" t="s">
        <v>104</v>
      </c>
      <c r="F20" s="894"/>
      <c r="G20" s="894"/>
      <c r="H20" s="919"/>
      <c r="I20" s="920"/>
      <c r="J20" s="894"/>
      <c r="K20" s="929"/>
      <c r="L20" s="457"/>
    </row>
    <row r="21" spans="2:12" s="56" customFormat="1" ht="10.5" customHeight="1" thickBot="1">
      <c r="B21" s="64">
        <v>45326</v>
      </c>
      <c r="C21" s="65">
        <f t="shared" si="0"/>
        <v>2</v>
      </c>
      <c r="D21" s="903" t="s">
        <v>104</v>
      </c>
      <c r="E21" s="903" t="s">
        <v>104</v>
      </c>
      <c r="F21" s="903"/>
      <c r="G21" s="903"/>
      <c r="H21" s="914"/>
      <c r="I21" s="921"/>
      <c r="J21" s="903"/>
      <c r="K21" s="930"/>
      <c r="L21" s="457"/>
    </row>
    <row r="22" spans="2:12" s="56" customFormat="1" ht="10.5" customHeight="1">
      <c r="B22" s="60">
        <v>45332</v>
      </c>
      <c r="C22" s="61">
        <f t="shared" si="0"/>
        <v>5</v>
      </c>
      <c r="D22" s="894" t="s">
        <v>104</v>
      </c>
      <c r="E22" s="894" t="s">
        <v>104</v>
      </c>
      <c r="F22" s="894"/>
      <c r="G22" s="894"/>
      <c r="H22" s="919"/>
      <c r="I22" s="920" t="s">
        <v>104</v>
      </c>
      <c r="J22" s="894" t="s">
        <v>104</v>
      </c>
      <c r="K22" s="929" t="s">
        <v>104</v>
      </c>
      <c r="L22" s="457"/>
    </row>
    <row r="23" spans="2:12" s="56" customFormat="1" ht="10.5" customHeight="1" thickBot="1">
      <c r="B23" s="64">
        <v>45333</v>
      </c>
      <c r="C23" s="65">
        <f t="shared" si="0"/>
        <v>5</v>
      </c>
      <c r="D23" s="903" t="s">
        <v>104</v>
      </c>
      <c r="E23" s="903" t="s">
        <v>104</v>
      </c>
      <c r="F23" s="903"/>
      <c r="G23" s="903"/>
      <c r="H23" s="914"/>
      <c r="I23" s="921" t="s">
        <v>104</v>
      </c>
      <c r="J23" s="903" t="s">
        <v>104</v>
      </c>
      <c r="K23" s="930" t="s">
        <v>104</v>
      </c>
      <c r="L23" s="457"/>
    </row>
    <row r="24" spans="2:12" s="56" customFormat="1" ht="10.5" customHeight="1">
      <c r="B24" s="60">
        <v>45339</v>
      </c>
      <c r="C24" s="61">
        <f t="shared" si="0"/>
        <v>7</v>
      </c>
      <c r="D24" s="934" t="s">
        <v>423</v>
      </c>
      <c r="E24" s="934" t="s">
        <v>423</v>
      </c>
      <c r="F24" s="934"/>
      <c r="G24" s="934" t="s">
        <v>423</v>
      </c>
      <c r="H24" s="935" t="s">
        <v>423</v>
      </c>
      <c r="I24" s="936" t="s">
        <v>423</v>
      </c>
      <c r="J24" s="934" t="s">
        <v>423</v>
      </c>
      <c r="K24" s="935" t="s">
        <v>423</v>
      </c>
      <c r="L24" s="457"/>
    </row>
    <row r="25" spans="2:12" s="56" customFormat="1" ht="10.5" customHeight="1" thickBot="1">
      <c r="B25" s="64">
        <v>45340</v>
      </c>
      <c r="C25" s="74">
        <f t="shared" si="0"/>
        <v>7</v>
      </c>
      <c r="D25" s="931" t="s">
        <v>424</v>
      </c>
      <c r="E25" s="931" t="s">
        <v>424</v>
      </c>
      <c r="F25" s="931"/>
      <c r="G25" s="931" t="s">
        <v>424</v>
      </c>
      <c r="H25" s="940" t="s">
        <v>424</v>
      </c>
      <c r="I25" s="941" t="s">
        <v>424</v>
      </c>
      <c r="J25" s="931" t="s">
        <v>424</v>
      </c>
      <c r="K25" s="940" t="s">
        <v>424</v>
      </c>
      <c r="L25" s="457"/>
    </row>
    <row r="26" spans="2:12" s="314" customFormat="1" ht="11.1" customHeight="1">
      <c r="B26" s="461" t="s">
        <v>1070</v>
      </c>
      <c r="C26" s="462"/>
      <c r="D26" s="945">
        <v>15</v>
      </c>
      <c r="E26" s="945">
        <v>15</v>
      </c>
      <c r="F26" s="982"/>
      <c r="G26" s="982"/>
      <c r="H26" s="982"/>
      <c r="I26" s="983">
        <v>6</v>
      </c>
      <c r="J26" s="945">
        <v>20</v>
      </c>
      <c r="K26" s="983">
        <v>20</v>
      </c>
      <c r="L26" s="466"/>
    </row>
    <row r="27" spans="2:12" s="314" customFormat="1" ht="11.1" customHeight="1">
      <c r="B27" s="461"/>
      <c r="C27" s="462"/>
      <c r="D27" s="945"/>
      <c r="E27" s="945"/>
      <c r="F27" s="982"/>
      <c r="G27" s="982"/>
      <c r="H27" s="982"/>
      <c r="I27" s="983"/>
      <c r="J27" s="945"/>
      <c r="K27" s="983"/>
      <c r="L27" s="466"/>
    </row>
    <row r="28" spans="2:12" s="314" customFormat="1" ht="11.1" customHeight="1">
      <c r="B28" s="470"/>
      <c r="C28" s="462"/>
      <c r="D28" s="945"/>
      <c r="E28" s="945"/>
      <c r="F28" s="946"/>
      <c r="G28" s="946"/>
      <c r="H28" s="946"/>
      <c r="I28" s="947"/>
      <c r="J28" s="943"/>
      <c r="K28" s="947"/>
      <c r="L28" s="466"/>
    </row>
    <row r="29" spans="2:12" ht="11.1" hidden="1" customHeight="1">
      <c r="B29" s="75" t="s">
        <v>425</v>
      </c>
      <c r="C29" s="48"/>
      <c r="F29" s="953"/>
      <c r="G29" s="953"/>
      <c r="H29" s="953"/>
      <c r="L29" s="45"/>
    </row>
    <row r="30" spans="2:12" ht="11.1" hidden="1" customHeight="1">
      <c r="B30" s="76" t="s">
        <v>411</v>
      </c>
      <c r="C30" s="49"/>
      <c r="F30" s="953"/>
      <c r="G30" s="953"/>
      <c r="H30" s="953"/>
      <c r="L30" s="45"/>
    </row>
    <row r="31" spans="2:12" ht="11.1" hidden="1" customHeight="1">
      <c r="B31" s="76" t="s">
        <v>413</v>
      </c>
      <c r="C31" s="51"/>
      <c r="F31" s="953"/>
      <c r="G31" s="953"/>
      <c r="H31" s="953"/>
      <c r="L31" s="45"/>
    </row>
    <row r="32" spans="2:12" ht="11.1" hidden="1" customHeight="1">
      <c r="B32" s="76" t="s">
        <v>412</v>
      </c>
      <c r="C32" s="51"/>
      <c r="F32" s="953"/>
      <c r="G32" s="953"/>
      <c r="H32" s="953"/>
      <c r="L32" s="45"/>
    </row>
    <row r="33" spans="2:12" hidden="1">
      <c r="B33" s="58" t="s">
        <v>426</v>
      </c>
      <c r="C33" s="52"/>
      <c r="F33" s="959"/>
      <c r="G33" s="959"/>
      <c r="H33" s="959"/>
      <c r="I33" s="960"/>
      <c r="J33" s="955"/>
      <c r="K33" s="960"/>
      <c r="L33" s="45"/>
    </row>
    <row r="34" spans="2:12" hidden="1">
      <c r="B34" s="58" t="s">
        <v>427</v>
      </c>
      <c r="C34" s="317"/>
      <c r="F34" s="959"/>
      <c r="G34" s="959"/>
      <c r="H34" s="959"/>
      <c r="I34" s="960"/>
      <c r="J34" s="955"/>
      <c r="K34" s="960"/>
    </row>
    <row r="35" spans="2:12">
      <c r="F35" s="961"/>
      <c r="G35" s="961"/>
      <c r="H35" s="961"/>
    </row>
    <row r="36" spans="2:12">
      <c r="F36" s="962"/>
      <c r="G36" s="962"/>
      <c r="H36" s="96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D61"/>
  <sheetViews>
    <sheetView zoomScaleNormal="100" workbookViewId="0">
      <selection activeCell="X46" sqref="X46"/>
    </sheetView>
  </sheetViews>
  <sheetFormatPr defaultColWidth="8.85546875" defaultRowHeight="12.75"/>
  <cols>
    <col min="1" max="1" width="1.28515625" style="32" customWidth="1"/>
    <col min="2" max="2" width="8.85546875" style="36"/>
    <col min="3" max="3" width="2.7109375" style="53" customWidth="1"/>
    <col min="4" max="4" width="3.28515625" style="32" customWidth="1"/>
    <col min="5" max="5" width="4.7109375" style="32" customWidth="1"/>
    <col min="6" max="7" width="5.28515625" style="32" customWidth="1"/>
    <col min="8" max="8" width="5.7109375" style="32" customWidth="1"/>
    <col min="9" max="9" width="5.5703125" style="32" hidden="1" customWidth="1"/>
    <col min="10" max="10" width="5.28515625" style="32" hidden="1" customWidth="1"/>
    <col min="11" max="12" width="5.28515625" style="32" customWidth="1"/>
    <col min="13" max="13" width="5.7109375" style="32" customWidth="1"/>
    <col min="14" max="14" width="5.28515625" style="32" customWidth="1"/>
    <col min="15" max="15" width="5.28515625" style="32" hidden="1" customWidth="1"/>
    <col min="16" max="17" width="5.28515625" style="32" customWidth="1"/>
    <col min="18" max="18" width="5.28515625" style="32" hidden="1" customWidth="1"/>
    <col min="19" max="19" width="6" style="32" customWidth="1"/>
    <col min="20" max="22" width="6.140625" style="337" customWidth="1"/>
    <col min="23" max="23" width="6.140625" style="337" hidden="1" customWidth="1"/>
    <col min="24" max="24" width="6.42578125" style="314" customWidth="1"/>
    <col min="25" max="25" width="7.28515625" style="314" customWidth="1"/>
    <col min="26" max="26" width="5.7109375" style="32" customWidth="1"/>
    <col min="27" max="27" width="5.85546875" style="32" hidden="1" customWidth="1"/>
    <col min="28" max="28" width="4.42578125" style="32" customWidth="1"/>
    <col min="29" max="29" width="4" style="32" customWidth="1"/>
    <col min="30" max="31" width="3.85546875" style="32" customWidth="1"/>
    <col min="32" max="32" width="4" style="32" customWidth="1"/>
    <col min="33" max="33" width="4.7109375" style="32" customWidth="1"/>
    <col min="34" max="34" width="6" style="32" customWidth="1"/>
    <col min="35" max="35" width="1.140625" style="292" hidden="1" customWidth="1"/>
    <col min="36" max="36" width="4.140625" style="292" hidden="1" customWidth="1"/>
    <col min="37" max="37" width="3.85546875" style="292" hidden="1" customWidth="1"/>
    <col min="38" max="40" width="5" style="292" hidden="1" customWidth="1"/>
    <col min="41" max="41" width="4.28515625" style="292" hidden="1" customWidth="1"/>
    <col min="42" max="46" width="4" style="292" hidden="1" customWidth="1"/>
    <col min="47" max="47" width="5" style="292" hidden="1" customWidth="1"/>
    <col min="48" max="48" width="2.7109375" style="292" hidden="1" customWidth="1"/>
    <col min="49" max="49" width="4.7109375" style="292" hidden="1" customWidth="1"/>
    <col min="50" max="50" width="8.85546875" style="32" hidden="1" customWidth="1"/>
    <col min="51" max="53" width="8.85546875" style="32"/>
    <col min="54" max="56" width="6.140625" style="337" hidden="1" customWidth="1"/>
    <col min="57" max="57" width="0" style="32" hidden="1" customWidth="1"/>
    <col min="58" max="16384" width="8.85546875" style="32"/>
  </cols>
  <sheetData>
    <row r="1" spans="2:56" s="56" customFormat="1" ht="12.95" customHeight="1" thickBot="1">
      <c r="B1" s="54"/>
      <c r="C1" s="55"/>
      <c r="N1" s="585"/>
      <c r="O1" s="585"/>
      <c r="P1" s="586" t="s">
        <v>89</v>
      </c>
      <c r="Q1" s="585"/>
      <c r="R1" s="586" t="s">
        <v>89</v>
      </c>
      <c r="T1" s="586"/>
      <c r="U1" s="586"/>
      <c r="V1" s="627" t="s">
        <v>885</v>
      </c>
      <c r="W1" s="330"/>
      <c r="X1" s="69"/>
      <c r="Y1" s="6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586"/>
      <c r="BC1" s="586"/>
      <c r="BD1" s="585" t="s">
        <v>885</v>
      </c>
    </row>
    <row r="2" spans="2:56" ht="15.75" hidden="1" customHeight="1" thickBot="1">
      <c r="B2" s="58" t="s">
        <v>90</v>
      </c>
      <c r="C2" s="33"/>
      <c r="D2" s="34">
        <f>(COUNTA(D6:D35))/2</f>
        <v>0</v>
      </c>
      <c r="E2" s="450">
        <f t="shared" ref="E2:AG2" si="0">(COUNTA(E6:E45))/2</f>
        <v>9.5</v>
      </c>
      <c r="F2" s="450">
        <f t="shared" si="0"/>
        <v>11</v>
      </c>
      <c r="G2" s="450">
        <f t="shared" si="0"/>
        <v>11</v>
      </c>
      <c r="H2" s="450">
        <f t="shared" si="0"/>
        <v>12</v>
      </c>
      <c r="I2" s="450">
        <f t="shared" si="0"/>
        <v>0</v>
      </c>
      <c r="J2" s="450">
        <f t="shared" si="0"/>
        <v>1</v>
      </c>
      <c r="K2" s="450">
        <f t="shared" si="0"/>
        <v>10.5</v>
      </c>
      <c r="L2" s="450">
        <f t="shared" si="0"/>
        <v>9.5</v>
      </c>
      <c r="M2" s="450">
        <f t="shared" si="0"/>
        <v>10.5</v>
      </c>
      <c r="N2" s="450">
        <f t="shared" si="0"/>
        <v>11</v>
      </c>
      <c r="O2" s="450">
        <f t="shared" si="0"/>
        <v>0</v>
      </c>
      <c r="P2" s="450">
        <f t="shared" si="0"/>
        <v>9.5</v>
      </c>
      <c r="Q2" s="450">
        <f t="shared" si="0"/>
        <v>9.5</v>
      </c>
      <c r="R2" s="450">
        <f t="shared" si="0"/>
        <v>8.5</v>
      </c>
      <c r="S2" s="450">
        <f>(COUNTA(S6:S45))/2</f>
        <v>4.5</v>
      </c>
      <c r="T2" s="450">
        <f t="shared" si="0"/>
        <v>5.5</v>
      </c>
      <c r="U2" s="450">
        <f t="shared" si="0"/>
        <v>5.5</v>
      </c>
      <c r="V2" s="450">
        <f t="shared" si="0"/>
        <v>5.5</v>
      </c>
      <c r="W2" s="450">
        <f t="shared" si="0"/>
        <v>0.5</v>
      </c>
      <c r="X2" s="450">
        <f t="shared" si="0"/>
        <v>7.5</v>
      </c>
      <c r="Y2" s="450">
        <f t="shared" si="0"/>
        <v>8.5</v>
      </c>
      <c r="Z2" s="450">
        <f t="shared" si="0"/>
        <v>10</v>
      </c>
      <c r="AA2" s="450">
        <f t="shared" si="0"/>
        <v>0</v>
      </c>
      <c r="AB2" s="450">
        <f t="shared" si="0"/>
        <v>11</v>
      </c>
      <c r="AC2" s="450"/>
      <c r="AD2" s="450">
        <f t="shared" si="0"/>
        <v>12</v>
      </c>
      <c r="AE2" s="450"/>
      <c r="AF2" s="450">
        <f t="shared" si="0"/>
        <v>11</v>
      </c>
      <c r="AG2" s="450">
        <f t="shared" si="0"/>
        <v>12</v>
      </c>
      <c r="AH2" s="34"/>
      <c r="AI2" s="34">
        <f t="shared" ref="AI2:AW2" si="1">(COUNTA(AI6:AI41))/2</f>
        <v>0</v>
      </c>
      <c r="AJ2" s="34">
        <f t="shared" si="1"/>
        <v>14</v>
      </c>
      <c r="AK2" s="34">
        <f t="shared" si="1"/>
        <v>14</v>
      </c>
      <c r="AL2" s="34">
        <f t="shared" si="1"/>
        <v>0</v>
      </c>
      <c r="AM2" s="34">
        <f t="shared" si="1"/>
        <v>0</v>
      </c>
      <c r="AN2" s="34">
        <f t="shared" si="1"/>
        <v>0</v>
      </c>
      <c r="AO2" s="34">
        <f t="shared" si="1"/>
        <v>11</v>
      </c>
      <c r="AP2" s="34">
        <f t="shared" si="1"/>
        <v>0</v>
      </c>
      <c r="AQ2" s="34">
        <f t="shared" si="1"/>
        <v>0</v>
      </c>
      <c r="AR2" s="34">
        <f t="shared" si="1"/>
        <v>0</v>
      </c>
      <c r="AS2" s="34">
        <f t="shared" si="1"/>
        <v>1</v>
      </c>
      <c r="AT2" s="34">
        <f t="shared" si="1"/>
        <v>0</v>
      </c>
      <c r="AU2" s="34">
        <f t="shared" si="1"/>
        <v>9</v>
      </c>
      <c r="AV2" s="34">
        <f t="shared" si="1"/>
        <v>12</v>
      </c>
      <c r="AW2" s="34">
        <f t="shared" si="1"/>
        <v>0</v>
      </c>
      <c r="BB2" s="450">
        <f>(COUNTA(BB6:BB41))/2</f>
        <v>5</v>
      </c>
      <c r="BC2" s="450">
        <f>(COUNTA(BC6:BC41))/2</f>
        <v>5</v>
      </c>
      <c r="BD2" s="450">
        <f>(COUNTA(BD6:BD41))/2</f>
        <v>5</v>
      </c>
    </row>
    <row r="3" spans="2:56" s="584" customFormat="1" ht="45" customHeight="1" thickTop="1" thickBot="1">
      <c r="B3" s="573"/>
      <c r="C3" s="574"/>
      <c r="D3" s="327" t="s">
        <v>414</v>
      </c>
      <c r="E3" s="327" t="s">
        <v>415</v>
      </c>
      <c r="F3" s="327" t="s">
        <v>596</v>
      </c>
      <c r="G3" s="327" t="s">
        <v>597</v>
      </c>
      <c r="H3" s="327" t="s">
        <v>922</v>
      </c>
      <c r="I3" s="327" t="s">
        <v>416</v>
      </c>
      <c r="J3" s="327" t="s">
        <v>417</v>
      </c>
      <c r="K3" s="327" t="s">
        <v>418</v>
      </c>
      <c r="L3" s="327" t="s">
        <v>419</v>
      </c>
      <c r="M3" s="327" t="s">
        <v>923</v>
      </c>
      <c r="N3" s="327" t="s">
        <v>598</v>
      </c>
      <c r="O3" s="327" t="s">
        <v>420</v>
      </c>
      <c r="P3" s="327" t="s">
        <v>607</v>
      </c>
      <c r="Q3" s="327" t="s">
        <v>608</v>
      </c>
      <c r="R3" s="327" t="s">
        <v>883</v>
      </c>
      <c r="S3" s="327" t="s">
        <v>883</v>
      </c>
      <c r="T3" s="327" t="s">
        <v>888</v>
      </c>
      <c r="U3" s="327" t="s">
        <v>889</v>
      </c>
      <c r="V3" s="575" t="s">
        <v>882</v>
      </c>
      <c r="W3" s="327" t="s">
        <v>884</v>
      </c>
      <c r="X3" s="327" t="s">
        <v>884</v>
      </c>
      <c r="Y3" s="327" t="s">
        <v>930</v>
      </c>
      <c r="Z3" s="327" t="s">
        <v>924</v>
      </c>
      <c r="AA3" s="576" t="s">
        <v>421</v>
      </c>
      <c r="AB3" s="577" t="s">
        <v>599</v>
      </c>
      <c r="AC3" s="578"/>
      <c r="AD3" s="578" t="s">
        <v>927</v>
      </c>
      <c r="AE3" s="578"/>
      <c r="AF3" s="578" t="s">
        <v>928</v>
      </c>
      <c r="AG3" s="579" t="s">
        <v>600</v>
      </c>
      <c r="AH3" s="580"/>
      <c r="AI3" s="581"/>
      <c r="AJ3" s="582" t="s">
        <v>377</v>
      </c>
      <c r="AK3" s="582" t="s">
        <v>378</v>
      </c>
      <c r="AL3" s="582" t="s">
        <v>379</v>
      </c>
      <c r="AM3" s="582" t="s">
        <v>380</v>
      </c>
      <c r="AN3" s="582" t="s">
        <v>381</v>
      </c>
      <c r="AO3" s="582" t="s">
        <v>382</v>
      </c>
      <c r="AP3" s="582" t="s">
        <v>383</v>
      </c>
      <c r="AQ3" s="582" t="s">
        <v>384</v>
      </c>
      <c r="AR3" s="582" t="s">
        <v>385</v>
      </c>
      <c r="AS3" s="582" t="s">
        <v>386</v>
      </c>
      <c r="AT3" s="582" t="s">
        <v>387</v>
      </c>
      <c r="AU3" s="582" t="s">
        <v>388</v>
      </c>
      <c r="AV3" s="582" t="s">
        <v>389</v>
      </c>
      <c r="AW3" s="583"/>
      <c r="BB3" s="327" t="s">
        <v>888</v>
      </c>
      <c r="BC3" s="327" t="s">
        <v>889</v>
      </c>
      <c r="BD3" s="575" t="s">
        <v>882</v>
      </c>
    </row>
    <row r="4" spans="2:56" ht="8.25" hidden="1" customHeight="1">
      <c r="B4" s="35" t="s">
        <v>93</v>
      </c>
      <c r="C4" s="37"/>
      <c r="D4" s="38" t="s">
        <v>94</v>
      </c>
      <c r="E4" s="38" t="s">
        <v>95</v>
      </c>
      <c r="F4" s="38" t="s">
        <v>96</v>
      </c>
      <c r="G4" s="38" t="s">
        <v>96</v>
      </c>
      <c r="H4" s="38" t="s">
        <v>96</v>
      </c>
      <c r="I4" s="38"/>
      <c r="J4" s="38" t="s">
        <v>96</v>
      </c>
      <c r="K4" s="38" t="s">
        <v>97</v>
      </c>
      <c r="L4" s="38" t="s">
        <v>96</v>
      </c>
      <c r="M4" s="38"/>
      <c r="N4" s="38" t="s">
        <v>98</v>
      </c>
      <c r="O4" s="38" t="s">
        <v>99</v>
      </c>
      <c r="P4" s="38" t="s">
        <v>100</v>
      </c>
      <c r="Q4" s="38" t="s">
        <v>100</v>
      </c>
      <c r="R4" s="38" t="s">
        <v>100</v>
      </c>
      <c r="S4" s="38" t="s">
        <v>101</v>
      </c>
      <c r="T4" s="331" t="s">
        <v>100</v>
      </c>
      <c r="U4" s="331" t="s">
        <v>100</v>
      </c>
      <c r="V4" s="331" t="s">
        <v>100</v>
      </c>
      <c r="W4" s="331" t="s">
        <v>100</v>
      </c>
      <c r="X4" s="293" t="s">
        <v>101</v>
      </c>
      <c r="Y4" s="293"/>
      <c r="Z4" s="38" t="s">
        <v>91</v>
      </c>
      <c r="AA4" s="452" t="s">
        <v>102</v>
      </c>
      <c r="AB4" s="39" t="s">
        <v>103</v>
      </c>
      <c r="AC4" s="443"/>
      <c r="AD4" s="443"/>
      <c r="AE4" s="443"/>
      <c r="AF4" s="443"/>
      <c r="AG4" s="453"/>
      <c r="AH4" s="454"/>
      <c r="AI4" s="40"/>
      <c r="AJ4" s="294" t="s">
        <v>377</v>
      </c>
      <c r="AK4" s="295" t="s">
        <v>378</v>
      </c>
      <c r="AL4" s="296" t="s">
        <v>379</v>
      </c>
      <c r="AM4" s="297" t="s">
        <v>380</v>
      </c>
      <c r="AN4" s="297" t="s">
        <v>381</v>
      </c>
      <c r="AO4" s="297" t="s">
        <v>382</v>
      </c>
      <c r="AP4" s="297" t="s">
        <v>383</v>
      </c>
      <c r="AQ4" s="297" t="s">
        <v>384</v>
      </c>
      <c r="AR4" s="297" t="s">
        <v>385</v>
      </c>
      <c r="AS4" s="297" t="s">
        <v>386</v>
      </c>
      <c r="AT4" s="297" t="s">
        <v>387</v>
      </c>
      <c r="AU4" s="297" t="s">
        <v>388</v>
      </c>
      <c r="AV4" s="297" t="s">
        <v>390</v>
      </c>
      <c r="AW4" s="298" t="s">
        <v>376</v>
      </c>
      <c r="AX4" s="299"/>
      <c r="BB4" s="331" t="s">
        <v>100</v>
      </c>
      <c r="BC4" s="331" t="s">
        <v>100</v>
      </c>
      <c r="BD4" s="331" t="s">
        <v>100</v>
      </c>
    </row>
    <row r="5" spans="2:56" ht="13.5" hidden="1" customHeight="1">
      <c r="B5" s="59" t="s">
        <v>93</v>
      </c>
      <c r="C5" s="37"/>
      <c r="D5" s="41" t="s">
        <v>105</v>
      </c>
      <c r="E5" s="41" t="s">
        <v>106</v>
      </c>
      <c r="F5" s="41" t="s">
        <v>107</v>
      </c>
      <c r="G5" s="41" t="s">
        <v>107</v>
      </c>
      <c r="H5" s="41" t="s">
        <v>107</v>
      </c>
      <c r="I5" s="41"/>
      <c r="J5" s="41" t="s">
        <v>107</v>
      </c>
      <c r="K5" s="41" t="s">
        <v>108</v>
      </c>
      <c r="L5" s="41" t="s">
        <v>107</v>
      </c>
      <c r="M5" s="41"/>
      <c r="N5" s="41" t="s">
        <v>109</v>
      </c>
      <c r="O5" s="41" t="s">
        <v>110</v>
      </c>
      <c r="P5" s="41" t="s">
        <v>111</v>
      </c>
      <c r="Q5" s="41" t="s">
        <v>111</v>
      </c>
      <c r="R5" s="41" t="s">
        <v>111</v>
      </c>
      <c r="S5" s="41" t="s">
        <v>112</v>
      </c>
      <c r="T5" s="332" t="s">
        <v>111</v>
      </c>
      <c r="U5" s="332" t="s">
        <v>111</v>
      </c>
      <c r="V5" s="332" t="s">
        <v>111</v>
      </c>
      <c r="W5" s="332" t="s">
        <v>111</v>
      </c>
      <c r="X5" s="300" t="s">
        <v>112</v>
      </c>
      <c r="Y5" s="300"/>
      <c r="Z5" s="41" t="s">
        <v>113</v>
      </c>
      <c r="AA5" s="455" t="s">
        <v>114</v>
      </c>
      <c r="AB5" s="42" t="s">
        <v>92</v>
      </c>
      <c r="AC5" s="41"/>
      <c r="AD5" s="41"/>
      <c r="AE5" s="41"/>
      <c r="AF5" s="41"/>
      <c r="AG5" s="455"/>
      <c r="AH5" s="454"/>
      <c r="AI5" s="40"/>
      <c r="AJ5" s="294" t="s">
        <v>377</v>
      </c>
      <c r="AK5" s="295" t="s">
        <v>378</v>
      </c>
      <c r="AL5" s="296" t="s">
        <v>379</v>
      </c>
      <c r="AM5" s="297" t="s">
        <v>380</v>
      </c>
      <c r="AN5" s="297" t="s">
        <v>381</v>
      </c>
      <c r="AO5" s="297" t="s">
        <v>382</v>
      </c>
      <c r="AP5" s="297" t="s">
        <v>383</v>
      </c>
      <c r="AQ5" s="297"/>
      <c r="AR5" s="297"/>
      <c r="AS5" s="297"/>
      <c r="AT5" s="297"/>
      <c r="AU5" s="297"/>
      <c r="AV5" s="297"/>
      <c r="BB5" s="332" t="s">
        <v>111</v>
      </c>
      <c r="BC5" s="332" t="s">
        <v>111</v>
      </c>
      <c r="BD5" s="332" t="s">
        <v>111</v>
      </c>
    </row>
    <row r="6" spans="2:56" s="56" customFormat="1" ht="12" customHeight="1">
      <c r="B6" s="60">
        <v>44597</v>
      </c>
      <c r="C6" s="61">
        <f t="shared" ref="C6:C51" si="2">COUNTA(D6:AG6)</f>
        <v>11</v>
      </c>
      <c r="D6" s="62"/>
      <c r="E6" s="549" t="s">
        <v>104</v>
      </c>
      <c r="F6" s="549" t="s">
        <v>104</v>
      </c>
      <c r="G6" s="549"/>
      <c r="H6" s="549"/>
      <c r="I6" s="549"/>
      <c r="J6" s="549"/>
      <c r="K6" s="549" t="s">
        <v>104</v>
      </c>
      <c r="L6" s="549"/>
      <c r="M6" s="549" t="s">
        <v>104</v>
      </c>
      <c r="N6" s="549" t="s">
        <v>104</v>
      </c>
      <c r="O6" s="549"/>
      <c r="P6" s="549" t="s">
        <v>104</v>
      </c>
      <c r="Q6" s="549" t="s">
        <v>104</v>
      </c>
      <c r="R6" s="549"/>
      <c r="S6" s="549"/>
      <c r="T6" s="549" t="s">
        <v>887</v>
      </c>
      <c r="U6" s="549"/>
      <c r="V6" s="549"/>
      <c r="W6" s="549"/>
      <c r="X6" s="550"/>
      <c r="Y6" s="550"/>
      <c r="Z6" s="549"/>
      <c r="AA6" s="551"/>
      <c r="AB6" s="552"/>
      <c r="AC6" s="549"/>
      <c r="AD6" s="549" t="s">
        <v>104</v>
      </c>
      <c r="AE6" s="549"/>
      <c r="AF6" s="549" t="s">
        <v>104</v>
      </c>
      <c r="AG6" s="551" t="s">
        <v>104</v>
      </c>
      <c r="AH6" s="457"/>
      <c r="AI6" s="63"/>
      <c r="AJ6" s="301"/>
      <c r="AK6" s="302"/>
      <c r="AL6" s="303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1"/>
      <c r="BB6" s="549"/>
      <c r="BC6" s="549"/>
      <c r="BD6" s="549"/>
    </row>
    <row r="7" spans="2:56" s="56" customFormat="1" ht="10.5" customHeight="1" thickBot="1">
      <c r="B7" s="64">
        <v>44598</v>
      </c>
      <c r="C7" s="65">
        <f t="shared" si="2"/>
        <v>11</v>
      </c>
      <c r="D7" s="66"/>
      <c r="E7" s="553" t="s">
        <v>104</v>
      </c>
      <c r="F7" s="553" t="s">
        <v>104</v>
      </c>
      <c r="G7" s="553"/>
      <c r="H7" s="553"/>
      <c r="I7" s="553"/>
      <c r="J7" s="553"/>
      <c r="K7" s="553" t="s">
        <v>104</v>
      </c>
      <c r="L7" s="553"/>
      <c r="M7" s="553" t="s">
        <v>104</v>
      </c>
      <c r="N7" s="553" t="s">
        <v>104</v>
      </c>
      <c r="O7" s="553"/>
      <c r="P7" s="553" t="s">
        <v>104</v>
      </c>
      <c r="Q7" s="553" t="s">
        <v>104</v>
      </c>
      <c r="R7" s="553"/>
      <c r="S7" s="553"/>
      <c r="T7" s="553"/>
      <c r="U7" s="553" t="s">
        <v>887</v>
      </c>
      <c r="V7" s="553"/>
      <c r="W7" s="553"/>
      <c r="X7" s="553"/>
      <c r="Y7" s="553"/>
      <c r="Z7" s="553"/>
      <c r="AA7" s="554"/>
      <c r="AB7" s="555"/>
      <c r="AC7" s="553"/>
      <c r="AD7" s="553" t="s">
        <v>104</v>
      </c>
      <c r="AE7" s="553"/>
      <c r="AF7" s="553" t="s">
        <v>104</v>
      </c>
      <c r="AG7" s="554" t="s">
        <v>104</v>
      </c>
      <c r="AH7" s="457"/>
      <c r="AI7" s="63"/>
      <c r="AJ7" s="301"/>
      <c r="AK7" s="302"/>
      <c r="AL7" s="303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1"/>
      <c r="BB7" s="553"/>
      <c r="BC7" s="553"/>
      <c r="BD7" s="553"/>
    </row>
    <row r="8" spans="2:56" s="56" customFormat="1" ht="10.5" customHeight="1">
      <c r="B8" s="60">
        <v>44604</v>
      </c>
      <c r="C8" s="61">
        <f t="shared" si="2"/>
        <v>9</v>
      </c>
      <c r="D8" s="62"/>
      <c r="E8" s="549"/>
      <c r="F8" s="549"/>
      <c r="G8" s="549" t="s">
        <v>104</v>
      </c>
      <c r="H8" s="549" t="s">
        <v>104</v>
      </c>
      <c r="I8" s="549"/>
      <c r="J8" s="549"/>
      <c r="K8" s="549" t="s">
        <v>104</v>
      </c>
      <c r="L8" s="549" t="s">
        <v>104</v>
      </c>
      <c r="M8" s="549"/>
      <c r="N8" s="549"/>
      <c r="O8" s="549"/>
      <c r="P8" s="549"/>
      <c r="Q8" s="549"/>
      <c r="R8" s="549"/>
      <c r="S8" s="549"/>
      <c r="T8" s="549"/>
      <c r="U8" s="549"/>
      <c r="V8" s="549" t="s">
        <v>887</v>
      </c>
      <c r="W8" s="549"/>
      <c r="X8" s="549"/>
      <c r="Y8" s="549" t="s">
        <v>104</v>
      </c>
      <c r="Z8" s="549" t="s">
        <v>104</v>
      </c>
      <c r="AA8" s="551"/>
      <c r="AB8" s="552" t="s">
        <v>104</v>
      </c>
      <c r="AC8" s="549"/>
      <c r="AD8" s="549" t="s">
        <v>104</v>
      </c>
      <c r="AE8" s="549"/>
      <c r="AF8" s="549"/>
      <c r="AG8" s="551"/>
      <c r="AH8" s="457"/>
      <c r="AI8" s="63"/>
      <c r="AJ8" s="301"/>
      <c r="AK8" s="302"/>
      <c r="AL8" s="303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1"/>
      <c r="BB8" s="549" t="s">
        <v>422</v>
      </c>
      <c r="BC8" s="549" t="s">
        <v>422</v>
      </c>
      <c r="BD8" s="549"/>
    </row>
    <row r="9" spans="2:56" s="56" customFormat="1" ht="10.5" customHeight="1" thickBot="1">
      <c r="B9" s="64">
        <v>44605</v>
      </c>
      <c r="C9" s="65">
        <f t="shared" si="2"/>
        <v>9</v>
      </c>
      <c r="D9" s="66"/>
      <c r="E9" s="553"/>
      <c r="F9" s="553"/>
      <c r="G9" s="553" t="s">
        <v>104</v>
      </c>
      <c r="H9" s="553" t="s">
        <v>104</v>
      </c>
      <c r="I9" s="553"/>
      <c r="J9" s="553"/>
      <c r="K9" s="553" t="s">
        <v>104</v>
      </c>
      <c r="L9" s="553" t="s">
        <v>104</v>
      </c>
      <c r="M9" s="553"/>
      <c r="N9" s="553"/>
      <c r="O9" s="553"/>
      <c r="P9" s="553"/>
      <c r="Q9" s="553"/>
      <c r="R9" s="553"/>
      <c r="S9" s="553"/>
      <c r="T9" s="553" t="s">
        <v>887</v>
      </c>
      <c r="U9" s="553"/>
      <c r="V9" s="553"/>
      <c r="W9" s="553"/>
      <c r="X9" s="553"/>
      <c r="Y9" s="553" t="s">
        <v>104</v>
      </c>
      <c r="Z9" s="553" t="s">
        <v>104</v>
      </c>
      <c r="AA9" s="554"/>
      <c r="AB9" s="555" t="s">
        <v>104</v>
      </c>
      <c r="AC9" s="553"/>
      <c r="AD9" s="553" t="s">
        <v>104</v>
      </c>
      <c r="AE9" s="553"/>
      <c r="AF9" s="553"/>
      <c r="AG9" s="554"/>
      <c r="AH9" s="457"/>
      <c r="AI9" s="63"/>
      <c r="AJ9" s="301"/>
      <c r="AK9" s="302"/>
      <c r="AL9" s="303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1"/>
      <c r="BB9" s="553"/>
      <c r="BC9" s="553"/>
      <c r="BD9" s="553" t="s">
        <v>422</v>
      </c>
    </row>
    <row r="10" spans="2:56" s="56" customFormat="1" ht="10.5" customHeight="1">
      <c r="B10" s="60">
        <v>44611</v>
      </c>
      <c r="C10" s="61">
        <f t="shared" si="2"/>
        <v>11</v>
      </c>
      <c r="D10" s="62"/>
      <c r="E10" s="549" t="s">
        <v>104</v>
      </c>
      <c r="F10" s="549" t="s">
        <v>104</v>
      </c>
      <c r="G10" s="549"/>
      <c r="H10" s="549"/>
      <c r="I10" s="549"/>
      <c r="J10" s="549"/>
      <c r="K10" s="549"/>
      <c r="L10" s="549" t="s">
        <v>104</v>
      </c>
      <c r="M10" s="549" t="s">
        <v>104</v>
      </c>
      <c r="N10" s="549" t="s">
        <v>104</v>
      </c>
      <c r="O10" s="549"/>
      <c r="P10" s="549" t="s">
        <v>104</v>
      </c>
      <c r="Q10" s="549" t="s">
        <v>104</v>
      </c>
      <c r="R10" s="549" t="s">
        <v>104</v>
      </c>
      <c r="S10" s="549"/>
      <c r="T10" s="549"/>
      <c r="U10" s="549" t="s">
        <v>887</v>
      </c>
      <c r="V10" s="549"/>
      <c r="W10" s="549"/>
      <c r="X10" s="549"/>
      <c r="Y10" s="549"/>
      <c r="Z10" s="549"/>
      <c r="AA10" s="551"/>
      <c r="AB10" s="552"/>
      <c r="AC10" s="549"/>
      <c r="AD10" s="549"/>
      <c r="AE10" s="549"/>
      <c r="AF10" s="549" t="s">
        <v>104</v>
      </c>
      <c r="AG10" s="551" t="s">
        <v>104</v>
      </c>
      <c r="AH10" s="457"/>
      <c r="AI10" s="63"/>
      <c r="AJ10" s="301"/>
      <c r="AK10" s="302"/>
      <c r="AL10" s="303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1"/>
      <c r="BB10" s="549" t="s">
        <v>887</v>
      </c>
      <c r="BC10" s="549"/>
      <c r="BD10" s="549"/>
    </row>
    <row r="11" spans="2:56" s="56" customFormat="1" ht="10.5" customHeight="1" thickBot="1">
      <c r="B11" s="64">
        <v>44612</v>
      </c>
      <c r="C11" s="65">
        <f t="shared" si="2"/>
        <v>11</v>
      </c>
      <c r="D11" s="66"/>
      <c r="E11" s="553" t="s">
        <v>104</v>
      </c>
      <c r="F11" s="553" t="s">
        <v>104</v>
      </c>
      <c r="G11" s="553"/>
      <c r="H11" s="553"/>
      <c r="I11" s="553"/>
      <c r="J11" s="553"/>
      <c r="K11" s="553"/>
      <c r="L11" s="553" t="s">
        <v>104</v>
      </c>
      <c r="M11" s="553" t="s">
        <v>104</v>
      </c>
      <c r="N11" s="553" t="s">
        <v>104</v>
      </c>
      <c r="O11" s="553"/>
      <c r="P11" s="553" t="s">
        <v>104</v>
      </c>
      <c r="Q11" s="553" t="s">
        <v>104</v>
      </c>
      <c r="R11" s="553" t="s">
        <v>104</v>
      </c>
      <c r="S11" s="553"/>
      <c r="T11" s="553"/>
      <c r="U11" s="553"/>
      <c r="V11" s="553" t="s">
        <v>887</v>
      </c>
      <c r="W11" s="553"/>
      <c r="X11" s="553"/>
      <c r="Y11" s="553"/>
      <c r="Z11" s="553"/>
      <c r="AA11" s="554"/>
      <c r="AB11" s="555"/>
      <c r="AC11" s="553"/>
      <c r="AD11" s="553"/>
      <c r="AE11" s="553"/>
      <c r="AF11" s="553" t="s">
        <v>104</v>
      </c>
      <c r="AG11" s="554" t="s">
        <v>104</v>
      </c>
      <c r="AH11" s="457"/>
      <c r="AI11" s="63"/>
      <c r="AJ11" s="301"/>
      <c r="AK11" s="302"/>
      <c r="AL11" s="303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1"/>
      <c r="BB11" s="553"/>
      <c r="BC11" s="553" t="s">
        <v>887</v>
      </c>
      <c r="BD11" s="553"/>
    </row>
    <row r="12" spans="2:56" s="56" customFormat="1" ht="10.5" customHeight="1">
      <c r="B12" s="60">
        <v>44618</v>
      </c>
      <c r="C12" s="61">
        <f t="shared" si="2"/>
        <v>12</v>
      </c>
      <c r="D12" s="62"/>
      <c r="E12" s="549"/>
      <c r="F12" s="549"/>
      <c r="G12" s="549" t="s">
        <v>104</v>
      </c>
      <c r="H12" s="549" t="s">
        <v>104</v>
      </c>
      <c r="I12" s="549"/>
      <c r="J12" s="549"/>
      <c r="K12" s="549" t="s">
        <v>104</v>
      </c>
      <c r="L12" s="549"/>
      <c r="M12" s="549" t="s">
        <v>104</v>
      </c>
      <c r="N12" s="549"/>
      <c r="O12" s="549"/>
      <c r="P12" s="549" t="s">
        <v>104</v>
      </c>
      <c r="Q12" s="549" t="s">
        <v>104</v>
      </c>
      <c r="R12" s="549" t="s">
        <v>104</v>
      </c>
      <c r="S12" s="549"/>
      <c r="T12" s="549" t="s">
        <v>887</v>
      </c>
      <c r="U12" s="549"/>
      <c r="V12" s="549"/>
      <c r="W12" s="549"/>
      <c r="X12" s="549"/>
      <c r="Y12" s="549" t="s">
        <v>104</v>
      </c>
      <c r="Z12" s="549" t="s">
        <v>104</v>
      </c>
      <c r="AA12" s="551"/>
      <c r="AB12" s="552" t="s">
        <v>104</v>
      </c>
      <c r="AC12" s="549"/>
      <c r="AD12" s="549" t="s">
        <v>104</v>
      </c>
      <c r="AE12" s="549"/>
      <c r="AF12" s="549"/>
      <c r="AG12" s="551"/>
      <c r="AH12" s="457"/>
      <c r="AI12" s="63"/>
      <c r="AJ12" s="301"/>
      <c r="AK12" s="302"/>
      <c r="AL12" s="303"/>
      <c r="AM12" s="304"/>
      <c r="AN12" s="305"/>
      <c r="AO12" s="305"/>
      <c r="AP12" s="305"/>
      <c r="AQ12" s="305"/>
      <c r="AR12" s="305"/>
      <c r="AS12" s="305"/>
      <c r="AT12" s="305"/>
      <c r="AU12" s="305"/>
      <c r="AV12" s="305"/>
      <c r="AW12" s="1"/>
      <c r="BB12" s="549"/>
      <c r="BC12" s="549"/>
      <c r="BD12" s="549" t="s">
        <v>887</v>
      </c>
    </row>
    <row r="13" spans="2:56" s="56" customFormat="1" ht="10.5" customHeight="1" thickBot="1">
      <c r="B13" s="64">
        <v>44619</v>
      </c>
      <c r="C13" s="65">
        <f t="shared" si="2"/>
        <v>12</v>
      </c>
      <c r="D13" s="66"/>
      <c r="E13" s="553"/>
      <c r="F13" s="553"/>
      <c r="G13" s="553" t="s">
        <v>104</v>
      </c>
      <c r="H13" s="553" t="s">
        <v>104</v>
      </c>
      <c r="I13" s="553"/>
      <c r="J13" s="553"/>
      <c r="K13" s="553" t="s">
        <v>104</v>
      </c>
      <c r="L13" s="553"/>
      <c r="M13" s="553" t="s">
        <v>104</v>
      </c>
      <c r="N13" s="553"/>
      <c r="O13" s="553"/>
      <c r="P13" s="553" t="s">
        <v>104</v>
      </c>
      <c r="Q13" s="553" t="s">
        <v>104</v>
      </c>
      <c r="R13" s="553" t="s">
        <v>104</v>
      </c>
      <c r="S13" s="553"/>
      <c r="T13" s="553"/>
      <c r="U13" s="553" t="s">
        <v>887</v>
      </c>
      <c r="V13" s="553"/>
      <c r="W13" s="553"/>
      <c r="X13" s="553"/>
      <c r="Y13" s="553" t="s">
        <v>104</v>
      </c>
      <c r="Z13" s="553" t="s">
        <v>104</v>
      </c>
      <c r="AA13" s="554"/>
      <c r="AB13" s="555" t="s">
        <v>104</v>
      </c>
      <c r="AC13" s="553"/>
      <c r="AD13" s="553" t="s">
        <v>104</v>
      </c>
      <c r="AE13" s="553"/>
      <c r="AF13" s="553"/>
      <c r="AG13" s="554"/>
      <c r="AH13" s="457"/>
      <c r="AI13" s="63"/>
      <c r="AJ13" s="301"/>
      <c r="AK13" s="302"/>
      <c r="AL13" s="303"/>
      <c r="AM13" s="304"/>
      <c r="AN13" s="305"/>
      <c r="AO13" s="305"/>
      <c r="AP13" s="305"/>
      <c r="AQ13" s="305"/>
      <c r="AR13" s="305"/>
      <c r="AS13" s="305"/>
      <c r="AT13" s="305"/>
      <c r="AU13" s="305"/>
      <c r="AV13" s="305"/>
      <c r="AW13" s="1"/>
      <c r="BB13" s="553" t="s">
        <v>887</v>
      </c>
      <c r="BC13" s="553"/>
      <c r="BD13" s="553"/>
    </row>
    <row r="14" spans="2:56" s="56" customFormat="1" ht="10.5" customHeight="1">
      <c r="B14" s="60">
        <v>44625</v>
      </c>
      <c r="C14" s="61">
        <f t="shared" si="2"/>
        <v>9</v>
      </c>
      <c r="D14" s="62"/>
      <c r="E14" s="549" t="s">
        <v>104</v>
      </c>
      <c r="F14" s="550" t="s">
        <v>104</v>
      </c>
      <c r="G14" s="549"/>
      <c r="H14" s="549"/>
      <c r="I14" s="549"/>
      <c r="J14" s="549"/>
      <c r="K14" s="549"/>
      <c r="L14" s="549" t="s">
        <v>104</v>
      </c>
      <c r="M14" s="549"/>
      <c r="N14" s="549" t="s">
        <v>104</v>
      </c>
      <c r="O14" s="549"/>
      <c r="P14" s="549"/>
      <c r="Q14" s="549"/>
      <c r="R14" s="549"/>
      <c r="S14" s="549"/>
      <c r="T14" s="549"/>
      <c r="U14" s="549"/>
      <c r="V14" s="549" t="s">
        <v>887</v>
      </c>
      <c r="W14" s="549"/>
      <c r="X14" s="549"/>
      <c r="Y14" s="549"/>
      <c r="Z14" s="549"/>
      <c r="AA14" s="551"/>
      <c r="AB14" s="552" t="s">
        <v>104</v>
      </c>
      <c r="AC14" s="549"/>
      <c r="AD14" s="549" t="s">
        <v>104</v>
      </c>
      <c r="AE14" s="549"/>
      <c r="AF14" s="549" t="s">
        <v>104</v>
      </c>
      <c r="AG14" s="551" t="s">
        <v>104</v>
      </c>
      <c r="AH14" s="457"/>
      <c r="AI14" s="63"/>
      <c r="AJ14" s="301" t="s">
        <v>391</v>
      </c>
      <c r="AK14" s="302" t="s">
        <v>104</v>
      </c>
      <c r="AL14" s="303"/>
      <c r="AM14" s="304"/>
      <c r="AN14" s="305"/>
      <c r="AO14" s="305" t="s">
        <v>104</v>
      </c>
      <c r="AP14" s="305"/>
      <c r="AQ14" s="305"/>
      <c r="AR14" s="305"/>
      <c r="AS14" s="305">
        <v>0</v>
      </c>
      <c r="AT14" s="305"/>
      <c r="AU14" s="305" t="s">
        <v>104</v>
      </c>
      <c r="AV14" s="305" t="s">
        <v>104</v>
      </c>
      <c r="AW14" s="1"/>
      <c r="BB14" s="549"/>
      <c r="BC14" s="549" t="s">
        <v>887</v>
      </c>
      <c r="BD14" s="549"/>
    </row>
    <row r="15" spans="2:56" s="56" customFormat="1" ht="10.5" customHeight="1" thickBot="1">
      <c r="B15" s="64">
        <v>44626</v>
      </c>
      <c r="C15" s="65">
        <f t="shared" si="2"/>
        <v>9</v>
      </c>
      <c r="D15" s="66"/>
      <c r="E15" s="553" t="s">
        <v>104</v>
      </c>
      <c r="F15" s="556" t="s">
        <v>104</v>
      </c>
      <c r="G15" s="553"/>
      <c r="H15" s="553"/>
      <c r="I15" s="553"/>
      <c r="J15" s="553"/>
      <c r="K15" s="553"/>
      <c r="L15" s="553" t="s">
        <v>104</v>
      </c>
      <c r="M15" s="553"/>
      <c r="N15" s="553" t="s">
        <v>104</v>
      </c>
      <c r="O15" s="553"/>
      <c r="P15" s="553"/>
      <c r="Q15" s="553"/>
      <c r="R15" s="553"/>
      <c r="S15" s="553"/>
      <c r="T15" s="553" t="s">
        <v>887</v>
      </c>
      <c r="U15" s="553"/>
      <c r="V15" s="553"/>
      <c r="W15" s="553"/>
      <c r="X15" s="553"/>
      <c r="Y15" s="553"/>
      <c r="Z15" s="553"/>
      <c r="AA15" s="554"/>
      <c r="AB15" s="555" t="s">
        <v>104</v>
      </c>
      <c r="AC15" s="553"/>
      <c r="AD15" s="553" t="s">
        <v>104</v>
      </c>
      <c r="AE15" s="553"/>
      <c r="AF15" s="553" t="s">
        <v>104</v>
      </c>
      <c r="AG15" s="554" t="s">
        <v>104</v>
      </c>
      <c r="AH15" s="457"/>
      <c r="AI15" s="63"/>
      <c r="AJ15" s="301" t="s">
        <v>391</v>
      </c>
      <c r="AK15" s="302" t="s">
        <v>104</v>
      </c>
      <c r="AL15" s="303"/>
      <c r="AM15" s="304"/>
      <c r="AN15" s="305"/>
      <c r="AO15" s="305" t="s">
        <v>104</v>
      </c>
      <c r="AP15" s="305"/>
      <c r="AQ15" s="305"/>
      <c r="AR15" s="305"/>
      <c r="AS15" s="305" t="s">
        <v>391</v>
      </c>
      <c r="AT15" s="305"/>
      <c r="AU15" s="305" t="s">
        <v>391</v>
      </c>
      <c r="AV15" s="305" t="s">
        <v>104</v>
      </c>
      <c r="AW15" s="1"/>
      <c r="BB15" s="553"/>
      <c r="BC15" s="553"/>
      <c r="BD15" s="553" t="s">
        <v>887</v>
      </c>
    </row>
    <row r="16" spans="2:56" s="56" customFormat="1" ht="10.5" customHeight="1">
      <c r="B16" s="60">
        <v>44632</v>
      </c>
      <c r="C16" s="67">
        <f t="shared" si="2"/>
        <v>11</v>
      </c>
      <c r="D16" s="263"/>
      <c r="E16" s="549"/>
      <c r="F16" s="550"/>
      <c r="G16" s="550" t="s">
        <v>104</v>
      </c>
      <c r="H16" s="550" t="s">
        <v>104</v>
      </c>
      <c r="I16" s="550"/>
      <c r="J16" s="550"/>
      <c r="K16" s="549" t="s">
        <v>104</v>
      </c>
      <c r="L16" s="549"/>
      <c r="M16" s="549" t="s">
        <v>104</v>
      </c>
      <c r="N16" s="549"/>
      <c r="O16" s="549"/>
      <c r="P16" s="549" t="s">
        <v>104</v>
      </c>
      <c r="Q16" s="549" t="s">
        <v>104</v>
      </c>
      <c r="R16" s="549" t="s">
        <v>104</v>
      </c>
      <c r="S16" s="549"/>
      <c r="T16" s="549"/>
      <c r="U16" s="549" t="s">
        <v>887</v>
      </c>
      <c r="V16" s="549"/>
      <c r="W16" s="549"/>
      <c r="X16" s="549"/>
      <c r="Y16" s="549" t="s">
        <v>104</v>
      </c>
      <c r="Z16" s="549" t="s">
        <v>104</v>
      </c>
      <c r="AA16" s="557"/>
      <c r="AB16" s="552"/>
      <c r="AC16" s="549"/>
      <c r="AD16" s="549"/>
      <c r="AE16" s="549"/>
      <c r="AF16" s="549"/>
      <c r="AG16" s="551" t="s">
        <v>104</v>
      </c>
      <c r="AH16" s="457"/>
      <c r="AI16" s="63"/>
      <c r="AJ16" s="301" t="s">
        <v>104</v>
      </c>
      <c r="AK16" s="302" t="s">
        <v>391</v>
      </c>
      <c r="AL16" s="303"/>
      <c r="AM16" s="304"/>
      <c r="AN16" s="305"/>
      <c r="AO16" s="305">
        <v>0</v>
      </c>
      <c r="AP16" s="305"/>
      <c r="AQ16" s="305"/>
      <c r="AR16" s="305"/>
      <c r="AS16" s="305"/>
      <c r="AT16" s="305"/>
      <c r="AU16" s="305" t="s">
        <v>104</v>
      </c>
      <c r="AV16" s="305">
        <v>0</v>
      </c>
      <c r="AW16" s="1"/>
      <c r="BB16" s="549" t="s">
        <v>887</v>
      </c>
      <c r="BC16" s="549"/>
      <c r="BD16" s="550"/>
    </row>
    <row r="17" spans="2:56" s="56" customFormat="1" ht="10.5" customHeight="1" thickBot="1">
      <c r="B17" s="64">
        <v>44633</v>
      </c>
      <c r="C17" s="70">
        <f t="shared" si="2"/>
        <v>11</v>
      </c>
      <c r="D17" s="264"/>
      <c r="E17" s="553"/>
      <c r="F17" s="556"/>
      <c r="G17" s="556" t="s">
        <v>104</v>
      </c>
      <c r="H17" s="556" t="s">
        <v>104</v>
      </c>
      <c r="I17" s="556"/>
      <c r="J17" s="556"/>
      <c r="K17" s="553" t="s">
        <v>104</v>
      </c>
      <c r="L17" s="553"/>
      <c r="M17" s="553" t="s">
        <v>104</v>
      </c>
      <c r="N17" s="553"/>
      <c r="O17" s="553"/>
      <c r="P17" s="553" t="s">
        <v>104</v>
      </c>
      <c r="Q17" s="553" t="s">
        <v>104</v>
      </c>
      <c r="R17" s="553" t="s">
        <v>104</v>
      </c>
      <c r="S17" s="553"/>
      <c r="T17" s="553"/>
      <c r="U17" s="553"/>
      <c r="V17" s="553" t="s">
        <v>887</v>
      </c>
      <c r="W17" s="553"/>
      <c r="X17" s="553"/>
      <c r="Y17" s="553" t="s">
        <v>104</v>
      </c>
      <c r="Z17" s="553" t="s">
        <v>104</v>
      </c>
      <c r="AA17" s="558"/>
      <c r="AB17" s="555"/>
      <c r="AC17" s="553"/>
      <c r="AD17" s="553"/>
      <c r="AE17" s="553"/>
      <c r="AF17" s="553"/>
      <c r="AG17" s="554" t="s">
        <v>104</v>
      </c>
      <c r="AH17" s="457"/>
      <c r="AI17" s="63"/>
      <c r="AJ17" s="301" t="s">
        <v>104</v>
      </c>
      <c r="AK17" s="302" t="s">
        <v>391</v>
      </c>
      <c r="AL17" s="303"/>
      <c r="AM17" s="304"/>
      <c r="AN17" s="305"/>
      <c r="AO17" s="305" t="s">
        <v>391</v>
      </c>
      <c r="AP17" s="305"/>
      <c r="AQ17" s="305"/>
      <c r="AR17" s="305"/>
      <c r="AS17" s="305"/>
      <c r="AT17" s="305"/>
      <c r="AU17" s="305" t="s">
        <v>104</v>
      </c>
      <c r="AV17" s="305">
        <v>0</v>
      </c>
      <c r="AW17" s="1"/>
      <c r="BB17" s="553"/>
      <c r="BC17" s="553" t="s">
        <v>887</v>
      </c>
      <c r="BD17" s="556"/>
    </row>
    <row r="18" spans="2:56" s="69" customFormat="1" ht="10.5" customHeight="1">
      <c r="B18" s="60">
        <v>44639</v>
      </c>
      <c r="C18" s="67">
        <f t="shared" si="2"/>
        <v>13</v>
      </c>
      <c r="D18" s="263"/>
      <c r="E18" s="549" t="s">
        <v>104</v>
      </c>
      <c r="F18" s="550" t="s">
        <v>104</v>
      </c>
      <c r="G18" s="602" t="s">
        <v>104</v>
      </c>
      <c r="H18" s="603"/>
      <c r="I18" s="602"/>
      <c r="J18" s="603"/>
      <c r="K18" s="549" t="s">
        <v>104</v>
      </c>
      <c r="L18" s="549" t="s">
        <v>104</v>
      </c>
      <c r="M18" s="549"/>
      <c r="N18" s="549" t="s">
        <v>104</v>
      </c>
      <c r="O18" s="602"/>
      <c r="P18" s="603"/>
      <c r="Q18" s="603"/>
      <c r="R18" s="603"/>
      <c r="S18" s="549" t="s">
        <v>104</v>
      </c>
      <c r="T18" s="549" t="s">
        <v>887</v>
      </c>
      <c r="U18" s="549"/>
      <c r="V18" s="549"/>
      <c r="W18" s="602"/>
      <c r="X18" s="333" t="s">
        <v>104</v>
      </c>
      <c r="Y18" s="603"/>
      <c r="Z18" s="602"/>
      <c r="AA18" s="604"/>
      <c r="AB18" s="552" t="s">
        <v>104</v>
      </c>
      <c r="AC18" s="549"/>
      <c r="AD18" s="549" t="s">
        <v>104</v>
      </c>
      <c r="AE18" s="549"/>
      <c r="AF18" s="549" t="s">
        <v>104</v>
      </c>
      <c r="AG18" s="604" t="s">
        <v>104</v>
      </c>
      <c r="AH18" s="459"/>
      <c r="AI18" s="68"/>
      <c r="AJ18" s="301" t="s">
        <v>104</v>
      </c>
      <c r="AK18" s="302" t="s">
        <v>391</v>
      </c>
      <c r="AL18" s="303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7"/>
      <c r="BB18" s="587"/>
      <c r="BC18" s="587"/>
      <c r="BD18" s="587"/>
    </row>
    <row r="19" spans="2:56" s="69" customFormat="1" ht="10.5" customHeight="1" thickBot="1">
      <c r="B19" s="64">
        <v>44640</v>
      </c>
      <c r="C19" s="70">
        <f t="shared" si="2"/>
        <v>13</v>
      </c>
      <c r="D19" s="264"/>
      <c r="E19" s="553" t="s">
        <v>104</v>
      </c>
      <c r="F19" s="556" t="s">
        <v>104</v>
      </c>
      <c r="G19" s="605" t="s">
        <v>104</v>
      </c>
      <c r="H19" s="606"/>
      <c r="I19" s="605"/>
      <c r="J19" s="606"/>
      <c r="K19" s="553" t="s">
        <v>104</v>
      </c>
      <c r="L19" s="553" t="s">
        <v>104</v>
      </c>
      <c r="M19" s="553"/>
      <c r="N19" s="553" t="s">
        <v>104</v>
      </c>
      <c r="O19" s="605"/>
      <c r="P19" s="606"/>
      <c r="Q19" s="606"/>
      <c r="R19" s="606"/>
      <c r="S19" s="553" t="s">
        <v>104</v>
      </c>
      <c r="T19" s="553"/>
      <c r="U19" s="553" t="s">
        <v>887</v>
      </c>
      <c r="V19" s="553"/>
      <c r="W19" s="605"/>
      <c r="X19" s="334" t="s">
        <v>104</v>
      </c>
      <c r="Y19" s="606"/>
      <c r="Z19" s="605"/>
      <c r="AA19" s="607"/>
      <c r="AB19" s="555" t="s">
        <v>104</v>
      </c>
      <c r="AC19" s="553"/>
      <c r="AD19" s="553" t="s">
        <v>104</v>
      </c>
      <c r="AE19" s="553"/>
      <c r="AF19" s="553" t="s">
        <v>104</v>
      </c>
      <c r="AG19" s="607" t="s">
        <v>104</v>
      </c>
      <c r="AH19" s="459"/>
      <c r="AI19" s="68"/>
      <c r="AJ19" s="301" t="s">
        <v>104</v>
      </c>
      <c r="AK19" s="302" t="s">
        <v>391</v>
      </c>
      <c r="AL19" s="303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7"/>
      <c r="BB19" s="588"/>
      <c r="BC19" s="588"/>
      <c r="BD19" s="588"/>
    </row>
    <row r="20" spans="2:56" s="72" customFormat="1" ht="10.5" customHeight="1">
      <c r="B20" s="60">
        <v>44646</v>
      </c>
      <c r="C20" s="67">
        <f t="shared" si="2"/>
        <v>11</v>
      </c>
      <c r="D20" s="263"/>
      <c r="E20" s="549"/>
      <c r="F20" s="550"/>
      <c r="G20" s="550" t="s">
        <v>104</v>
      </c>
      <c r="H20" s="550" t="s">
        <v>104</v>
      </c>
      <c r="I20" s="550"/>
      <c r="J20" s="550"/>
      <c r="K20" s="549"/>
      <c r="L20" s="549" t="s">
        <v>104</v>
      </c>
      <c r="M20" s="549" t="s">
        <v>104</v>
      </c>
      <c r="N20" s="549"/>
      <c r="O20" s="550"/>
      <c r="P20" s="550" t="s">
        <v>104</v>
      </c>
      <c r="Q20" s="550" t="s">
        <v>104</v>
      </c>
      <c r="R20" s="550" t="s">
        <v>104</v>
      </c>
      <c r="S20" s="550"/>
      <c r="T20" s="549"/>
      <c r="U20" s="549"/>
      <c r="V20" s="549" t="s">
        <v>887</v>
      </c>
      <c r="W20" s="549"/>
      <c r="X20" s="549"/>
      <c r="Y20" s="550" t="s">
        <v>104</v>
      </c>
      <c r="Z20" s="550" t="s">
        <v>104</v>
      </c>
      <c r="AA20" s="557"/>
      <c r="AB20" s="559"/>
      <c r="AC20" s="550"/>
      <c r="AD20" s="550"/>
      <c r="AE20" s="550"/>
      <c r="AF20" s="549"/>
      <c r="AG20" s="551" t="s">
        <v>104</v>
      </c>
      <c r="AH20" s="457"/>
      <c r="AI20" s="63"/>
      <c r="AJ20" s="301" t="s">
        <v>391</v>
      </c>
      <c r="AK20" s="302" t="s">
        <v>391</v>
      </c>
      <c r="AL20" s="303"/>
      <c r="AM20" s="304"/>
      <c r="AN20" s="305"/>
      <c r="AO20" s="305" t="s">
        <v>104</v>
      </c>
      <c r="AP20" s="305"/>
      <c r="AQ20" s="304"/>
      <c r="AR20" s="305"/>
      <c r="AS20" s="305"/>
      <c r="AT20" s="304"/>
      <c r="AU20" s="305" t="s">
        <v>104</v>
      </c>
      <c r="AV20" s="304" t="s">
        <v>104</v>
      </c>
      <c r="AW20" s="308"/>
      <c r="BB20" s="549"/>
      <c r="BC20" s="549"/>
      <c r="BD20" s="549" t="s">
        <v>887</v>
      </c>
    </row>
    <row r="21" spans="2:56" s="72" customFormat="1" ht="10.5" customHeight="1" thickBot="1">
      <c r="B21" s="64">
        <v>44647</v>
      </c>
      <c r="C21" s="70">
        <f t="shared" si="2"/>
        <v>11</v>
      </c>
      <c r="D21" s="264"/>
      <c r="E21" s="553"/>
      <c r="F21" s="556"/>
      <c r="G21" s="556" t="s">
        <v>104</v>
      </c>
      <c r="H21" s="556" t="s">
        <v>104</v>
      </c>
      <c r="I21" s="556"/>
      <c r="J21" s="556"/>
      <c r="K21" s="553"/>
      <c r="L21" s="553" t="s">
        <v>104</v>
      </c>
      <c r="M21" s="553" t="s">
        <v>104</v>
      </c>
      <c r="N21" s="553"/>
      <c r="O21" s="556"/>
      <c r="P21" s="556" t="s">
        <v>104</v>
      </c>
      <c r="Q21" s="556" t="s">
        <v>104</v>
      </c>
      <c r="R21" s="556" t="s">
        <v>104</v>
      </c>
      <c r="S21" s="556"/>
      <c r="T21" s="553" t="s">
        <v>887</v>
      </c>
      <c r="U21" s="553"/>
      <c r="V21" s="553"/>
      <c r="W21" s="553"/>
      <c r="X21" s="553"/>
      <c r="Y21" s="556" t="s">
        <v>104</v>
      </c>
      <c r="Z21" s="556" t="s">
        <v>104</v>
      </c>
      <c r="AA21" s="558"/>
      <c r="AB21" s="560"/>
      <c r="AC21" s="556"/>
      <c r="AD21" s="556"/>
      <c r="AE21" s="556"/>
      <c r="AF21" s="553"/>
      <c r="AG21" s="554" t="s">
        <v>104</v>
      </c>
      <c r="AH21" s="457"/>
      <c r="AI21" s="63"/>
      <c r="AJ21" s="301" t="s">
        <v>391</v>
      </c>
      <c r="AK21" s="302" t="s">
        <v>391</v>
      </c>
      <c r="AL21" s="303"/>
      <c r="AM21" s="304"/>
      <c r="AN21" s="305"/>
      <c r="AO21" s="305" t="s">
        <v>104</v>
      </c>
      <c r="AP21" s="305"/>
      <c r="AQ21" s="304"/>
      <c r="AR21" s="305"/>
      <c r="AS21" s="305"/>
      <c r="AT21" s="304"/>
      <c r="AU21" s="305" t="s">
        <v>391</v>
      </c>
      <c r="AV21" s="304" t="s">
        <v>104</v>
      </c>
      <c r="AW21" s="308"/>
      <c r="BB21" s="553" t="s">
        <v>887</v>
      </c>
      <c r="BC21" s="553"/>
      <c r="BD21" s="553"/>
    </row>
    <row r="22" spans="2:56" s="56" customFormat="1" ht="10.5" customHeight="1">
      <c r="B22" s="60">
        <v>44653</v>
      </c>
      <c r="C22" s="61">
        <f t="shared" si="2"/>
        <v>11</v>
      </c>
      <c r="D22" s="62"/>
      <c r="E22" s="549" t="s">
        <v>104</v>
      </c>
      <c r="F22" s="550" t="s">
        <v>104</v>
      </c>
      <c r="G22" s="549"/>
      <c r="H22" s="550"/>
      <c r="I22" s="550"/>
      <c r="J22" s="550"/>
      <c r="K22" s="549" t="s">
        <v>104</v>
      </c>
      <c r="L22" s="549"/>
      <c r="M22" s="549" t="s">
        <v>104</v>
      </c>
      <c r="N22" s="549"/>
      <c r="O22" s="550"/>
      <c r="P22" s="550"/>
      <c r="Q22" s="550"/>
      <c r="R22" s="550"/>
      <c r="S22" s="550" t="s">
        <v>104</v>
      </c>
      <c r="T22" s="549"/>
      <c r="U22" s="549" t="s">
        <v>887</v>
      </c>
      <c r="V22" s="549"/>
      <c r="W22" s="549"/>
      <c r="X22" s="333" t="s">
        <v>104</v>
      </c>
      <c r="Y22" s="550"/>
      <c r="Z22" s="550"/>
      <c r="AA22" s="551"/>
      <c r="AB22" s="552" t="s">
        <v>104</v>
      </c>
      <c r="AC22" s="549"/>
      <c r="AD22" s="549" t="s">
        <v>104</v>
      </c>
      <c r="AE22" s="549"/>
      <c r="AF22" s="549" t="s">
        <v>104</v>
      </c>
      <c r="AG22" s="561" t="s">
        <v>115</v>
      </c>
      <c r="AH22" s="457"/>
      <c r="AI22" s="63"/>
      <c r="AJ22" s="301" t="s">
        <v>104</v>
      </c>
      <c r="AK22" s="302" t="s">
        <v>104</v>
      </c>
      <c r="AL22" s="303"/>
      <c r="AM22" s="304"/>
      <c r="AN22" s="305"/>
      <c r="AO22" s="305" t="s">
        <v>391</v>
      </c>
      <c r="AP22" s="305"/>
      <c r="AQ22" s="305"/>
      <c r="AR22" s="305"/>
      <c r="AS22" s="305"/>
      <c r="AT22" s="305"/>
      <c r="AU22" s="305" t="s">
        <v>104</v>
      </c>
      <c r="AV22" s="305" t="s">
        <v>104</v>
      </c>
      <c r="BB22" s="549"/>
      <c r="BC22" s="549" t="s">
        <v>887</v>
      </c>
      <c r="BD22" s="549"/>
    </row>
    <row r="23" spans="2:56" s="56" customFormat="1" ht="10.5" customHeight="1" thickBot="1">
      <c r="B23" s="64">
        <v>44654</v>
      </c>
      <c r="C23" s="65">
        <f t="shared" si="2"/>
        <v>11</v>
      </c>
      <c r="D23" s="66"/>
      <c r="E23" s="553" t="s">
        <v>104</v>
      </c>
      <c r="F23" s="556" t="s">
        <v>104</v>
      </c>
      <c r="G23" s="553"/>
      <c r="H23" s="556"/>
      <c r="I23" s="556"/>
      <c r="J23" s="556"/>
      <c r="K23" s="553" t="s">
        <v>104</v>
      </c>
      <c r="L23" s="553"/>
      <c r="M23" s="553" t="s">
        <v>104</v>
      </c>
      <c r="N23" s="553"/>
      <c r="O23" s="556"/>
      <c r="P23" s="556"/>
      <c r="Q23" s="556"/>
      <c r="R23" s="556"/>
      <c r="S23" s="556" t="s">
        <v>104</v>
      </c>
      <c r="T23" s="553"/>
      <c r="U23" s="553"/>
      <c r="V23" s="553" t="s">
        <v>887</v>
      </c>
      <c r="W23" s="553"/>
      <c r="X23" s="334" t="s">
        <v>104</v>
      </c>
      <c r="Y23" s="556"/>
      <c r="Z23" s="556"/>
      <c r="AA23" s="554"/>
      <c r="AB23" s="555" t="s">
        <v>104</v>
      </c>
      <c r="AC23" s="553"/>
      <c r="AD23" s="553" t="s">
        <v>104</v>
      </c>
      <c r="AE23" s="553"/>
      <c r="AF23" s="553" t="s">
        <v>104</v>
      </c>
      <c r="AG23" s="562" t="s">
        <v>115</v>
      </c>
      <c r="AH23" s="457"/>
      <c r="AI23" s="63"/>
      <c r="AJ23" s="301" t="s">
        <v>104</v>
      </c>
      <c r="AK23" s="302" t="s">
        <v>104</v>
      </c>
      <c r="AL23" s="303"/>
      <c r="AM23" s="304"/>
      <c r="AN23" s="305"/>
      <c r="AO23" s="305" t="s">
        <v>391</v>
      </c>
      <c r="AP23" s="305"/>
      <c r="AQ23" s="305"/>
      <c r="AR23" s="305"/>
      <c r="AS23" s="305"/>
      <c r="AT23" s="305"/>
      <c r="AU23" s="305" t="s">
        <v>104</v>
      </c>
      <c r="AV23" s="305" t="s">
        <v>104</v>
      </c>
      <c r="AW23" s="1"/>
      <c r="BB23" s="553"/>
      <c r="BC23" s="553"/>
      <c r="BD23" s="553" t="s">
        <v>887</v>
      </c>
    </row>
    <row r="24" spans="2:56" s="56" customFormat="1" ht="10.5" customHeight="1">
      <c r="B24" s="60">
        <v>44660</v>
      </c>
      <c r="C24" s="61">
        <f t="shared" si="2"/>
        <v>14</v>
      </c>
      <c r="D24" s="62"/>
      <c r="E24" s="549"/>
      <c r="F24" s="550"/>
      <c r="G24" s="549" t="s">
        <v>104</v>
      </c>
      <c r="H24" s="550" t="s">
        <v>104</v>
      </c>
      <c r="I24" s="550"/>
      <c r="J24" s="550"/>
      <c r="K24" s="549" t="s">
        <v>104</v>
      </c>
      <c r="L24" s="549" t="s">
        <v>104</v>
      </c>
      <c r="M24" s="549"/>
      <c r="N24" s="549" t="s">
        <v>104</v>
      </c>
      <c r="O24" s="550"/>
      <c r="P24" s="549" t="s">
        <v>104</v>
      </c>
      <c r="Q24" s="549" t="s">
        <v>104</v>
      </c>
      <c r="R24" s="549" t="s">
        <v>104</v>
      </c>
      <c r="S24" s="550" t="s">
        <v>104</v>
      </c>
      <c r="T24" s="549" t="s">
        <v>887</v>
      </c>
      <c r="U24" s="549"/>
      <c r="V24" s="549"/>
      <c r="W24" s="549"/>
      <c r="X24" s="608" t="s">
        <v>104</v>
      </c>
      <c r="Y24" s="549" t="s">
        <v>104</v>
      </c>
      <c r="Z24" s="550" t="s">
        <v>104</v>
      </c>
      <c r="AA24" s="557"/>
      <c r="AB24" s="559"/>
      <c r="AC24" s="550"/>
      <c r="AD24" s="550"/>
      <c r="AE24" s="550"/>
      <c r="AF24" s="549"/>
      <c r="AG24" s="561" t="s">
        <v>115</v>
      </c>
      <c r="AH24" s="457"/>
      <c r="AI24" s="63"/>
      <c r="AJ24" s="301" t="s">
        <v>104</v>
      </c>
      <c r="AK24" s="302" t="s">
        <v>391</v>
      </c>
      <c r="AL24" s="303"/>
      <c r="AM24" s="304"/>
      <c r="AN24" s="305"/>
      <c r="AO24" s="305">
        <v>0</v>
      </c>
      <c r="AP24" s="305"/>
      <c r="AQ24" s="305"/>
      <c r="AR24" s="305"/>
      <c r="AS24" s="305"/>
      <c r="AT24" s="305"/>
      <c r="AU24" s="305" t="s">
        <v>104</v>
      </c>
      <c r="AV24" s="305">
        <v>0</v>
      </c>
      <c r="AW24" s="1"/>
      <c r="BB24" s="549" t="s">
        <v>887</v>
      </c>
      <c r="BC24" s="549"/>
      <c r="BD24" s="549"/>
    </row>
    <row r="25" spans="2:56" s="56" customFormat="1" ht="10.5" customHeight="1" thickBot="1">
      <c r="B25" s="64">
        <v>44661</v>
      </c>
      <c r="C25" s="65">
        <f t="shared" si="2"/>
        <v>14</v>
      </c>
      <c r="D25" s="66"/>
      <c r="E25" s="553"/>
      <c r="F25" s="556"/>
      <c r="G25" s="553" t="s">
        <v>104</v>
      </c>
      <c r="H25" s="556" t="s">
        <v>104</v>
      </c>
      <c r="I25" s="556"/>
      <c r="J25" s="556"/>
      <c r="K25" s="553" t="s">
        <v>104</v>
      </c>
      <c r="L25" s="553" t="s">
        <v>104</v>
      </c>
      <c r="M25" s="553"/>
      <c r="N25" s="553" t="s">
        <v>104</v>
      </c>
      <c r="O25" s="556"/>
      <c r="P25" s="553" t="s">
        <v>104</v>
      </c>
      <c r="Q25" s="553" t="s">
        <v>104</v>
      </c>
      <c r="R25" s="553" t="s">
        <v>104</v>
      </c>
      <c r="S25" s="556" t="s">
        <v>104</v>
      </c>
      <c r="T25" s="553"/>
      <c r="U25" s="553" t="s">
        <v>887</v>
      </c>
      <c r="V25" s="553"/>
      <c r="W25" s="553"/>
      <c r="X25" s="609" t="s">
        <v>104</v>
      </c>
      <c r="Y25" s="553" t="s">
        <v>104</v>
      </c>
      <c r="Z25" s="556" t="s">
        <v>104</v>
      </c>
      <c r="AA25" s="558"/>
      <c r="AB25" s="560"/>
      <c r="AC25" s="556"/>
      <c r="AD25" s="556"/>
      <c r="AE25" s="556"/>
      <c r="AF25" s="553"/>
      <c r="AG25" s="562" t="s">
        <v>115</v>
      </c>
      <c r="AH25" s="457"/>
      <c r="AI25" s="63"/>
      <c r="AJ25" s="301" t="s">
        <v>104</v>
      </c>
      <c r="AK25" s="302" t="s">
        <v>391</v>
      </c>
      <c r="AL25" s="303"/>
      <c r="AM25" s="304"/>
      <c r="AN25" s="305"/>
      <c r="AO25" s="305" t="s">
        <v>391</v>
      </c>
      <c r="AP25" s="305"/>
      <c r="AQ25" s="305"/>
      <c r="AR25" s="305"/>
      <c r="AS25" s="305"/>
      <c r="AT25" s="305"/>
      <c r="AU25" s="305" t="s">
        <v>104</v>
      </c>
      <c r="AV25" s="305">
        <v>0</v>
      </c>
      <c r="AW25" s="1"/>
      <c r="BB25" s="553"/>
      <c r="BC25" s="553" t="s">
        <v>887</v>
      </c>
      <c r="BD25" s="553"/>
    </row>
    <row r="26" spans="2:56" s="69" customFormat="1" ht="10.5" customHeight="1">
      <c r="B26" s="436">
        <v>44667</v>
      </c>
      <c r="C26" s="628">
        <f t="shared" si="2"/>
        <v>0</v>
      </c>
      <c r="D26" s="328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630"/>
      <c r="AB26" s="631"/>
      <c r="AC26" s="629"/>
      <c r="AD26" s="629"/>
      <c r="AE26" s="629"/>
      <c r="AF26" s="629"/>
      <c r="AG26" s="630"/>
      <c r="AH26" s="459"/>
      <c r="AI26" s="68"/>
      <c r="AJ26" s="301" t="s">
        <v>104</v>
      </c>
      <c r="AK26" s="302" t="s">
        <v>391</v>
      </c>
      <c r="AL26" s="303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7"/>
      <c r="BB26" s="549"/>
      <c r="BC26" s="549"/>
      <c r="BD26" s="549" t="s">
        <v>887</v>
      </c>
    </row>
    <row r="27" spans="2:56" s="69" customFormat="1" ht="10.5" customHeight="1" thickBot="1">
      <c r="B27" s="437">
        <v>44668</v>
      </c>
      <c r="C27" s="632">
        <f t="shared" si="2"/>
        <v>0</v>
      </c>
      <c r="D27" s="329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633"/>
      <c r="AB27" s="634"/>
      <c r="AC27" s="566"/>
      <c r="AD27" s="566"/>
      <c r="AE27" s="566"/>
      <c r="AF27" s="566"/>
      <c r="AG27" s="633"/>
      <c r="AH27" s="459"/>
      <c r="AI27" s="68"/>
      <c r="AJ27" s="301" t="s">
        <v>104</v>
      </c>
      <c r="AK27" s="302" t="s">
        <v>391</v>
      </c>
      <c r="AL27" s="303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7"/>
      <c r="BB27" s="553" t="s">
        <v>887</v>
      </c>
      <c r="BC27" s="553"/>
      <c r="BD27" s="553"/>
    </row>
    <row r="28" spans="2:56" s="72" customFormat="1" ht="10.5" customHeight="1">
      <c r="B28" s="60">
        <v>44674</v>
      </c>
      <c r="C28" s="71">
        <f t="shared" si="2"/>
        <v>16</v>
      </c>
      <c r="D28" s="62"/>
      <c r="E28" s="549" t="s">
        <v>104</v>
      </c>
      <c r="F28" s="549" t="s">
        <v>104</v>
      </c>
      <c r="G28" s="549"/>
      <c r="H28" s="550" t="s">
        <v>104</v>
      </c>
      <c r="I28" s="550"/>
      <c r="J28" s="550"/>
      <c r="K28" s="549"/>
      <c r="L28" s="549" t="s">
        <v>104</v>
      </c>
      <c r="M28" s="549" t="s">
        <v>104</v>
      </c>
      <c r="N28" s="549"/>
      <c r="O28" s="550"/>
      <c r="P28" s="550" t="s">
        <v>104</v>
      </c>
      <c r="Q28" s="550" t="s">
        <v>104</v>
      </c>
      <c r="R28" s="550" t="s">
        <v>104</v>
      </c>
      <c r="S28" s="550" t="s">
        <v>104</v>
      </c>
      <c r="T28" s="549"/>
      <c r="U28" s="549"/>
      <c r="V28" s="549" t="s">
        <v>887</v>
      </c>
      <c r="W28" s="549"/>
      <c r="X28" s="438" t="s">
        <v>104</v>
      </c>
      <c r="Y28" s="550" t="s">
        <v>104</v>
      </c>
      <c r="Z28" s="550"/>
      <c r="AA28" s="561"/>
      <c r="AB28" s="552" t="s">
        <v>104</v>
      </c>
      <c r="AC28" s="549"/>
      <c r="AD28" s="549" t="s">
        <v>104</v>
      </c>
      <c r="AE28" s="549"/>
      <c r="AF28" s="549" t="s">
        <v>104</v>
      </c>
      <c r="AG28" s="561" t="s">
        <v>115</v>
      </c>
      <c r="AH28" s="457"/>
      <c r="AI28" s="63"/>
      <c r="AJ28" s="301" t="s">
        <v>391</v>
      </c>
      <c r="AK28" s="302" t="s">
        <v>391</v>
      </c>
      <c r="AL28" s="303"/>
      <c r="AM28" s="304"/>
      <c r="AN28" s="305"/>
      <c r="AO28" s="305" t="s">
        <v>104</v>
      </c>
      <c r="AP28" s="305"/>
      <c r="AQ28" s="304"/>
      <c r="AR28" s="305"/>
      <c r="AS28" s="305"/>
      <c r="AT28" s="304"/>
      <c r="AU28" s="305" t="s">
        <v>104</v>
      </c>
      <c r="AV28" s="304" t="s">
        <v>104</v>
      </c>
      <c r="AW28" s="308"/>
      <c r="BB28" s="549"/>
      <c r="BC28" s="549" t="s">
        <v>887</v>
      </c>
      <c r="BD28" s="549"/>
    </row>
    <row r="29" spans="2:56" s="72" customFormat="1" ht="10.5" customHeight="1" thickBot="1">
      <c r="B29" s="64">
        <v>44675</v>
      </c>
      <c r="C29" s="73">
        <f t="shared" si="2"/>
        <v>16</v>
      </c>
      <c r="D29" s="66"/>
      <c r="E29" s="553" t="s">
        <v>104</v>
      </c>
      <c r="F29" s="553" t="s">
        <v>104</v>
      </c>
      <c r="G29" s="553"/>
      <c r="H29" s="556" t="s">
        <v>104</v>
      </c>
      <c r="I29" s="556"/>
      <c r="J29" s="556"/>
      <c r="K29" s="553"/>
      <c r="L29" s="553" t="s">
        <v>104</v>
      </c>
      <c r="M29" s="553" t="s">
        <v>104</v>
      </c>
      <c r="N29" s="553"/>
      <c r="O29" s="556"/>
      <c r="P29" s="556" t="s">
        <v>104</v>
      </c>
      <c r="Q29" s="556" t="s">
        <v>104</v>
      </c>
      <c r="R29" s="556" t="s">
        <v>104</v>
      </c>
      <c r="S29" s="556" t="s">
        <v>104</v>
      </c>
      <c r="T29" s="553" t="s">
        <v>887</v>
      </c>
      <c r="U29" s="553"/>
      <c r="V29" s="553"/>
      <c r="W29" s="553"/>
      <c r="X29" s="439" t="s">
        <v>104</v>
      </c>
      <c r="Y29" s="556" t="s">
        <v>104</v>
      </c>
      <c r="Z29" s="556"/>
      <c r="AA29" s="562"/>
      <c r="AB29" s="555" t="s">
        <v>104</v>
      </c>
      <c r="AC29" s="553"/>
      <c r="AD29" s="553" t="s">
        <v>104</v>
      </c>
      <c r="AE29" s="553"/>
      <c r="AF29" s="553" t="s">
        <v>104</v>
      </c>
      <c r="AG29" s="562" t="s">
        <v>115</v>
      </c>
      <c r="AH29" s="457"/>
      <c r="AI29" s="63"/>
      <c r="AJ29" s="301" t="s">
        <v>391</v>
      </c>
      <c r="AK29" s="302" t="s">
        <v>391</v>
      </c>
      <c r="AL29" s="303"/>
      <c r="AM29" s="304"/>
      <c r="AN29" s="305"/>
      <c r="AO29" s="305" t="s">
        <v>104</v>
      </c>
      <c r="AP29" s="305"/>
      <c r="AQ29" s="304"/>
      <c r="AR29" s="305"/>
      <c r="AS29" s="305"/>
      <c r="AT29" s="304"/>
      <c r="AU29" s="305" t="s">
        <v>391</v>
      </c>
      <c r="AV29" s="304" t="s">
        <v>104</v>
      </c>
      <c r="AW29" s="308"/>
      <c r="BB29" s="553"/>
      <c r="BC29" s="553"/>
      <c r="BD29" s="553" t="s">
        <v>887</v>
      </c>
    </row>
    <row r="30" spans="2:56" s="56" customFormat="1" ht="10.5" customHeight="1">
      <c r="B30" s="436">
        <v>44681</v>
      </c>
      <c r="C30" s="628">
        <f t="shared" si="2"/>
        <v>0</v>
      </c>
      <c r="D30" s="328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29"/>
      <c r="S30" s="629"/>
      <c r="T30" s="629"/>
      <c r="U30" s="629"/>
      <c r="V30" s="629"/>
      <c r="W30" s="629"/>
      <c r="X30" s="629"/>
      <c r="Y30" s="629"/>
      <c r="Z30" s="629"/>
      <c r="AA30" s="635"/>
      <c r="AB30" s="631"/>
      <c r="AC30" s="629"/>
      <c r="AD30" s="629"/>
      <c r="AE30" s="629"/>
      <c r="AF30" s="629"/>
      <c r="AG30" s="630"/>
      <c r="AH30" s="457"/>
      <c r="AI30" s="63"/>
      <c r="AJ30" s="301" t="s">
        <v>104</v>
      </c>
      <c r="AK30" s="302" t="s">
        <v>104</v>
      </c>
      <c r="AL30" s="303"/>
      <c r="AM30" s="304"/>
      <c r="AN30" s="305"/>
      <c r="AO30" s="305" t="s">
        <v>391</v>
      </c>
      <c r="AP30" s="305"/>
      <c r="AQ30" s="305"/>
      <c r="AR30" s="305"/>
      <c r="AS30" s="305"/>
      <c r="AT30" s="305"/>
      <c r="AU30" s="305" t="s">
        <v>104</v>
      </c>
      <c r="AV30" s="305" t="s">
        <v>104</v>
      </c>
      <c r="BB30" s="549" t="s">
        <v>887</v>
      </c>
      <c r="BC30" s="549"/>
      <c r="BD30" s="550"/>
    </row>
    <row r="31" spans="2:56" s="56" customFormat="1" ht="10.5" customHeight="1" thickBot="1">
      <c r="B31" s="437">
        <v>44682</v>
      </c>
      <c r="C31" s="632">
        <f t="shared" si="2"/>
        <v>0</v>
      </c>
      <c r="D31" s="329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566"/>
      <c r="P31" s="566"/>
      <c r="Q31" s="566"/>
      <c r="R31" s="566"/>
      <c r="S31" s="566"/>
      <c r="T31" s="566"/>
      <c r="U31" s="566"/>
      <c r="V31" s="566"/>
      <c r="W31" s="566"/>
      <c r="X31" s="566"/>
      <c r="Y31" s="566"/>
      <c r="Z31" s="566"/>
      <c r="AA31" s="636"/>
      <c r="AB31" s="634"/>
      <c r="AC31" s="566"/>
      <c r="AD31" s="566"/>
      <c r="AE31" s="566"/>
      <c r="AF31" s="566"/>
      <c r="AG31" s="633"/>
      <c r="AH31" s="457"/>
      <c r="AI31" s="63"/>
      <c r="AJ31" s="301" t="s">
        <v>104</v>
      </c>
      <c r="AK31" s="302" t="s">
        <v>104</v>
      </c>
      <c r="AL31" s="303"/>
      <c r="AM31" s="304"/>
      <c r="AN31" s="305"/>
      <c r="AO31" s="305" t="s">
        <v>391</v>
      </c>
      <c r="AP31" s="305"/>
      <c r="AQ31" s="305"/>
      <c r="AR31" s="305"/>
      <c r="AS31" s="305"/>
      <c r="AT31" s="305"/>
      <c r="AU31" s="305" t="s">
        <v>104</v>
      </c>
      <c r="AV31" s="305" t="s">
        <v>104</v>
      </c>
      <c r="AW31" s="1"/>
      <c r="BB31" s="553"/>
      <c r="BC31" s="553" t="s">
        <v>887</v>
      </c>
      <c r="BD31" s="556"/>
    </row>
    <row r="32" spans="2:56" s="56" customFormat="1" ht="10.5" customHeight="1">
      <c r="B32" s="60">
        <v>44688</v>
      </c>
      <c r="C32" s="61">
        <f t="shared" si="2"/>
        <v>12</v>
      </c>
      <c r="D32" s="62"/>
      <c r="E32" s="549" t="s">
        <v>104</v>
      </c>
      <c r="F32" s="550"/>
      <c r="G32" s="549" t="s">
        <v>104</v>
      </c>
      <c r="H32" s="550" t="s">
        <v>104</v>
      </c>
      <c r="I32" s="550"/>
      <c r="J32" s="550"/>
      <c r="K32" s="549" t="s">
        <v>104</v>
      </c>
      <c r="L32" s="549"/>
      <c r="M32" s="549" t="s">
        <v>104</v>
      </c>
      <c r="N32" s="549" t="s">
        <v>104</v>
      </c>
      <c r="O32" s="550"/>
      <c r="P32" s="550"/>
      <c r="Q32" s="550"/>
      <c r="R32" s="550"/>
      <c r="S32" s="549"/>
      <c r="T32" s="549"/>
      <c r="U32" s="549" t="s">
        <v>887</v>
      </c>
      <c r="V32" s="550"/>
      <c r="W32" s="549"/>
      <c r="X32" s="608" t="s">
        <v>104</v>
      </c>
      <c r="Y32" s="549"/>
      <c r="Z32" s="550" t="s">
        <v>104</v>
      </c>
      <c r="AA32" s="561"/>
      <c r="AB32" s="552" t="s">
        <v>104</v>
      </c>
      <c r="AC32" s="549"/>
      <c r="AD32" s="549" t="s">
        <v>104</v>
      </c>
      <c r="AE32" s="549"/>
      <c r="AF32" s="549" t="s">
        <v>104</v>
      </c>
      <c r="AG32" s="551"/>
      <c r="AH32" s="457"/>
      <c r="AI32" s="63"/>
      <c r="AJ32" s="301" t="s">
        <v>104</v>
      </c>
      <c r="AK32" s="302" t="s">
        <v>391</v>
      </c>
      <c r="AL32" s="303"/>
      <c r="AM32" s="304"/>
      <c r="AN32" s="305"/>
      <c r="AO32" s="305" t="s">
        <v>104</v>
      </c>
      <c r="AP32" s="305"/>
      <c r="AQ32" s="304"/>
      <c r="AR32" s="304"/>
      <c r="AS32" s="305"/>
      <c r="AT32" s="305"/>
      <c r="AU32" s="304" t="s">
        <v>104</v>
      </c>
      <c r="AV32" s="304">
        <v>0</v>
      </c>
      <c r="AW32" s="1"/>
      <c r="BB32" s="550"/>
      <c r="BC32" s="550"/>
      <c r="BD32" s="549" t="s">
        <v>887</v>
      </c>
    </row>
    <row r="33" spans="2:56" s="56" customFormat="1" ht="10.5" customHeight="1" thickBot="1">
      <c r="B33" s="64">
        <v>44689</v>
      </c>
      <c r="C33" s="65">
        <f t="shared" si="2"/>
        <v>12</v>
      </c>
      <c r="D33" s="66"/>
      <c r="E33" s="553" t="s">
        <v>104</v>
      </c>
      <c r="F33" s="556"/>
      <c r="G33" s="553" t="s">
        <v>104</v>
      </c>
      <c r="H33" s="556" t="s">
        <v>104</v>
      </c>
      <c r="I33" s="556"/>
      <c r="J33" s="556"/>
      <c r="K33" s="553" t="s">
        <v>104</v>
      </c>
      <c r="L33" s="553"/>
      <c r="M33" s="553" t="s">
        <v>104</v>
      </c>
      <c r="N33" s="553" t="s">
        <v>104</v>
      </c>
      <c r="O33" s="556"/>
      <c r="P33" s="556"/>
      <c r="Q33" s="556"/>
      <c r="R33" s="556"/>
      <c r="S33" s="553"/>
      <c r="T33" s="553"/>
      <c r="U33" s="553"/>
      <c r="V33" s="553" t="s">
        <v>887</v>
      </c>
      <c r="W33" s="553"/>
      <c r="X33" s="609" t="s">
        <v>104</v>
      </c>
      <c r="Y33" s="553"/>
      <c r="Z33" s="556" t="s">
        <v>104</v>
      </c>
      <c r="AA33" s="562"/>
      <c r="AB33" s="555" t="s">
        <v>104</v>
      </c>
      <c r="AC33" s="553"/>
      <c r="AD33" s="553" t="s">
        <v>104</v>
      </c>
      <c r="AE33" s="553"/>
      <c r="AF33" s="553" t="s">
        <v>104</v>
      </c>
      <c r="AG33" s="554"/>
      <c r="AH33" s="457"/>
      <c r="AI33" s="63"/>
      <c r="AJ33" s="301" t="s">
        <v>104</v>
      </c>
      <c r="AK33" s="302" t="s">
        <v>391</v>
      </c>
      <c r="AL33" s="303"/>
      <c r="AM33" s="304"/>
      <c r="AN33" s="305"/>
      <c r="AO33" s="305" t="s">
        <v>104</v>
      </c>
      <c r="AP33" s="305"/>
      <c r="AQ33" s="304"/>
      <c r="AR33" s="304"/>
      <c r="AS33" s="305"/>
      <c r="AT33" s="305"/>
      <c r="AU33" s="304" t="s">
        <v>104</v>
      </c>
      <c r="AV33" s="304">
        <v>0</v>
      </c>
      <c r="AW33" s="1"/>
      <c r="BB33" s="553" t="s">
        <v>887</v>
      </c>
      <c r="BC33" s="553"/>
      <c r="BD33" s="553"/>
    </row>
    <row r="34" spans="2:56" s="56" customFormat="1" ht="10.5" customHeight="1">
      <c r="B34" s="60">
        <v>44695</v>
      </c>
      <c r="C34" s="61">
        <f t="shared" si="2"/>
        <v>9</v>
      </c>
      <c r="D34" s="62"/>
      <c r="E34" s="549"/>
      <c r="F34" s="549" t="s">
        <v>104</v>
      </c>
      <c r="G34" s="549"/>
      <c r="H34" s="549" t="s">
        <v>104</v>
      </c>
      <c r="I34" s="563"/>
      <c r="J34" s="549"/>
      <c r="K34" s="549" t="s">
        <v>104</v>
      </c>
      <c r="L34" s="549" t="s">
        <v>104</v>
      </c>
      <c r="M34" s="549"/>
      <c r="N34" s="549"/>
      <c r="O34" s="563"/>
      <c r="P34" s="549" t="s">
        <v>104</v>
      </c>
      <c r="Q34" s="549" t="s">
        <v>104</v>
      </c>
      <c r="R34" s="549" t="s">
        <v>104</v>
      </c>
      <c r="S34" s="549"/>
      <c r="T34" s="549" t="s">
        <v>887</v>
      </c>
      <c r="U34" s="549"/>
      <c r="V34" s="549"/>
      <c r="W34" s="549"/>
      <c r="X34" s="608"/>
      <c r="Y34" s="549" t="s">
        <v>104</v>
      </c>
      <c r="Z34" s="637"/>
      <c r="AA34" s="638"/>
      <c r="AB34" s="552"/>
      <c r="AC34" s="549"/>
      <c r="AD34" s="549"/>
      <c r="AE34" s="549"/>
      <c r="AF34" s="549"/>
      <c r="AG34" s="551"/>
      <c r="AH34" s="457"/>
      <c r="AI34" s="63"/>
      <c r="AJ34" s="301" t="s">
        <v>391</v>
      </c>
      <c r="AK34" s="302" t="s">
        <v>104</v>
      </c>
      <c r="AL34" s="303"/>
      <c r="AM34" s="304"/>
      <c r="AN34" s="305"/>
      <c r="AO34" s="305" t="s">
        <v>391</v>
      </c>
      <c r="AP34" s="305"/>
      <c r="AQ34" s="305"/>
      <c r="AR34" s="305"/>
      <c r="AS34" s="305"/>
      <c r="AT34" s="305"/>
      <c r="AU34" s="305" t="s">
        <v>391</v>
      </c>
      <c r="AV34" s="305" t="s">
        <v>104</v>
      </c>
      <c r="AW34" s="1"/>
      <c r="BB34" s="549"/>
      <c r="BC34" s="549" t="s">
        <v>887</v>
      </c>
      <c r="BD34" s="549"/>
    </row>
    <row r="35" spans="2:56" s="56" customFormat="1" ht="10.5" customHeight="1" thickBot="1">
      <c r="B35" s="64">
        <v>44696</v>
      </c>
      <c r="C35" s="65">
        <f t="shared" si="2"/>
        <v>9</v>
      </c>
      <c r="D35" s="66"/>
      <c r="E35" s="553"/>
      <c r="F35" s="553" t="s">
        <v>104</v>
      </c>
      <c r="G35" s="553"/>
      <c r="H35" s="553" t="s">
        <v>104</v>
      </c>
      <c r="I35" s="564"/>
      <c r="J35" s="553"/>
      <c r="K35" s="553" t="s">
        <v>104</v>
      </c>
      <c r="L35" s="553" t="s">
        <v>104</v>
      </c>
      <c r="M35" s="553"/>
      <c r="N35" s="553"/>
      <c r="O35" s="564"/>
      <c r="P35" s="553" t="s">
        <v>104</v>
      </c>
      <c r="Q35" s="553" t="s">
        <v>104</v>
      </c>
      <c r="R35" s="553" t="s">
        <v>104</v>
      </c>
      <c r="S35" s="553"/>
      <c r="T35" s="553"/>
      <c r="U35" s="553" t="s">
        <v>887</v>
      </c>
      <c r="V35" s="553"/>
      <c r="W35" s="553"/>
      <c r="X35" s="609"/>
      <c r="Y35" s="553" t="s">
        <v>104</v>
      </c>
      <c r="Z35" s="639"/>
      <c r="AA35" s="640"/>
      <c r="AB35" s="555"/>
      <c r="AC35" s="553"/>
      <c r="AD35" s="553"/>
      <c r="AE35" s="553"/>
      <c r="AF35" s="553"/>
      <c r="AG35" s="554"/>
      <c r="AH35" s="457"/>
      <c r="AI35" s="63"/>
      <c r="AJ35" s="301" t="s">
        <v>391</v>
      </c>
      <c r="AK35" s="302" t="s">
        <v>104</v>
      </c>
      <c r="AL35" s="303"/>
      <c r="AM35" s="304"/>
      <c r="AN35" s="305"/>
      <c r="AO35" s="305" t="s">
        <v>391</v>
      </c>
      <c r="AP35" s="305"/>
      <c r="AQ35" s="305"/>
      <c r="AR35" s="305"/>
      <c r="AS35" s="305"/>
      <c r="AT35" s="305"/>
      <c r="AU35" s="305" t="s">
        <v>104</v>
      </c>
      <c r="AV35" s="305" t="s">
        <v>104</v>
      </c>
      <c r="AW35" s="1"/>
      <c r="BB35" s="553"/>
      <c r="BC35" s="553"/>
      <c r="BD35" s="553" t="s">
        <v>887</v>
      </c>
    </row>
    <row r="36" spans="2:56" s="56" customFormat="1" ht="11.25" customHeight="1" thickTop="1">
      <c r="B36" s="60">
        <v>44702</v>
      </c>
      <c r="C36" s="61">
        <f t="shared" si="2"/>
        <v>11</v>
      </c>
      <c r="D36" s="62"/>
      <c r="E36" s="549" t="s">
        <v>104</v>
      </c>
      <c r="F36" s="549"/>
      <c r="G36" s="549" t="s">
        <v>104</v>
      </c>
      <c r="H36" s="549"/>
      <c r="I36" s="565"/>
      <c r="J36" s="549"/>
      <c r="K36" s="549"/>
      <c r="L36" s="549" t="s">
        <v>104</v>
      </c>
      <c r="M36" s="549" t="s">
        <v>104</v>
      </c>
      <c r="N36" s="549" t="s">
        <v>104</v>
      </c>
      <c r="O36" s="565"/>
      <c r="P36" s="549"/>
      <c r="Q36" s="549"/>
      <c r="R36" s="549"/>
      <c r="S36" s="549"/>
      <c r="T36" s="550"/>
      <c r="U36" s="550"/>
      <c r="V36" s="549" t="s">
        <v>887</v>
      </c>
      <c r="W36" s="549"/>
      <c r="X36" s="608" t="s">
        <v>104</v>
      </c>
      <c r="Y36" s="549"/>
      <c r="Z36" s="637" t="s">
        <v>104</v>
      </c>
      <c r="AA36" s="641"/>
      <c r="AB36" s="552" t="s">
        <v>104</v>
      </c>
      <c r="AC36" s="549"/>
      <c r="AD36" s="549" t="s">
        <v>104</v>
      </c>
      <c r="AE36" s="549"/>
      <c r="AF36" s="549" t="s">
        <v>104</v>
      </c>
      <c r="AG36" s="551"/>
      <c r="AH36" s="457"/>
      <c r="AI36" s="63"/>
      <c r="AJ36" s="301" t="s">
        <v>104</v>
      </c>
      <c r="AK36" s="302" t="s">
        <v>391</v>
      </c>
      <c r="AL36" s="303"/>
      <c r="AM36" s="304"/>
      <c r="AN36" s="305"/>
      <c r="AO36" s="305" t="s">
        <v>391</v>
      </c>
      <c r="AP36" s="305"/>
      <c r="AQ36" s="305"/>
      <c r="AR36" s="305"/>
      <c r="AS36" s="305"/>
      <c r="AT36" s="305"/>
      <c r="AU36" s="305"/>
      <c r="AV36" s="305">
        <v>0</v>
      </c>
      <c r="AW36" s="1"/>
      <c r="BB36" s="549" t="s">
        <v>887</v>
      </c>
      <c r="BC36" s="549"/>
      <c r="BD36" s="550"/>
    </row>
    <row r="37" spans="2:56" s="56" customFormat="1" ht="11.25" customHeight="1" thickBot="1">
      <c r="B37" s="64">
        <v>44703</v>
      </c>
      <c r="C37" s="65">
        <f t="shared" si="2"/>
        <v>11</v>
      </c>
      <c r="D37" s="66"/>
      <c r="E37" s="553" t="s">
        <v>104</v>
      </c>
      <c r="F37" s="553"/>
      <c r="G37" s="553" t="s">
        <v>104</v>
      </c>
      <c r="H37" s="553"/>
      <c r="I37" s="564"/>
      <c r="J37" s="553"/>
      <c r="K37" s="553"/>
      <c r="L37" s="553" t="s">
        <v>104</v>
      </c>
      <c r="M37" s="553" t="s">
        <v>104</v>
      </c>
      <c r="N37" s="553" t="s">
        <v>104</v>
      </c>
      <c r="O37" s="564"/>
      <c r="P37" s="553"/>
      <c r="Q37" s="553"/>
      <c r="R37" s="553"/>
      <c r="S37" s="553"/>
      <c r="T37" s="553" t="s">
        <v>887</v>
      </c>
      <c r="U37" s="556"/>
      <c r="V37" s="556"/>
      <c r="W37" s="553"/>
      <c r="X37" s="609" t="s">
        <v>104</v>
      </c>
      <c r="Y37" s="553"/>
      <c r="Z37" s="639" t="s">
        <v>104</v>
      </c>
      <c r="AA37" s="642"/>
      <c r="AB37" s="555" t="s">
        <v>104</v>
      </c>
      <c r="AC37" s="553"/>
      <c r="AD37" s="553" t="s">
        <v>104</v>
      </c>
      <c r="AE37" s="553"/>
      <c r="AF37" s="553" t="s">
        <v>104</v>
      </c>
      <c r="AG37" s="554"/>
      <c r="AH37" s="457"/>
      <c r="AI37" s="63"/>
      <c r="AJ37" s="301" t="s">
        <v>104</v>
      </c>
      <c r="AK37" s="302" t="s">
        <v>391</v>
      </c>
      <c r="AL37" s="303"/>
      <c r="AM37" s="304"/>
      <c r="AN37" s="305"/>
      <c r="AO37" s="305" t="s">
        <v>104</v>
      </c>
      <c r="AP37" s="305"/>
      <c r="AQ37" s="305"/>
      <c r="AR37" s="305"/>
      <c r="AS37" s="305"/>
      <c r="AT37" s="305"/>
      <c r="AU37" s="305"/>
      <c r="AV37" s="305">
        <v>0</v>
      </c>
      <c r="AW37" s="1"/>
      <c r="BB37" s="553"/>
      <c r="BC37" s="553" t="s">
        <v>887</v>
      </c>
      <c r="BD37" s="556"/>
    </row>
    <row r="38" spans="2:56" s="56" customFormat="1" ht="10.5" customHeight="1">
      <c r="B38" s="60">
        <v>44709</v>
      </c>
      <c r="C38" s="61">
        <f t="shared" si="2"/>
        <v>13</v>
      </c>
      <c r="D38" s="62"/>
      <c r="E38" s="549" t="s">
        <v>104</v>
      </c>
      <c r="F38" s="549" t="s">
        <v>104</v>
      </c>
      <c r="G38" s="549"/>
      <c r="H38" s="549" t="s">
        <v>104</v>
      </c>
      <c r="I38" s="563"/>
      <c r="J38" s="549"/>
      <c r="K38" s="549" t="s">
        <v>104</v>
      </c>
      <c r="L38" s="549"/>
      <c r="M38" s="549" t="s">
        <v>104</v>
      </c>
      <c r="N38" s="549" t="s">
        <v>104</v>
      </c>
      <c r="O38" s="563"/>
      <c r="P38" s="549" t="s">
        <v>104</v>
      </c>
      <c r="Q38" s="549" t="s">
        <v>104</v>
      </c>
      <c r="R38" s="549" t="s">
        <v>104</v>
      </c>
      <c r="S38" s="549"/>
      <c r="T38" s="549"/>
      <c r="U38" s="549" t="s">
        <v>887</v>
      </c>
      <c r="V38" s="550"/>
      <c r="W38" s="549"/>
      <c r="X38" s="333" t="s">
        <v>104</v>
      </c>
      <c r="Y38" s="549" t="s">
        <v>104</v>
      </c>
      <c r="Z38" s="637" t="s">
        <v>104</v>
      </c>
      <c r="AA38" s="643"/>
      <c r="AB38" s="552"/>
      <c r="AC38" s="549"/>
      <c r="AD38" s="549"/>
      <c r="AE38" s="549"/>
      <c r="AF38" s="549"/>
      <c r="AG38" s="551"/>
      <c r="AH38" s="457"/>
      <c r="AI38" s="63"/>
      <c r="AJ38" s="301" t="s">
        <v>391</v>
      </c>
      <c r="AK38" s="302" t="s">
        <v>104</v>
      </c>
      <c r="AL38" s="303"/>
      <c r="AM38" s="304"/>
      <c r="AN38" s="304"/>
      <c r="AO38" s="304" t="s">
        <v>104</v>
      </c>
      <c r="AP38" s="304"/>
      <c r="AQ38" s="304"/>
      <c r="AR38" s="304"/>
      <c r="AS38" s="304"/>
      <c r="AT38" s="304"/>
      <c r="AU38" s="304"/>
      <c r="AV38" s="304" t="s">
        <v>104</v>
      </c>
      <c r="AW38" s="1"/>
      <c r="BB38" s="549"/>
      <c r="BC38" s="549"/>
      <c r="BD38" s="549" t="s">
        <v>887</v>
      </c>
    </row>
    <row r="39" spans="2:56" s="56" customFormat="1" ht="10.5" customHeight="1" thickBot="1">
      <c r="B39" s="64">
        <v>44710</v>
      </c>
      <c r="C39" s="65">
        <f t="shared" si="2"/>
        <v>13</v>
      </c>
      <c r="D39" s="329"/>
      <c r="E39" s="553" t="s">
        <v>104</v>
      </c>
      <c r="F39" s="553" t="s">
        <v>104</v>
      </c>
      <c r="G39" s="553"/>
      <c r="H39" s="553" t="s">
        <v>104</v>
      </c>
      <c r="I39" s="564"/>
      <c r="J39" s="566"/>
      <c r="K39" s="553" t="s">
        <v>104</v>
      </c>
      <c r="L39" s="553"/>
      <c r="M39" s="553" t="s">
        <v>104</v>
      </c>
      <c r="N39" s="553" t="s">
        <v>104</v>
      </c>
      <c r="O39" s="564"/>
      <c r="P39" s="553" t="s">
        <v>104</v>
      </c>
      <c r="Q39" s="553" t="s">
        <v>104</v>
      </c>
      <c r="R39" s="553" t="s">
        <v>104</v>
      </c>
      <c r="S39" s="553"/>
      <c r="T39" s="553"/>
      <c r="U39" s="553"/>
      <c r="V39" s="553" t="s">
        <v>887</v>
      </c>
      <c r="W39" s="553"/>
      <c r="X39" s="334" t="s">
        <v>104</v>
      </c>
      <c r="Y39" s="553" t="s">
        <v>104</v>
      </c>
      <c r="Z39" s="639" t="s">
        <v>104</v>
      </c>
      <c r="AA39" s="644"/>
      <c r="AB39" s="555"/>
      <c r="AC39" s="553"/>
      <c r="AD39" s="553"/>
      <c r="AE39" s="553"/>
      <c r="AF39" s="553"/>
      <c r="AG39" s="645"/>
      <c r="AH39" s="457"/>
      <c r="AI39" s="63"/>
      <c r="AJ39" s="301" t="s">
        <v>391</v>
      </c>
      <c r="AK39" s="302" t="s">
        <v>104</v>
      </c>
      <c r="AL39" s="303"/>
      <c r="AM39" s="304"/>
      <c r="AN39" s="304"/>
      <c r="AO39" s="304" t="s">
        <v>104</v>
      </c>
      <c r="AP39" s="304"/>
      <c r="AQ39" s="304"/>
      <c r="AR39" s="304"/>
      <c r="AS39" s="304"/>
      <c r="AT39" s="304"/>
      <c r="AU39" s="304"/>
      <c r="AV39" s="304" t="s">
        <v>104</v>
      </c>
      <c r="AW39" s="1"/>
      <c r="BB39" s="553"/>
      <c r="BC39" s="553"/>
      <c r="BD39" s="553"/>
    </row>
    <row r="40" spans="2:56" s="56" customFormat="1" ht="10.5" customHeight="1">
      <c r="B40" s="60">
        <v>44716</v>
      </c>
      <c r="C40" s="61">
        <f t="shared" si="2"/>
        <v>23</v>
      </c>
      <c r="D40" s="62"/>
      <c r="E40" s="646" t="s">
        <v>925</v>
      </c>
      <c r="F40" s="563" t="s">
        <v>115</v>
      </c>
      <c r="G40" s="646" t="s">
        <v>925</v>
      </c>
      <c r="H40" s="563" t="s">
        <v>115</v>
      </c>
      <c r="I40" s="567"/>
      <c r="J40" s="568" t="s">
        <v>423</v>
      </c>
      <c r="K40" s="646" t="s">
        <v>925</v>
      </c>
      <c r="L40" s="646" t="s">
        <v>925</v>
      </c>
      <c r="M40" s="646" t="s">
        <v>925</v>
      </c>
      <c r="N40" s="563" t="s">
        <v>115</v>
      </c>
      <c r="O40" s="567"/>
      <c r="P40" s="646" t="s">
        <v>925</v>
      </c>
      <c r="Q40" s="646" t="s">
        <v>925</v>
      </c>
      <c r="R40" s="646" t="s">
        <v>925</v>
      </c>
      <c r="S40" s="646" t="s">
        <v>925</v>
      </c>
      <c r="T40" s="646" t="s">
        <v>925</v>
      </c>
      <c r="U40" s="646" t="s">
        <v>925</v>
      </c>
      <c r="V40" s="646" t="s">
        <v>925</v>
      </c>
      <c r="W40" s="646" t="s">
        <v>925</v>
      </c>
      <c r="X40" s="646" t="s">
        <v>925</v>
      </c>
      <c r="Y40" s="646" t="s">
        <v>925</v>
      </c>
      <c r="Z40" s="637"/>
      <c r="AA40" s="643"/>
      <c r="AB40" s="647" t="s">
        <v>115</v>
      </c>
      <c r="AC40" s="563"/>
      <c r="AD40" s="563" t="s">
        <v>115</v>
      </c>
      <c r="AE40" s="563"/>
      <c r="AF40" s="563" t="s">
        <v>115</v>
      </c>
      <c r="AG40" s="561" t="s">
        <v>115</v>
      </c>
      <c r="AH40" s="457"/>
      <c r="AI40" s="63"/>
      <c r="AJ40" s="301" t="s">
        <v>391</v>
      </c>
      <c r="AK40" s="302" t="s">
        <v>391</v>
      </c>
      <c r="AL40" s="303"/>
      <c r="AM40" s="304"/>
      <c r="AN40" s="305"/>
      <c r="AO40" s="305"/>
      <c r="AP40" s="305"/>
      <c r="AQ40" s="305"/>
      <c r="AR40" s="305"/>
      <c r="AS40" s="305"/>
      <c r="AT40" s="305"/>
      <c r="AU40" s="305"/>
      <c r="AV40" s="305" t="s">
        <v>104</v>
      </c>
      <c r="AW40" s="1"/>
      <c r="BB40" s="550"/>
      <c r="BC40" s="550"/>
      <c r="BD40" s="550"/>
    </row>
    <row r="41" spans="2:56" s="56" customFormat="1" ht="10.5" customHeight="1" thickBot="1">
      <c r="B41" s="64">
        <v>44717</v>
      </c>
      <c r="C41" s="65">
        <f t="shared" si="2"/>
        <v>9</v>
      </c>
      <c r="D41" s="66"/>
      <c r="E41" s="553"/>
      <c r="F41" s="564" t="s">
        <v>115</v>
      </c>
      <c r="G41" s="564" t="s">
        <v>115</v>
      </c>
      <c r="H41" s="564" t="s">
        <v>115</v>
      </c>
      <c r="I41" s="570"/>
      <c r="J41" s="571" t="s">
        <v>424</v>
      </c>
      <c r="K41" s="571"/>
      <c r="L41" s="571"/>
      <c r="M41" s="571"/>
      <c r="N41" s="564" t="s">
        <v>115</v>
      </c>
      <c r="O41" s="570"/>
      <c r="P41" s="553"/>
      <c r="Q41" s="553"/>
      <c r="R41" s="553"/>
      <c r="S41" s="553"/>
      <c r="T41" s="553"/>
      <c r="U41" s="553"/>
      <c r="V41" s="553"/>
      <c r="W41" s="553"/>
      <c r="X41" s="553"/>
      <c r="Y41" s="553"/>
      <c r="Z41" s="639"/>
      <c r="AA41" s="644"/>
      <c r="AB41" s="648" t="s">
        <v>115</v>
      </c>
      <c r="AC41" s="564"/>
      <c r="AD41" s="564" t="s">
        <v>115</v>
      </c>
      <c r="AE41" s="564"/>
      <c r="AF41" s="564" t="s">
        <v>115</v>
      </c>
      <c r="AG41" s="562" t="s">
        <v>115</v>
      </c>
      <c r="AH41" s="457"/>
      <c r="AI41" s="63"/>
      <c r="AJ41" s="301" t="s">
        <v>104</v>
      </c>
      <c r="AK41" s="302" t="s">
        <v>391</v>
      </c>
      <c r="AL41" s="303"/>
      <c r="AM41" s="304"/>
      <c r="AN41" s="305"/>
      <c r="AO41" s="305"/>
      <c r="AP41" s="305"/>
      <c r="AQ41" s="305"/>
      <c r="AR41" s="305"/>
      <c r="AS41" s="305"/>
      <c r="AT41" s="305"/>
      <c r="AU41" s="305"/>
      <c r="AV41" s="305" t="s">
        <v>104</v>
      </c>
      <c r="AW41" s="1"/>
      <c r="BB41" s="556"/>
      <c r="BC41" s="556"/>
      <c r="BD41" s="556"/>
    </row>
    <row r="42" spans="2:56" s="56" customFormat="1" ht="10.5" customHeight="1" thickTop="1">
      <c r="B42" s="60">
        <v>44723</v>
      </c>
      <c r="C42" s="61">
        <f t="shared" si="2"/>
        <v>9</v>
      </c>
      <c r="D42" s="62"/>
      <c r="E42" s="62"/>
      <c r="F42" s="563" t="s">
        <v>115</v>
      </c>
      <c r="G42" s="563" t="s">
        <v>115</v>
      </c>
      <c r="H42" s="563" t="s">
        <v>115</v>
      </c>
      <c r="I42" s="460"/>
      <c r="J42" s="263"/>
      <c r="K42" s="263"/>
      <c r="L42" s="263"/>
      <c r="M42" s="263"/>
      <c r="N42" s="563" t="s">
        <v>115</v>
      </c>
      <c r="O42" s="460"/>
      <c r="P42" s="263"/>
      <c r="Q42" s="62"/>
      <c r="R42" s="62"/>
      <c r="S42" s="62"/>
      <c r="T42" s="333"/>
      <c r="U42" s="333"/>
      <c r="V42" s="333"/>
      <c r="W42" s="333"/>
      <c r="X42" s="62"/>
      <c r="Y42" s="62"/>
      <c r="Z42" s="649" t="s">
        <v>115</v>
      </c>
      <c r="AA42" s="650"/>
      <c r="AB42" s="647" t="s">
        <v>115</v>
      </c>
      <c r="AC42" s="563"/>
      <c r="AD42" s="563" t="s">
        <v>115</v>
      </c>
      <c r="AE42" s="563"/>
      <c r="AF42" s="563" t="s">
        <v>115</v>
      </c>
      <c r="AG42" s="561" t="s">
        <v>115</v>
      </c>
      <c r="AH42" s="457"/>
      <c r="AI42" s="63"/>
      <c r="AJ42" s="301" t="s">
        <v>104</v>
      </c>
      <c r="AK42" s="302" t="s">
        <v>391</v>
      </c>
      <c r="AL42" s="303"/>
      <c r="AM42" s="304"/>
      <c r="AN42" s="305"/>
      <c r="AO42" s="305"/>
      <c r="AP42" s="305"/>
      <c r="AQ42" s="305"/>
      <c r="AR42" s="305"/>
      <c r="AS42" s="305"/>
      <c r="AT42" s="305"/>
      <c r="AU42" s="305"/>
      <c r="AV42" s="305">
        <v>0</v>
      </c>
      <c r="AW42" s="1"/>
      <c r="BB42" s="333"/>
      <c r="BC42" s="333"/>
      <c r="BD42" s="333"/>
    </row>
    <row r="43" spans="2:56" s="56" customFormat="1" ht="10.5" customHeight="1" thickBot="1">
      <c r="B43" s="64">
        <v>44724</v>
      </c>
      <c r="C43" s="65">
        <f t="shared" si="2"/>
        <v>9</v>
      </c>
      <c r="D43" s="66"/>
      <c r="E43" s="66"/>
      <c r="F43" s="564" t="s">
        <v>115</v>
      </c>
      <c r="G43" s="564" t="s">
        <v>115</v>
      </c>
      <c r="H43" s="564" t="s">
        <v>115</v>
      </c>
      <c r="I43" s="264"/>
      <c r="J43" s="264"/>
      <c r="K43" s="264"/>
      <c r="L43" s="264"/>
      <c r="M43" s="264"/>
      <c r="N43" s="564" t="s">
        <v>115</v>
      </c>
      <c r="O43" s="264"/>
      <c r="P43" s="264"/>
      <c r="Q43" s="66"/>
      <c r="R43" s="66"/>
      <c r="S43" s="66"/>
      <c r="T43" s="334"/>
      <c r="U43" s="334"/>
      <c r="V43" s="334"/>
      <c r="W43" s="334"/>
      <c r="X43" s="66"/>
      <c r="Y43" s="66"/>
      <c r="Z43" s="651" t="s">
        <v>115</v>
      </c>
      <c r="AA43" s="652"/>
      <c r="AB43" s="648" t="s">
        <v>115</v>
      </c>
      <c r="AC43" s="564"/>
      <c r="AD43" s="564" t="s">
        <v>115</v>
      </c>
      <c r="AE43" s="564"/>
      <c r="AF43" s="564" t="s">
        <v>115</v>
      </c>
      <c r="AG43" s="562" t="s">
        <v>115</v>
      </c>
      <c r="AH43" s="457"/>
      <c r="AI43" s="63"/>
      <c r="AJ43" s="301" t="s">
        <v>104</v>
      </c>
      <c r="AK43" s="302" t="s">
        <v>391</v>
      </c>
      <c r="AL43" s="303"/>
      <c r="AM43" s="304"/>
      <c r="AN43" s="305"/>
      <c r="AO43" s="305"/>
      <c r="AP43" s="305"/>
      <c r="AQ43" s="305"/>
      <c r="AR43" s="305"/>
      <c r="AS43" s="305"/>
      <c r="AT43" s="305"/>
      <c r="AU43" s="305"/>
      <c r="AV43" s="305">
        <v>0</v>
      </c>
      <c r="AW43" s="1"/>
      <c r="BB43" s="334"/>
      <c r="BC43" s="334"/>
      <c r="BD43" s="334"/>
    </row>
    <row r="44" spans="2:56" s="56" customFormat="1" ht="10.5" customHeight="1">
      <c r="B44" s="60">
        <v>44730</v>
      </c>
      <c r="C44" s="61">
        <f t="shared" si="2"/>
        <v>9</v>
      </c>
      <c r="D44" s="62"/>
      <c r="E44" s="62"/>
      <c r="F44" s="565" t="s">
        <v>115</v>
      </c>
      <c r="G44" s="565" t="s">
        <v>115</v>
      </c>
      <c r="H44" s="565" t="s">
        <v>115</v>
      </c>
      <c r="I44" s="263"/>
      <c r="J44" s="263"/>
      <c r="K44" s="263"/>
      <c r="L44" s="263"/>
      <c r="M44" s="263"/>
      <c r="N44" s="565" t="s">
        <v>115</v>
      </c>
      <c r="O44" s="263"/>
      <c r="P44" s="263"/>
      <c r="Q44" s="62"/>
      <c r="R44" s="62"/>
      <c r="S44" s="448"/>
      <c r="T44" s="448"/>
      <c r="U44" s="448"/>
      <c r="V44" s="448"/>
      <c r="W44" s="448"/>
      <c r="X44" s="608"/>
      <c r="Y44" s="448"/>
      <c r="Z44" s="653" t="s">
        <v>115</v>
      </c>
      <c r="AA44" s="650"/>
      <c r="AB44" s="647" t="s">
        <v>115</v>
      </c>
      <c r="AC44" s="563"/>
      <c r="AD44" s="563" t="s">
        <v>115</v>
      </c>
      <c r="AE44" s="563"/>
      <c r="AF44" s="563" t="s">
        <v>115</v>
      </c>
      <c r="AG44" s="561" t="s">
        <v>115</v>
      </c>
      <c r="AH44" s="457"/>
      <c r="AI44" s="63"/>
      <c r="AJ44" s="301"/>
      <c r="AK44" s="302"/>
      <c r="AL44" s="303"/>
      <c r="AM44" s="304"/>
      <c r="AN44" s="305"/>
      <c r="AO44" s="305"/>
      <c r="AP44" s="305"/>
      <c r="AQ44" s="305"/>
      <c r="AR44" s="305"/>
      <c r="AS44" s="305"/>
      <c r="AT44" s="305"/>
      <c r="AU44" s="305"/>
      <c r="AV44" s="305"/>
      <c r="AW44" s="1"/>
      <c r="BB44" s="448"/>
      <c r="BC44" s="448"/>
      <c r="BD44" s="448"/>
    </row>
    <row r="45" spans="2:56" s="56" customFormat="1" ht="10.5" customHeight="1" thickBot="1">
      <c r="B45" s="64">
        <v>44731</v>
      </c>
      <c r="C45" s="65">
        <f t="shared" si="2"/>
        <v>9</v>
      </c>
      <c r="D45" s="66"/>
      <c r="E45" s="66"/>
      <c r="F45" s="564" t="s">
        <v>115</v>
      </c>
      <c r="G45" s="564" t="s">
        <v>115</v>
      </c>
      <c r="H45" s="564" t="s">
        <v>115</v>
      </c>
      <c r="I45" s="264"/>
      <c r="J45" s="264"/>
      <c r="K45" s="264"/>
      <c r="L45" s="264"/>
      <c r="M45" s="264"/>
      <c r="N45" s="564" t="s">
        <v>115</v>
      </c>
      <c r="O45" s="264"/>
      <c r="P45" s="264"/>
      <c r="Q45" s="66"/>
      <c r="R45" s="66"/>
      <c r="S45" s="447"/>
      <c r="T45" s="447"/>
      <c r="U45" s="447"/>
      <c r="V45" s="447"/>
      <c r="W45" s="447"/>
      <c r="X45" s="609"/>
      <c r="Y45" s="447"/>
      <c r="Z45" s="651" t="s">
        <v>115</v>
      </c>
      <c r="AA45" s="652"/>
      <c r="AB45" s="648" t="s">
        <v>115</v>
      </c>
      <c r="AC45" s="564"/>
      <c r="AD45" s="564" t="s">
        <v>115</v>
      </c>
      <c r="AE45" s="564"/>
      <c r="AF45" s="564" t="s">
        <v>115</v>
      </c>
      <c r="AG45" s="562" t="s">
        <v>115</v>
      </c>
      <c r="AH45" s="457"/>
      <c r="AI45" s="63"/>
      <c r="AJ45" s="301"/>
      <c r="AK45" s="302"/>
      <c r="AL45" s="303"/>
      <c r="AM45" s="304"/>
      <c r="AN45" s="305"/>
      <c r="AO45" s="305"/>
      <c r="AP45" s="305"/>
      <c r="AQ45" s="305"/>
      <c r="AR45" s="305"/>
      <c r="AS45" s="305"/>
      <c r="AT45" s="305"/>
      <c r="AU45" s="305"/>
      <c r="AV45" s="305"/>
      <c r="AW45" s="1"/>
      <c r="BB45" s="447"/>
      <c r="BC45" s="447"/>
      <c r="BD45" s="447"/>
    </row>
    <row r="46" spans="2:56" s="56" customFormat="1" ht="10.5" customHeight="1">
      <c r="B46" s="60">
        <v>44737</v>
      </c>
      <c r="C46" s="61">
        <f t="shared" si="2"/>
        <v>9</v>
      </c>
      <c r="D46" s="62"/>
      <c r="E46" s="62"/>
      <c r="F46" s="563" t="s">
        <v>115</v>
      </c>
      <c r="G46" s="563" t="s">
        <v>115</v>
      </c>
      <c r="H46" s="563" t="s">
        <v>115</v>
      </c>
      <c r="I46" s="440"/>
      <c r="J46" s="263"/>
      <c r="K46" s="545"/>
      <c r="L46" s="545"/>
      <c r="M46" s="545"/>
      <c r="N46" s="563" t="s">
        <v>115</v>
      </c>
      <c r="O46" s="440"/>
      <c r="P46" s="545"/>
      <c r="Q46" s="446"/>
      <c r="R46" s="446"/>
      <c r="S46" s="446"/>
      <c r="T46" s="446"/>
      <c r="U46" s="446"/>
      <c r="V46" s="446"/>
      <c r="W46" s="446"/>
      <c r="X46" s="446"/>
      <c r="Y46" s="446"/>
      <c r="Z46" s="649" t="s">
        <v>115</v>
      </c>
      <c r="AA46" s="650"/>
      <c r="AB46" s="647" t="s">
        <v>115</v>
      </c>
      <c r="AC46" s="563"/>
      <c r="AD46" s="563" t="s">
        <v>115</v>
      </c>
      <c r="AE46" s="563"/>
      <c r="AF46" s="563" t="s">
        <v>115</v>
      </c>
      <c r="AG46" s="561" t="s">
        <v>115</v>
      </c>
      <c r="AH46" s="457"/>
      <c r="AI46" s="63"/>
      <c r="AJ46" s="301"/>
      <c r="AK46" s="302"/>
      <c r="AL46" s="303"/>
      <c r="AM46" s="304"/>
      <c r="AN46" s="305"/>
      <c r="AO46" s="305"/>
      <c r="AP46" s="305"/>
      <c r="AQ46" s="305"/>
      <c r="AR46" s="305"/>
      <c r="AS46" s="305"/>
      <c r="AT46" s="305"/>
      <c r="AU46" s="305"/>
      <c r="AV46" s="305"/>
      <c r="AW46" s="1"/>
      <c r="BB46" s="446"/>
      <c r="BC46" s="446"/>
      <c r="BD46" s="446"/>
    </row>
    <row r="47" spans="2:56" s="56" customFormat="1" ht="10.5" customHeight="1" thickBot="1">
      <c r="B47" s="64">
        <v>44738</v>
      </c>
      <c r="C47" s="65">
        <f t="shared" si="2"/>
        <v>9</v>
      </c>
      <c r="D47" s="66"/>
      <c r="E47" s="66"/>
      <c r="F47" s="564" t="s">
        <v>115</v>
      </c>
      <c r="G47" s="564" t="s">
        <v>115</v>
      </c>
      <c r="H47" s="564" t="s">
        <v>115</v>
      </c>
      <c r="I47" s="264"/>
      <c r="J47" s="264"/>
      <c r="K47" s="546"/>
      <c r="L47" s="546"/>
      <c r="M47" s="546"/>
      <c r="N47" s="564" t="s">
        <v>115</v>
      </c>
      <c r="O47" s="264"/>
      <c r="P47" s="546"/>
      <c r="Q47" s="447"/>
      <c r="R47" s="447"/>
      <c r="S47" s="447"/>
      <c r="T47" s="447"/>
      <c r="U47" s="447"/>
      <c r="V47" s="447"/>
      <c r="W47" s="447"/>
      <c r="X47" s="447"/>
      <c r="Y47" s="447"/>
      <c r="Z47" s="651" t="s">
        <v>115</v>
      </c>
      <c r="AA47" s="652"/>
      <c r="AB47" s="648" t="s">
        <v>115</v>
      </c>
      <c r="AC47" s="564"/>
      <c r="AD47" s="564" t="s">
        <v>115</v>
      </c>
      <c r="AE47" s="564"/>
      <c r="AF47" s="564" t="s">
        <v>115</v>
      </c>
      <c r="AG47" s="562" t="s">
        <v>115</v>
      </c>
      <c r="AH47" s="457"/>
      <c r="AI47" s="63"/>
      <c r="AJ47" s="301"/>
      <c r="AK47" s="302"/>
      <c r="AL47" s="303"/>
      <c r="AM47" s="304"/>
      <c r="AN47" s="305"/>
      <c r="AO47" s="305"/>
      <c r="AP47" s="305"/>
      <c r="AQ47" s="305"/>
      <c r="AR47" s="305"/>
      <c r="AS47" s="305"/>
      <c r="AT47" s="305"/>
      <c r="AU47" s="305"/>
      <c r="AV47" s="305"/>
      <c r="AW47" s="1"/>
      <c r="BB47" s="447"/>
      <c r="BC47" s="447"/>
      <c r="BD47" s="447"/>
    </row>
    <row r="48" spans="2:56" s="56" customFormat="1" ht="10.5" customHeight="1">
      <c r="B48" s="60">
        <v>44744</v>
      </c>
      <c r="C48" s="61">
        <f t="shared" si="2"/>
        <v>9</v>
      </c>
      <c r="D48" s="62"/>
      <c r="E48" s="62"/>
      <c r="F48" s="567" t="s">
        <v>115</v>
      </c>
      <c r="G48" s="567" t="s">
        <v>115</v>
      </c>
      <c r="H48" s="567" t="s">
        <v>115</v>
      </c>
      <c r="I48" s="441"/>
      <c r="J48" s="547"/>
      <c r="K48" s="547"/>
      <c r="L48" s="547"/>
      <c r="M48" s="547"/>
      <c r="N48" s="567" t="s">
        <v>115</v>
      </c>
      <c r="O48" s="441"/>
      <c r="P48" s="263"/>
      <c r="Q48" s="62"/>
      <c r="R48" s="62"/>
      <c r="S48" s="62"/>
      <c r="T48" s="333"/>
      <c r="U48" s="333"/>
      <c r="V48" s="333"/>
      <c r="W48" s="333"/>
      <c r="X48" s="444"/>
      <c r="Y48" s="444"/>
      <c r="Z48" s="654" t="s">
        <v>115</v>
      </c>
      <c r="AA48" s="655"/>
      <c r="AB48" s="569" t="s">
        <v>115</v>
      </c>
      <c r="AC48" s="567"/>
      <c r="AD48" s="567" t="s">
        <v>115</v>
      </c>
      <c r="AE48" s="567"/>
      <c r="AF48" s="567" t="s">
        <v>115</v>
      </c>
      <c r="AG48" s="561" t="s">
        <v>115</v>
      </c>
      <c r="AH48" s="457"/>
      <c r="AI48" s="63"/>
      <c r="AJ48" s="301"/>
      <c r="AK48" s="302"/>
      <c r="AL48" s="303"/>
      <c r="AM48" s="304"/>
      <c r="AN48" s="305"/>
      <c r="AO48" s="305"/>
      <c r="AP48" s="305"/>
      <c r="AQ48" s="305"/>
      <c r="AR48" s="305"/>
      <c r="AS48" s="305"/>
      <c r="AT48" s="305"/>
      <c r="AU48" s="305"/>
      <c r="AV48" s="305"/>
      <c r="AW48" s="1"/>
      <c r="BB48" s="333"/>
      <c r="BC48" s="333"/>
      <c r="BD48" s="333"/>
    </row>
    <row r="49" spans="2:56" s="56" customFormat="1" ht="10.5" customHeight="1" thickBot="1">
      <c r="B49" s="64">
        <v>44745</v>
      </c>
      <c r="C49" s="65">
        <f t="shared" si="2"/>
        <v>9</v>
      </c>
      <c r="D49" s="66"/>
      <c r="E49" s="66"/>
      <c r="F49" s="570" t="s">
        <v>116</v>
      </c>
      <c r="G49" s="570" t="s">
        <v>116</v>
      </c>
      <c r="H49" s="570" t="s">
        <v>116</v>
      </c>
      <c r="I49" s="442"/>
      <c r="J49" s="548"/>
      <c r="K49" s="548"/>
      <c r="L49" s="548"/>
      <c r="M49" s="548"/>
      <c r="N49" s="570" t="s">
        <v>116</v>
      </c>
      <c r="O49" s="442"/>
      <c r="P49" s="264"/>
      <c r="Q49" s="66"/>
      <c r="R49" s="66"/>
      <c r="S49" s="66"/>
      <c r="T49" s="334"/>
      <c r="U49" s="334"/>
      <c r="V49" s="334"/>
      <c r="W49" s="334"/>
      <c r="X49" s="445"/>
      <c r="Y49" s="445"/>
      <c r="Z49" s="656" t="s">
        <v>116</v>
      </c>
      <c r="AA49" s="657"/>
      <c r="AB49" s="572" t="s">
        <v>116</v>
      </c>
      <c r="AC49" s="570"/>
      <c r="AD49" s="570" t="s">
        <v>116</v>
      </c>
      <c r="AE49" s="570"/>
      <c r="AF49" s="570" t="s">
        <v>116</v>
      </c>
      <c r="AG49" s="562" t="s">
        <v>116</v>
      </c>
      <c r="AH49" s="457"/>
      <c r="AI49" s="63"/>
      <c r="AJ49" s="301"/>
      <c r="AK49" s="302"/>
      <c r="AL49" s="303"/>
      <c r="AM49" s="304"/>
      <c r="AN49" s="305"/>
      <c r="AO49" s="305"/>
      <c r="AP49" s="305"/>
      <c r="AQ49" s="305"/>
      <c r="AR49" s="305"/>
      <c r="AS49" s="305"/>
      <c r="AT49" s="305"/>
      <c r="AU49" s="305"/>
      <c r="AV49" s="305"/>
      <c r="AW49" s="1"/>
      <c r="BB49" s="334"/>
      <c r="BC49" s="334"/>
      <c r="BD49" s="334"/>
    </row>
    <row r="50" spans="2:56" ht="11.1" hidden="1" customHeight="1">
      <c r="B50" s="60">
        <v>43144</v>
      </c>
      <c r="C50" s="43">
        <f t="shared" si="2"/>
        <v>1</v>
      </c>
      <c r="D50" s="320" t="s">
        <v>117</v>
      </c>
      <c r="E50" s="62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62"/>
      <c r="T50" s="335"/>
      <c r="U50" s="335"/>
      <c r="V50" s="335"/>
      <c r="W50" s="335"/>
      <c r="X50" s="62"/>
      <c r="Y50" s="62"/>
      <c r="Z50" s="321"/>
      <c r="AA50" s="321"/>
      <c r="AB50" s="321"/>
      <c r="AC50" s="321"/>
      <c r="AD50" s="321"/>
      <c r="AE50" s="321"/>
      <c r="AF50" s="321"/>
      <c r="AG50" s="321"/>
      <c r="AH50" s="44"/>
      <c r="AI50" s="44"/>
      <c r="AJ50" s="309"/>
      <c r="AK50" s="310"/>
      <c r="AL50" s="311"/>
      <c r="AM50" s="312"/>
      <c r="AN50" s="313"/>
      <c r="AO50" s="313"/>
      <c r="AP50" s="313"/>
      <c r="AQ50" s="313"/>
      <c r="AR50" s="313"/>
      <c r="AS50" s="313"/>
      <c r="AT50" s="313"/>
      <c r="AU50" s="313"/>
      <c r="AV50" s="313"/>
      <c r="BB50" s="335"/>
      <c r="BC50" s="335"/>
      <c r="BD50" s="335"/>
    </row>
    <row r="51" spans="2:56" ht="11.1" hidden="1" customHeight="1">
      <c r="B51" s="64">
        <v>43145</v>
      </c>
      <c r="C51" s="47">
        <f t="shared" si="2"/>
        <v>1</v>
      </c>
      <c r="D51" s="322" t="s">
        <v>118</v>
      </c>
      <c r="E51" s="66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66"/>
      <c r="T51" s="336"/>
      <c r="U51" s="336"/>
      <c r="V51" s="336"/>
      <c r="W51" s="336"/>
      <c r="X51" s="66"/>
      <c r="Y51" s="66"/>
      <c r="Z51" s="323"/>
      <c r="AA51" s="323"/>
      <c r="AB51" s="323"/>
      <c r="AC51" s="323"/>
      <c r="AD51" s="323"/>
      <c r="AE51" s="323"/>
      <c r="AF51" s="323"/>
      <c r="AG51" s="323"/>
      <c r="AH51" s="44"/>
      <c r="AI51" s="44"/>
      <c r="AJ51" s="309"/>
      <c r="AK51" s="310"/>
      <c r="AL51" s="311"/>
      <c r="AM51" s="312"/>
      <c r="AN51" s="313"/>
      <c r="AO51" s="313"/>
      <c r="AP51" s="313"/>
      <c r="AQ51" s="313"/>
      <c r="AR51" s="313"/>
      <c r="AS51" s="313"/>
      <c r="AT51" s="313"/>
      <c r="AU51" s="313"/>
      <c r="AV51" s="313"/>
      <c r="BB51" s="336"/>
      <c r="BC51" s="336"/>
      <c r="BD51" s="336"/>
    </row>
    <row r="52" spans="2:56" s="314" customFormat="1" ht="11.1" customHeight="1">
      <c r="B52" s="461" t="s">
        <v>594</v>
      </c>
      <c r="C52" s="462"/>
      <c r="D52" s="463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608" t="s">
        <v>104</v>
      </c>
      <c r="T52" s="465"/>
      <c r="U52" s="465"/>
      <c r="V52" s="465"/>
      <c r="W52" s="465"/>
      <c r="X52" s="68"/>
      <c r="Y52" s="68"/>
      <c r="Z52" s="610" t="s">
        <v>895</v>
      </c>
      <c r="AA52" s="464"/>
      <c r="AB52" s="464"/>
      <c r="AC52" s="464"/>
      <c r="AD52" s="464"/>
      <c r="AE52" s="464"/>
      <c r="AF52" s="464"/>
      <c r="AG52" s="464"/>
      <c r="AH52" s="466"/>
      <c r="AI52" s="466"/>
      <c r="AJ52" s="467"/>
      <c r="AK52" s="467"/>
      <c r="AL52" s="467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8"/>
      <c r="BB52" s="465"/>
      <c r="BC52" s="465"/>
      <c r="BD52" s="465"/>
    </row>
    <row r="53" spans="2:56" s="314" customFormat="1" ht="11.1" customHeight="1" thickBot="1">
      <c r="B53" s="461" t="s">
        <v>595</v>
      </c>
      <c r="C53" s="462"/>
      <c r="D53" s="463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609" t="s">
        <v>104</v>
      </c>
      <c r="T53" s="469"/>
      <c r="U53" s="469"/>
      <c r="V53" s="469"/>
      <c r="W53" s="469"/>
      <c r="X53" s="68"/>
      <c r="Y53" s="68"/>
      <c r="Z53" s="610" t="s">
        <v>896</v>
      </c>
      <c r="AA53" s="464"/>
      <c r="AB53" s="464"/>
      <c r="AC53" s="464"/>
      <c r="AD53" s="464"/>
      <c r="AE53" s="464"/>
      <c r="AF53" s="464"/>
      <c r="AG53" s="464"/>
      <c r="AH53" s="466"/>
      <c r="AI53" s="466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8"/>
      <c r="BB53" s="469"/>
      <c r="BC53" s="469"/>
      <c r="BD53" s="469"/>
    </row>
    <row r="54" spans="2:56" s="314" customFormat="1" ht="11.1" customHeight="1">
      <c r="B54" s="470"/>
      <c r="C54" s="462"/>
      <c r="D54" s="463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68"/>
      <c r="T54" s="469"/>
      <c r="U54" s="469"/>
      <c r="V54" s="469"/>
      <c r="W54" s="469"/>
      <c r="X54" s="68"/>
      <c r="Y54" s="68"/>
      <c r="Z54" s="464"/>
      <c r="AA54" s="464"/>
      <c r="AB54" s="464"/>
      <c r="AC54" s="464"/>
      <c r="AD54" s="464"/>
      <c r="AE54" s="464"/>
      <c r="AF54" s="464"/>
      <c r="AG54" s="464"/>
      <c r="AH54" s="466"/>
      <c r="AI54" s="466"/>
      <c r="AJ54" s="467"/>
      <c r="AK54" s="467"/>
      <c r="AL54" s="467"/>
      <c r="AM54" s="467"/>
      <c r="AN54" s="467"/>
      <c r="AO54" s="467"/>
      <c r="AP54" s="467"/>
      <c r="AQ54" s="467"/>
      <c r="AR54" s="467"/>
      <c r="AS54" s="467"/>
      <c r="AT54" s="467"/>
      <c r="AU54" s="467"/>
      <c r="AV54" s="467"/>
      <c r="AW54" s="468"/>
      <c r="BB54" s="469"/>
      <c r="BC54" s="469"/>
      <c r="BD54" s="469"/>
    </row>
    <row r="55" spans="2:56" ht="11.1" hidden="1" customHeight="1">
      <c r="B55" s="75" t="s">
        <v>425</v>
      </c>
      <c r="C55" s="48"/>
      <c r="T55" s="449"/>
      <c r="U55" s="449"/>
      <c r="V55" s="449"/>
      <c r="W55" s="449"/>
      <c r="AH55" s="45"/>
      <c r="AI55" s="45"/>
      <c r="AJ55" s="315"/>
      <c r="AK55" s="308"/>
      <c r="AL55" s="316"/>
      <c r="AM55" s="1"/>
      <c r="AN55" s="1"/>
      <c r="AO55" s="1"/>
      <c r="AP55" s="1"/>
      <c r="AQ55" s="1"/>
      <c r="AR55" s="1"/>
      <c r="AS55" s="1"/>
      <c r="AT55" s="1"/>
      <c r="AU55" s="1"/>
      <c r="AV55" s="1"/>
      <c r="BB55" s="449"/>
      <c r="BC55" s="449"/>
      <c r="BD55" s="449"/>
    </row>
    <row r="56" spans="2:56" ht="11.1" hidden="1" customHeight="1">
      <c r="B56" s="76" t="s">
        <v>411</v>
      </c>
      <c r="C56" s="49"/>
      <c r="AH56" s="45"/>
      <c r="AI56" s="45"/>
      <c r="AJ56" s="315"/>
      <c r="AK56" s="308"/>
      <c r="AL56" s="316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56" ht="11.1" hidden="1" customHeight="1">
      <c r="B57" s="76" t="s">
        <v>413</v>
      </c>
      <c r="C57" s="51"/>
      <c r="E57" s="50"/>
      <c r="AH57" s="45"/>
      <c r="AI57" s="45"/>
      <c r="AJ57" s="315"/>
      <c r="AK57" s="308"/>
      <c r="AL57" s="316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56" ht="11.1" hidden="1" customHeight="1">
      <c r="B58" s="76" t="s">
        <v>412</v>
      </c>
      <c r="C58" s="51"/>
      <c r="E58" s="50"/>
      <c r="AH58" s="45"/>
      <c r="AI58" s="45"/>
      <c r="AJ58" s="315"/>
      <c r="AK58" s="308"/>
      <c r="AL58" s="316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56" hidden="1">
      <c r="B59" s="58" t="s">
        <v>426</v>
      </c>
      <c r="C59" s="5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338"/>
      <c r="U59" s="338"/>
      <c r="V59" s="338"/>
      <c r="W59" s="338"/>
      <c r="Z59" s="46"/>
      <c r="AA59" s="46"/>
      <c r="AB59" s="46"/>
      <c r="AC59" s="46"/>
      <c r="AD59" s="46"/>
      <c r="AE59" s="46"/>
      <c r="AF59" s="46"/>
      <c r="AG59" s="46"/>
      <c r="AH59" s="45"/>
      <c r="AI59" s="45"/>
      <c r="AJ59" s="315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BB59" s="338"/>
      <c r="BC59" s="338"/>
      <c r="BD59" s="338"/>
    </row>
    <row r="60" spans="2:56" hidden="1">
      <c r="B60" s="58" t="s">
        <v>427</v>
      </c>
      <c r="C60" s="31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38"/>
      <c r="U60" s="338"/>
      <c r="V60" s="338"/>
      <c r="W60" s="338"/>
      <c r="Z60" s="46"/>
      <c r="AA60" s="46"/>
      <c r="AB60" s="46"/>
      <c r="AC60" s="46"/>
      <c r="AD60" s="46"/>
      <c r="AE60" s="46"/>
      <c r="AF60" s="46"/>
      <c r="AG60" s="4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B60" s="338"/>
      <c r="BC60" s="338"/>
      <c r="BD60" s="338"/>
    </row>
    <row r="61" spans="2:56">
      <c r="B61" s="658" t="s">
        <v>926</v>
      </c>
    </row>
  </sheetData>
  <sheetProtection selectLockedCells="1" selectUnlockedCell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6</vt:i4>
      </vt:variant>
    </vt:vector>
  </HeadingPairs>
  <TitlesOfParts>
    <vt:vector size="21" baseType="lpstr">
      <vt:lpstr>PLAN ZAJĘĆ</vt:lpstr>
      <vt:lpstr>EGZAMIN ZAWODOWY 01.2022</vt:lpstr>
      <vt:lpstr>EGZAMIN MATURALNY</vt:lpstr>
      <vt:lpstr>EGZAMIN PO 8 KLASIE</vt:lpstr>
      <vt:lpstr>EGZAMIN ZAWODOWY 06.2022</vt:lpstr>
      <vt:lpstr>EGZAMIN ZAWODOWY STYCZEŃ 2024</vt:lpstr>
      <vt:lpstr>TERMINY ZJAZDÓW</vt:lpstr>
      <vt:lpstr>SALE W CSB</vt:lpstr>
      <vt:lpstr>TERMINY ZJAZDÓW 1</vt:lpstr>
      <vt:lpstr>EGZAMINY GODZINAMI</vt:lpstr>
      <vt:lpstr>WAŻNE TERMINY</vt:lpstr>
      <vt:lpstr>EGZAMIN ZAWODOWY 10.2016</vt:lpstr>
      <vt:lpstr>EGZAMINY POPRAWKOWE</vt:lpstr>
      <vt:lpstr>LO 1 PODZIAŁ NA GRUPY</vt:lpstr>
      <vt:lpstr>LO 3 PODZIAŁ NA GRUPY</vt:lpstr>
      <vt:lpstr>'PLAN ZAJĘĆ'!familypurchaserequestmodal</vt:lpstr>
      <vt:lpstr>'PLAN ZAJĘĆ'!productlistingsidebar</vt:lpstr>
      <vt:lpstr>'PLAN ZAJĘĆ'!productreviewssidebar</vt:lpstr>
      <vt:lpstr>'PLAN ZAJĘĆ'!productreviewssummary</vt:lpstr>
      <vt:lpstr>'PLAN ZAJĘĆ'!productreviewstitle</vt:lpstr>
      <vt:lpstr>'PLAN ZAJĘĆ'!requestfamilyinvitationmodal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Jan</dc:creator>
  <cp:lastModifiedBy>Marek Kluz</cp:lastModifiedBy>
  <cp:lastPrinted>2024-01-31T11:04:07Z</cp:lastPrinted>
  <dcterms:created xsi:type="dcterms:W3CDTF">1998-09-18T17:39:33Z</dcterms:created>
  <dcterms:modified xsi:type="dcterms:W3CDTF">2024-03-13T07:51:07Z</dcterms:modified>
</cp:coreProperties>
</file>