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PIE PENDRIV\PLANY\2014_10\ARCHIWUM\11_02_2014\PLANY\LEKCJI\ZAOCZNY\1s_2024_2025\"/>
    </mc:Choice>
  </mc:AlternateContent>
  <xr:revisionPtr revIDLastSave="0" documentId="13_ncr:1_{70DD5D12-9704-43F3-A739-3306862B596D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PLAN ZAJĘĆ" sheetId="1" r:id="rId1"/>
    <sheet name="EGZAMIN ZAWODOWY 01.2022" sheetId="13" state="hidden" r:id="rId2"/>
    <sheet name="EGZAMIN MATURALNY 05.2024" sheetId="8" state="hidden" r:id="rId3"/>
    <sheet name="EGZAMIN PO 8 KLASIE" sheetId="7" state="hidden" r:id="rId4"/>
    <sheet name="EGZAMIN ZAWODOWY 06.2024" sheetId="10" state="hidden" r:id="rId5"/>
    <sheet name="EGZAMIN ZAWODOWY STYCZEŃ 2024" sheetId="15" state="hidden" r:id="rId6"/>
    <sheet name="TERMINY ZJAZDÓW" sheetId="3" r:id="rId7"/>
    <sheet name="MATURA 2024" sheetId="17" state="hidden" r:id="rId8"/>
    <sheet name="SALE W CSB" sheetId="14" state="hidden" r:id="rId9"/>
    <sheet name="TERMINY ZJAZDÓW 1" sheetId="12" state="hidden" r:id="rId10"/>
    <sheet name="EGZAMINY GODZINAMI" sheetId="11" state="hidden" r:id="rId11"/>
    <sheet name="WAŻNE TERMINY" sheetId="6" state="hidden" r:id="rId12"/>
    <sheet name="EGZAMINY POPRAWKOWE" sheetId="2" state="hidden" r:id="rId13"/>
    <sheet name="LO 1 PODZIAŁ NA GRUPY" sheetId="4" state="hidden" r:id="rId14"/>
    <sheet name="LO 3 PODZIAŁ NA GRUPY" sheetId="5" state="hidden" r:id="rId15"/>
  </sheets>
  <definedNames>
    <definedName name="bars" localSheetId="0">'PLAN ZAJĘĆ'!#REF!</definedName>
    <definedName name="carousel_bottom_reco" localSheetId="0">'PLAN ZAJĘĆ'!#REF!</definedName>
    <definedName name="crossmultipack_link" localSheetId="0">'PLAN ZAJĘĆ'!#REF!</definedName>
    <definedName name="description" localSheetId="0">'PLAN ZAJĘĆ'!#REF!</definedName>
    <definedName name="familypurchaserequestmodal" localSheetId="0">'PLAN ZAJĘĆ'!$GE$487</definedName>
    <definedName name="footer" localSheetId="0">'PLAN ZAJĘĆ'!#REF!</definedName>
    <definedName name="grid" localSheetId="0">'PLAN ZAJĘĆ'!#REF!</definedName>
    <definedName name="header" localSheetId="0">'PLAN ZAJĘĆ'!#REF!</definedName>
    <definedName name="impliedwarrantyshowsidebar" localSheetId="0">'PLAN ZAJĘĆ'!#REF!</definedName>
    <definedName name="layout" localSheetId="0">'PLAN ZAJĘĆ'!#REF!</definedName>
    <definedName name="links" localSheetId="0">'PLAN ZAJĘĆ'!#REF!</definedName>
    <definedName name="localizationsettingsstatusicon" localSheetId="0">'PLAN ZAJĘĆ'!#REF!</definedName>
    <definedName name="offers_bottom_reco" localSheetId="0">'PLAN ZAJĘĆ'!#REF!</definedName>
    <definedName name="offers_bottom_reco_link" localSheetId="0">'PLAN ZAJĘĆ'!#REF!</definedName>
    <definedName name="parallax" localSheetId="0">'PLAN ZAJĘĆ'!#REF!</definedName>
    <definedName name="parameters" localSheetId="0">'PLAN ZAJĘĆ'!#REF!</definedName>
    <definedName name="productlistingsidebar" localSheetId="0">'PLAN ZAJĘĆ'!$GE$70</definedName>
    <definedName name="productreviewssidebar" localSheetId="0">'PLAN ZAJĘĆ'!$GE$419</definedName>
    <definedName name="productreviewssummary" localSheetId="0">'PLAN ZAJĘĆ'!$GE$404</definedName>
    <definedName name="productreviewstitle" localSheetId="0">'PLAN ZAJĘĆ'!$GE$422</definedName>
    <definedName name="reportlinks" localSheetId="0">'PLAN ZAJĘĆ'!#REF!</definedName>
    <definedName name="requestfamilyinvitationmodal" localSheetId="0">'PLAN ZAJĘĆ'!$GE$487</definedName>
    <definedName name="returnpolicyshowsidebar" localSheetId="0">'PLAN ZAJĘĆ'!#REF!</definedName>
    <definedName name="sellerinfoshowsidebar" localSheetId="0">'PLAN ZAJĘĆ'!#REF!</definedName>
    <definedName name="sellervacation" localSheetId="0">'PLAN ZAJĘĆ'!#REF!</definedName>
    <definedName name="shippinginfoshowsidebar" localSheetId="0">'PLAN ZAJĘĆ'!#REF!</definedName>
    <definedName name="sidebar" localSheetId="0">'PLAN ZAJĘĆ'!#REF!</definedName>
    <definedName name="summary" localSheetId="0">'PLAN ZAJĘĆ'!#REF!</definedName>
  </definedNames>
  <calcPr calcId="191029"/>
</workbook>
</file>

<file path=xl/calcChain.xml><?xml version="1.0" encoding="utf-8"?>
<calcChain xmlns="http://schemas.openxmlformats.org/spreadsheetml/2006/main">
  <c r="Z2" i="3" l="1"/>
  <c r="AA2" i="3"/>
  <c r="M2" i="3" l="1"/>
  <c r="Q2" i="3" l="1"/>
  <c r="B38" i="3" l="1"/>
  <c r="D38" i="3" s="1"/>
  <c r="B37" i="3"/>
  <c r="D37" i="3" s="1"/>
  <c r="B36" i="3"/>
  <c r="D36" i="3" s="1"/>
  <c r="B35" i="3"/>
  <c r="D35" i="3" s="1"/>
  <c r="B34" i="3"/>
  <c r="D34" i="3" s="1"/>
  <c r="B33" i="3"/>
  <c r="D33" i="3" s="1"/>
  <c r="B32" i="3"/>
  <c r="D32" i="3" s="1"/>
  <c r="B31" i="3"/>
  <c r="D31" i="3" s="1"/>
  <c r="B30" i="3"/>
  <c r="D30" i="3" s="1"/>
  <c r="B29" i="3"/>
  <c r="D29" i="3" s="1"/>
  <c r="B28" i="3"/>
  <c r="D28" i="3" s="1"/>
  <c r="B27" i="3"/>
  <c r="D27" i="3" s="1"/>
  <c r="B26" i="3"/>
  <c r="D26" i="3" s="1"/>
  <c r="B25" i="3"/>
  <c r="D25" i="3" s="1"/>
  <c r="B24" i="3"/>
  <c r="D24" i="3" s="1"/>
  <c r="B23" i="3"/>
  <c r="D23" i="3" s="1"/>
  <c r="B22" i="3"/>
  <c r="D22" i="3" s="1"/>
  <c r="B21" i="3"/>
  <c r="D21" i="3" s="1"/>
  <c r="B20" i="3"/>
  <c r="D20" i="3" s="1"/>
  <c r="B19" i="3"/>
  <c r="D19" i="3" s="1"/>
  <c r="B18" i="3"/>
  <c r="D18" i="3" s="1"/>
  <c r="B17" i="3"/>
  <c r="D17" i="3" s="1"/>
  <c r="B16" i="3"/>
  <c r="D16" i="3" s="1"/>
  <c r="B15" i="3"/>
  <c r="D15" i="3" s="1"/>
  <c r="B14" i="3"/>
  <c r="D14" i="3" s="1"/>
  <c r="B13" i="3"/>
  <c r="D13" i="3" s="1"/>
  <c r="B12" i="3"/>
  <c r="D12" i="3" s="1"/>
  <c r="B11" i="3"/>
  <c r="D11" i="3" s="1"/>
  <c r="B10" i="3"/>
  <c r="D10" i="3" s="1"/>
  <c r="B9" i="3"/>
  <c r="D9" i="3" s="1"/>
  <c r="B8" i="3"/>
  <c r="D8" i="3" s="1"/>
  <c r="B7" i="3"/>
  <c r="D7" i="3" s="1"/>
  <c r="B6" i="3"/>
  <c r="D6" i="3" s="1"/>
  <c r="B5" i="3"/>
  <c r="D5" i="3" s="1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Y2" i="3"/>
  <c r="X2" i="3"/>
  <c r="W2" i="3"/>
  <c r="U2" i="3"/>
  <c r="T2" i="3"/>
  <c r="S2" i="3"/>
  <c r="R2" i="3"/>
  <c r="P2" i="3"/>
  <c r="O2" i="3"/>
  <c r="N2" i="3"/>
  <c r="L2" i="3"/>
  <c r="K2" i="3"/>
  <c r="J2" i="3"/>
  <c r="I2" i="3"/>
  <c r="H2" i="3"/>
  <c r="G2" i="3"/>
  <c r="F2" i="3"/>
  <c r="E2" i="3"/>
  <c r="JZ85" i="1" l="1"/>
  <c r="JZ81" i="1"/>
  <c r="JZ77" i="1"/>
  <c r="JZ73" i="1"/>
  <c r="JZ69" i="1"/>
  <c r="JZ65" i="1"/>
  <c r="JZ61" i="1"/>
  <c r="JZ57" i="1"/>
  <c r="JZ53" i="1"/>
  <c r="JZ49" i="1"/>
  <c r="JZ11" i="1"/>
  <c r="JZ15" i="1"/>
  <c r="JZ19" i="1"/>
  <c r="JZ23" i="1"/>
  <c r="JZ27" i="1"/>
  <c r="JZ31" i="1"/>
  <c r="JZ35" i="1"/>
  <c r="JZ39" i="1"/>
  <c r="JZ43" i="1"/>
  <c r="JZ7" i="1"/>
  <c r="JI85" i="1" l="1"/>
  <c r="JI81" i="1"/>
  <c r="JI77" i="1"/>
  <c r="JI73" i="1"/>
  <c r="JI69" i="1"/>
  <c r="JI65" i="1"/>
  <c r="JI61" i="1"/>
  <c r="JI57" i="1"/>
  <c r="JI53" i="1"/>
  <c r="JI49" i="1"/>
  <c r="JI11" i="1"/>
  <c r="JI15" i="1"/>
  <c r="JI19" i="1"/>
  <c r="JI23" i="1"/>
  <c r="JI27" i="1"/>
  <c r="JI31" i="1"/>
  <c r="JI35" i="1"/>
  <c r="JI39" i="1"/>
  <c r="JI43" i="1"/>
  <c r="JI7" i="1"/>
  <c r="JD11" i="1" l="1"/>
  <c r="JD15" i="1"/>
  <c r="JD19" i="1"/>
  <c r="JD23" i="1"/>
  <c r="JD27" i="1"/>
  <c r="JD31" i="1"/>
  <c r="JD35" i="1"/>
  <c r="JD39" i="1"/>
  <c r="JD43" i="1"/>
  <c r="JD7" i="1"/>
  <c r="JW85" i="1" l="1"/>
  <c r="JW81" i="1"/>
  <c r="JW77" i="1"/>
  <c r="JW73" i="1"/>
  <c r="JW69" i="1"/>
  <c r="JW65" i="1"/>
  <c r="JW61" i="1"/>
  <c r="JW57" i="1"/>
  <c r="JW53" i="1"/>
  <c r="JW49" i="1"/>
  <c r="JW11" i="1"/>
  <c r="JW15" i="1"/>
  <c r="JW19" i="1"/>
  <c r="JW23" i="1"/>
  <c r="JW27" i="1"/>
  <c r="JW31" i="1"/>
  <c r="JW35" i="1"/>
  <c r="JW39" i="1"/>
  <c r="JW43" i="1"/>
  <c r="JW7" i="1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II85" i="1"/>
  <c r="II81" i="1"/>
  <c r="II77" i="1"/>
  <c r="II73" i="1"/>
  <c r="II69" i="1"/>
  <c r="II65" i="1"/>
  <c r="II61" i="1"/>
  <c r="II57" i="1"/>
  <c r="II53" i="1"/>
  <c r="II49" i="1"/>
  <c r="II11" i="1"/>
  <c r="II15" i="1"/>
  <c r="II19" i="1"/>
  <c r="II23" i="1"/>
  <c r="II27" i="1"/>
  <c r="II31" i="1"/>
  <c r="II35" i="1"/>
  <c r="II39" i="1"/>
  <c r="II43" i="1"/>
  <c r="II7" i="1"/>
  <c r="KU85" i="1"/>
  <c r="KU81" i="1"/>
  <c r="KU77" i="1"/>
  <c r="KU73" i="1"/>
  <c r="KU69" i="1"/>
  <c r="KU65" i="1"/>
  <c r="KU61" i="1"/>
  <c r="KU57" i="1"/>
  <c r="KU53" i="1"/>
  <c r="KU49" i="1"/>
  <c r="KU11" i="1"/>
  <c r="KU15" i="1"/>
  <c r="KU19" i="1"/>
  <c r="KU23" i="1"/>
  <c r="KU27" i="1"/>
  <c r="KU31" i="1"/>
  <c r="KU35" i="1"/>
  <c r="KU39" i="1"/>
  <c r="KU43" i="1"/>
  <c r="KU7" i="1"/>
  <c r="KD85" i="1"/>
  <c r="KD81" i="1"/>
  <c r="KD77" i="1"/>
  <c r="KD73" i="1"/>
  <c r="KD69" i="1"/>
  <c r="KD65" i="1"/>
  <c r="KD61" i="1"/>
  <c r="KD57" i="1"/>
  <c r="KD53" i="1"/>
  <c r="KD49" i="1"/>
  <c r="KD11" i="1"/>
  <c r="KD15" i="1"/>
  <c r="KD19" i="1"/>
  <c r="KD23" i="1"/>
  <c r="KD27" i="1"/>
  <c r="KD31" i="1"/>
  <c r="KD35" i="1"/>
  <c r="KD39" i="1"/>
  <c r="KD43" i="1"/>
  <c r="KD7" i="1"/>
  <c r="LB85" i="1"/>
  <c r="LB81" i="1"/>
  <c r="LB77" i="1"/>
  <c r="LB73" i="1"/>
  <c r="LB69" i="1"/>
  <c r="LB65" i="1"/>
  <c r="LB61" i="1"/>
  <c r="LB57" i="1"/>
  <c r="LB53" i="1"/>
  <c r="LB49" i="1"/>
  <c r="LB11" i="1"/>
  <c r="LB15" i="1"/>
  <c r="LB19" i="1"/>
  <c r="LB23" i="1"/>
  <c r="LB27" i="1"/>
  <c r="LB31" i="1"/>
  <c r="LB35" i="1"/>
  <c r="LB39" i="1"/>
  <c r="LB43" i="1"/>
  <c r="LB7" i="1"/>
  <c r="LA85" i="1"/>
  <c r="LA81" i="1"/>
  <c r="LA77" i="1"/>
  <c r="LA73" i="1"/>
  <c r="LA69" i="1"/>
  <c r="LA65" i="1"/>
  <c r="LA61" i="1"/>
  <c r="LA57" i="1"/>
  <c r="LA53" i="1"/>
  <c r="LA49" i="1"/>
  <c r="JD85" i="1"/>
  <c r="JC85" i="1"/>
  <c r="JB85" i="1"/>
  <c r="JD81" i="1"/>
  <c r="JC81" i="1"/>
  <c r="JB81" i="1"/>
  <c r="JD77" i="1"/>
  <c r="JC77" i="1"/>
  <c r="JB77" i="1"/>
  <c r="JD73" i="1"/>
  <c r="JC73" i="1"/>
  <c r="JB73" i="1"/>
  <c r="JD69" i="1"/>
  <c r="JC69" i="1"/>
  <c r="JB69" i="1"/>
  <c r="JD65" i="1"/>
  <c r="JC65" i="1"/>
  <c r="JB65" i="1"/>
  <c r="JD61" i="1"/>
  <c r="JC61" i="1"/>
  <c r="JB61" i="1"/>
  <c r="JD57" i="1"/>
  <c r="JC57" i="1"/>
  <c r="JB57" i="1"/>
  <c r="JD53" i="1"/>
  <c r="JC53" i="1"/>
  <c r="JB53" i="1"/>
  <c r="JD49" i="1"/>
  <c r="JC49" i="1"/>
  <c r="JB49" i="1"/>
  <c r="JC43" i="1"/>
  <c r="JB43" i="1"/>
  <c r="JC39" i="1"/>
  <c r="JB39" i="1"/>
  <c r="JC35" i="1"/>
  <c r="JB35" i="1"/>
  <c r="JC31" i="1"/>
  <c r="JB31" i="1"/>
  <c r="JC27" i="1"/>
  <c r="JB27" i="1"/>
  <c r="JC23" i="1"/>
  <c r="JB23" i="1"/>
  <c r="JC19" i="1"/>
  <c r="JB19" i="1"/>
  <c r="JC15" i="1"/>
  <c r="JB15" i="1"/>
  <c r="JC11" i="1"/>
  <c r="JB11" i="1"/>
  <c r="JC7" i="1"/>
  <c r="JB7" i="1"/>
  <c r="IL85" i="1"/>
  <c r="IL81" i="1"/>
  <c r="IL77" i="1"/>
  <c r="IL73" i="1"/>
  <c r="IL69" i="1"/>
  <c r="IL65" i="1"/>
  <c r="IL61" i="1"/>
  <c r="IL57" i="1"/>
  <c r="IL53" i="1"/>
  <c r="IL49" i="1"/>
  <c r="IK85" i="1"/>
  <c r="IK81" i="1"/>
  <c r="IK77" i="1"/>
  <c r="IK73" i="1"/>
  <c r="IK69" i="1"/>
  <c r="IK65" i="1"/>
  <c r="IK61" i="1"/>
  <c r="IK57" i="1"/>
  <c r="IK53" i="1"/>
  <c r="IK49" i="1"/>
  <c r="IJ85" i="1"/>
  <c r="IJ81" i="1"/>
  <c r="IJ77" i="1"/>
  <c r="IJ73" i="1"/>
  <c r="IJ69" i="1"/>
  <c r="IJ65" i="1"/>
  <c r="IJ61" i="1"/>
  <c r="IJ57" i="1"/>
  <c r="IJ53" i="1"/>
  <c r="IJ49" i="1"/>
  <c r="IJ43" i="1"/>
  <c r="IJ39" i="1"/>
  <c r="IJ35" i="1"/>
  <c r="IJ31" i="1"/>
  <c r="IJ27" i="1"/>
  <c r="IJ23" i="1"/>
  <c r="IJ19" i="1"/>
  <c r="IJ15" i="1"/>
  <c r="IJ11" i="1"/>
  <c r="IJ7" i="1"/>
  <c r="IL11" i="1"/>
  <c r="IL15" i="1"/>
  <c r="IL19" i="1"/>
  <c r="IL23" i="1"/>
  <c r="IL27" i="1"/>
  <c r="IL31" i="1"/>
  <c r="IL35" i="1"/>
  <c r="IL39" i="1"/>
  <c r="IL43" i="1"/>
  <c r="IL7" i="1"/>
  <c r="IK11" i="1"/>
  <c r="IK15" i="1"/>
  <c r="IK19" i="1"/>
  <c r="IK23" i="1"/>
  <c r="IK27" i="1"/>
  <c r="IK31" i="1"/>
  <c r="IK35" i="1"/>
  <c r="IK39" i="1"/>
  <c r="IK43" i="1"/>
  <c r="IK7" i="1"/>
  <c r="AD2" i="12"/>
  <c r="S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BD2" i="12"/>
  <c r="BC2" i="12"/>
  <c r="BB2" i="12"/>
  <c r="AW2" i="12"/>
  <c r="AV2" i="12"/>
  <c r="AU2" i="12"/>
  <c r="AT2" i="12"/>
  <c r="AS2" i="12"/>
  <c r="AR2" i="12"/>
  <c r="AQ2" i="12"/>
  <c r="AP2" i="12"/>
  <c r="AO2" i="12"/>
  <c r="AN2" i="12"/>
  <c r="AM2" i="12"/>
  <c r="AL2" i="12"/>
  <c r="AK2" i="12"/>
  <c r="AJ2" i="12"/>
  <c r="AI2" i="12"/>
  <c r="AG2" i="12"/>
  <c r="AF2" i="12"/>
  <c r="AB2" i="12"/>
  <c r="AA2" i="12"/>
  <c r="Z2" i="12"/>
  <c r="Y2" i="12"/>
  <c r="X2" i="12"/>
  <c r="W2" i="12"/>
  <c r="V2" i="12"/>
  <c r="U2" i="12"/>
  <c r="T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KB31" i="1"/>
  <c r="KB85" i="1"/>
  <c r="KB81" i="1"/>
  <c r="KB77" i="1"/>
  <c r="KB73" i="1"/>
  <c r="KB69" i="1"/>
  <c r="KB65" i="1"/>
  <c r="KB61" i="1"/>
  <c r="KB57" i="1"/>
  <c r="KB53" i="1"/>
  <c r="KB49" i="1"/>
  <c r="KB11" i="1"/>
  <c r="KB15" i="1"/>
  <c r="KB19" i="1"/>
  <c r="KB23" i="1"/>
  <c r="KB27" i="1"/>
  <c r="KB35" i="1"/>
  <c r="KB39" i="1"/>
  <c r="KB43" i="1"/>
  <c r="KB7" i="1"/>
  <c r="KV85" i="1"/>
  <c r="KV81" i="1"/>
  <c r="KV77" i="1"/>
  <c r="KV73" i="1"/>
  <c r="KV69" i="1"/>
  <c r="KV65" i="1"/>
  <c r="KV61" i="1"/>
  <c r="KV57" i="1"/>
  <c r="KV53" i="1"/>
  <c r="KV49" i="1"/>
  <c r="KV11" i="1"/>
  <c r="KV15" i="1"/>
  <c r="KV19" i="1"/>
  <c r="KV23" i="1"/>
  <c r="KV27" i="1"/>
  <c r="KV31" i="1"/>
  <c r="KV35" i="1"/>
  <c r="KV39" i="1"/>
  <c r="KV43" i="1"/>
  <c r="KV7" i="1"/>
  <c r="KY85" i="1"/>
  <c r="KY81" i="1"/>
  <c r="KY77" i="1"/>
  <c r="KY73" i="1"/>
  <c r="KY69" i="1"/>
  <c r="KY65" i="1"/>
  <c r="KY61" i="1"/>
  <c r="KY57" i="1"/>
  <c r="KY53" i="1"/>
  <c r="KY49" i="1"/>
  <c r="KY11" i="1"/>
  <c r="KY15" i="1"/>
  <c r="KY19" i="1"/>
  <c r="KY23" i="1"/>
  <c r="KY27" i="1"/>
  <c r="KY31" i="1"/>
  <c r="KY35" i="1"/>
  <c r="KY39" i="1"/>
  <c r="KY43" i="1"/>
  <c r="KY7" i="1"/>
  <c r="KR85" i="1"/>
  <c r="KR81" i="1"/>
  <c r="KR77" i="1"/>
  <c r="KR73" i="1"/>
  <c r="KR69" i="1"/>
  <c r="KR65" i="1"/>
  <c r="KR61" i="1"/>
  <c r="KR57" i="1"/>
  <c r="KR53" i="1"/>
  <c r="KR49" i="1"/>
  <c r="KR11" i="1"/>
  <c r="KR15" i="1"/>
  <c r="KR19" i="1"/>
  <c r="KR23" i="1"/>
  <c r="KR27" i="1"/>
  <c r="KR31" i="1"/>
  <c r="KR35" i="1"/>
  <c r="KR39" i="1"/>
  <c r="KR43" i="1"/>
  <c r="KR7" i="1"/>
  <c r="JU53" i="1"/>
  <c r="JV53" i="1"/>
  <c r="JX53" i="1"/>
  <c r="JY53" i="1"/>
  <c r="KA53" i="1"/>
  <c r="KC53" i="1"/>
  <c r="KE53" i="1"/>
  <c r="KF53" i="1"/>
  <c r="KG53" i="1"/>
  <c r="KH53" i="1"/>
  <c r="KI53" i="1"/>
  <c r="KJ53" i="1"/>
  <c r="KK53" i="1"/>
  <c r="KL53" i="1"/>
  <c r="KM53" i="1"/>
  <c r="KN53" i="1"/>
  <c r="KO53" i="1"/>
  <c r="KP53" i="1"/>
  <c r="KQ53" i="1"/>
  <c r="KS53" i="1"/>
  <c r="KT53" i="1"/>
  <c r="KW53" i="1"/>
  <c r="KX53" i="1"/>
  <c r="KZ53" i="1"/>
  <c r="LC53" i="1"/>
  <c r="LD53" i="1"/>
  <c r="LE53" i="1"/>
  <c r="LF53" i="1"/>
  <c r="JU57" i="1"/>
  <c r="JV57" i="1"/>
  <c r="JX57" i="1"/>
  <c r="JY57" i="1"/>
  <c r="KA57" i="1"/>
  <c r="KC57" i="1"/>
  <c r="KE57" i="1"/>
  <c r="KF57" i="1"/>
  <c r="KG57" i="1"/>
  <c r="KH57" i="1"/>
  <c r="KI57" i="1"/>
  <c r="KJ57" i="1"/>
  <c r="KK57" i="1"/>
  <c r="KL57" i="1"/>
  <c r="KM57" i="1"/>
  <c r="KN57" i="1"/>
  <c r="KO57" i="1"/>
  <c r="KP57" i="1"/>
  <c r="KQ57" i="1"/>
  <c r="KS57" i="1"/>
  <c r="KT57" i="1"/>
  <c r="KW57" i="1"/>
  <c r="KX57" i="1"/>
  <c r="KZ57" i="1"/>
  <c r="LC57" i="1"/>
  <c r="LD57" i="1"/>
  <c r="LE57" i="1"/>
  <c r="LF57" i="1"/>
  <c r="JU61" i="1"/>
  <c r="JV61" i="1"/>
  <c r="JX61" i="1"/>
  <c r="JY61" i="1"/>
  <c r="KA61" i="1"/>
  <c r="KC61" i="1"/>
  <c r="KE61" i="1"/>
  <c r="KF61" i="1"/>
  <c r="KG61" i="1"/>
  <c r="KH61" i="1"/>
  <c r="KI61" i="1"/>
  <c r="KJ61" i="1"/>
  <c r="KK61" i="1"/>
  <c r="KL61" i="1"/>
  <c r="KM61" i="1"/>
  <c r="KN61" i="1"/>
  <c r="KO61" i="1"/>
  <c r="KP61" i="1"/>
  <c r="KQ61" i="1"/>
  <c r="KS61" i="1"/>
  <c r="KT61" i="1"/>
  <c r="KW61" i="1"/>
  <c r="KX61" i="1"/>
  <c r="KZ61" i="1"/>
  <c r="LC61" i="1"/>
  <c r="LD61" i="1"/>
  <c r="LE61" i="1"/>
  <c r="LF61" i="1"/>
  <c r="JU65" i="1"/>
  <c r="JV65" i="1"/>
  <c r="JX65" i="1"/>
  <c r="JY65" i="1"/>
  <c r="KA65" i="1"/>
  <c r="KC65" i="1"/>
  <c r="KE65" i="1"/>
  <c r="KF65" i="1"/>
  <c r="KG65" i="1"/>
  <c r="KH65" i="1"/>
  <c r="KI65" i="1"/>
  <c r="KJ65" i="1"/>
  <c r="KK65" i="1"/>
  <c r="KL65" i="1"/>
  <c r="KM65" i="1"/>
  <c r="KN65" i="1"/>
  <c r="KO65" i="1"/>
  <c r="KP65" i="1"/>
  <c r="KQ65" i="1"/>
  <c r="KS65" i="1"/>
  <c r="KT65" i="1"/>
  <c r="KW65" i="1"/>
  <c r="KX65" i="1"/>
  <c r="KZ65" i="1"/>
  <c r="LC65" i="1"/>
  <c r="LD65" i="1"/>
  <c r="LE65" i="1"/>
  <c r="LF65" i="1"/>
  <c r="JU69" i="1"/>
  <c r="JV69" i="1"/>
  <c r="JX69" i="1"/>
  <c r="JY69" i="1"/>
  <c r="KA69" i="1"/>
  <c r="KC69" i="1"/>
  <c r="KE69" i="1"/>
  <c r="KF69" i="1"/>
  <c r="KG69" i="1"/>
  <c r="KH69" i="1"/>
  <c r="KI69" i="1"/>
  <c r="KJ69" i="1"/>
  <c r="KK69" i="1"/>
  <c r="KL69" i="1"/>
  <c r="KM69" i="1"/>
  <c r="KN69" i="1"/>
  <c r="KO69" i="1"/>
  <c r="KP69" i="1"/>
  <c r="KQ69" i="1"/>
  <c r="KS69" i="1"/>
  <c r="KT69" i="1"/>
  <c r="KW69" i="1"/>
  <c r="KX69" i="1"/>
  <c r="KZ69" i="1"/>
  <c r="LC69" i="1"/>
  <c r="LD69" i="1"/>
  <c r="LE69" i="1"/>
  <c r="LF69" i="1"/>
  <c r="JU73" i="1"/>
  <c r="JV73" i="1"/>
  <c r="JX73" i="1"/>
  <c r="JY73" i="1"/>
  <c r="KA73" i="1"/>
  <c r="KC73" i="1"/>
  <c r="KE73" i="1"/>
  <c r="KF73" i="1"/>
  <c r="KG73" i="1"/>
  <c r="KH73" i="1"/>
  <c r="KI73" i="1"/>
  <c r="KJ73" i="1"/>
  <c r="KK73" i="1"/>
  <c r="KL73" i="1"/>
  <c r="KM73" i="1"/>
  <c r="KN73" i="1"/>
  <c r="KO73" i="1"/>
  <c r="KP73" i="1"/>
  <c r="KQ73" i="1"/>
  <c r="KS73" i="1"/>
  <c r="KT73" i="1"/>
  <c r="KW73" i="1"/>
  <c r="KX73" i="1"/>
  <c r="KZ73" i="1"/>
  <c r="LC73" i="1"/>
  <c r="LD73" i="1"/>
  <c r="LE73" i="1"/>
  <c r="LF73" i="1"/>
  <c r="JU77" i="1"/>
  <c r="JV77" i="1"/>
  <c r="JX77" i="1"/>
  <c r="JY77" i="1"/>
  <c r="KA77" i="1"/>
  <c r="KC77" i="1"/>
  <c r="KE77" i="1"/>
  <c r="KF77" i="1"/>
  <c r="KG77" i="1"/>
  <c r="KH77" i="1"/>
  <c r="KI77" i="1"/>
  <c r="KJ77" i="1"/>
  <c r="KK77" i="1"/>
  <c r="KL77" i="1"/>
  <c r="KM77" i="1"/>
  <c r="KN77" i="1"/>
  <c r="KO77" i="1"/>
  <c r="KP77" i="1"/>
  <c r="KQ77" i="1"/>
  <c r="KS77" i="1"/>
  <c r="KT77" i="1"/>
  <c r="KW77" i="1"/>
  <c r="KX77" i="1"/>
  <c r="KZ77" i="1"/>
  <c r="LC77" i="1"/>
  <c r="LD77" i="1"/>
  <c r="LE77" i="1"/>
  <c r="LF77" i="1"/>
  <c r="JU81" i="1"/>
  <c r="JV81" i="1"/>
  <c r="JX81" i="1"/>
  <c r="JY81" i="1"/>
  <c r="KA81" i="1"/>
  <c r="KC81" i="1"/>
  <c r="KE81" i="1"/>
  <c r="KF81" i="1"/>
  <c r="KG81" i="1"/>
  <c r="KH81" i="1"/>
  <c r="KI81" i="1"/>
  <c r="KJ81" i="1"/>
  <c r="KK81" i="1"/>
  <c r="KL81" i="1"/>
  <c r="KM81" i="1"/>
  <c r="KN81" i="1"/>
  <c r="KO81" i="1"/>
  <c r="KP81" i="1"/>
  <c r="KQ81" i="1"/>
  <c r="KS81" i="1"/>
  <c r="KT81" i="1"/>
  <c r="KW81" i="1"/>
  <c r="KX81" i="1"/>
  <c r="KZ81" i="1"/>
  <c r="LC81" i="1"/>
  <c r="LD81" i="1"/>
  <c r="LE81" i="1"/>
  <c r="LF81" i="1"/>
  <c r="JU85" i="1"/>
  <c r="JV85" i="1"/>
  <c r="JX85" i="1"/>
  <c r="JY85" i="1"/>
  <c r="KA85" i="1"/>
  <c r="KC85" i="1"/>
  <c r="KE85" i="1"/>
  <c r="KF85" i="1"/>
  <c r="KG85" i="1"/>
  <c r="KH85" i="1"/>
  <c r="KI85" i="1"/>
  <c r="KJ85" i="1"/>
  <c r="KK85" i="1"/>
  <c r="KL85" i="1"/>
  <c r="KM85" i="1"/>
  <c r="KN85" i="1"/>
  <c r="KO85" i="1"/>
  <c r="KP85" i="1"/>
  <c r="KQ85" i="1"/>
  <c r="KS85" i="1"/>
  <c r="KT85" i="1"/>
  <c r="KW85" i="1"/>
  <c r="KX85" i="1"/>
  <c r="KZ85" i="1"/>
  <c r="LC85" i="1"/>
  <c r="LD85" i="1"/>
  <c r="LE85" i="1"/>
  <c r="LF85" i="1"/>
  <c r="JU11" i="1"/>
  <c r="JV11" i="1"/>
  <c r="JX11" i="1"/>
  <c r="JY11" i="1"/>
  <c r="KA11" i="1"/>
  <c r="KC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S11" i="1"/>
  <c r="KT11" i="1"/>
  <c r="KW11" i="1"/>
  <c r="KX11" i="1"/>
  <c r="KZ11" i="1"/>
  <c r="LA11" i="1"/>
  <c r="LC11" i="1"/>
  <c r="LD11" i="1"/>
  <c r="LE11" i="1"/>
  <c r="LF11" i="1"/>
  <c r="JU15" i="1"/>
  <c r="JV15" i="1"/>
  <c r="JX15" i="1"/>
  <c r="JY15" i="1"/>
  <c r="KA15" i="1"/>
  <c r="KC15" i="1"/>
  <c r="KE15" i="1"/>
  <c r="KF15" i="1"/>
  <c r="KG15" i="1"/>
  <c r="KH15" i="1"/>
  <c r="KI15" i="1"/>
  <c r="KJ15" i="1"/>
  <c r="KK15" i="1"/>
  <c r="KL15" i="1"/>
  <c r="KM15" i="1"/>
  <c r="KN15" i="1"/>
  <c r="KO15" i="1"/>
  <c r="KP15" i="1"/>
  <c r="KQ15" i="1"/>
  <c r="KS15" i="1"/>
  <c r="KT15" i="1"/>
  <c r="KW15" i="1"/>
  <c r="KX15" i="1"/>
  <c r="KZ15" i="1"/>
  <c r="LA15" i="1"/>
  <c r="LC15" i="1"/>
  <c r="LD15" i="1"/>
  <c r="LE15" i="1"/>
  <c r="LF15" i="1"/>
  <c r="JU19" i="1"/>
  <c r="JV19" i="1"/>
  <c r="JX19" i="1"/>
  <c r="JY19" i="1"/>
  <c r="KA19" i="1"/>
  <c r="KC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S19" i="1"/>
  <c r="KT19" i="1"/>
  <c r="KW19" i="1"/>
  <c r="KX19" i="1"/>
  <c r="KZ19" i="1"/>
  <c r="LA19" i="1"/>
  <c r="LC19" i="1"/>
  <c r="LD19" i="1"/>
  <c r="LE19" i="1"/>
  <c r="LF19" i="1"/>
  <c r="JU23" i="1"/>
  <c r="JV23" i="1"/>
  <c r="JX23" i="1"/>
  <c r="JY23" i="1"/>
  <c r="KA23" i="1"/>
  <c r="KC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S23" i="1"/>
  <c r="KT23" i="1"/>
  <c r="KW23" i="1"/>
  <c r="KX23" i="1"/>
  <c r="KZ23" i="1"/>
  <c r="LA23" i="1"/>
  <c r="LC23" i="1"/>
  <c r="LD23" i="1"/>
  <c r="LE23" i="1"/>
  <c r="LF23" i="1"/>
  <c r="JU27" i="1"/>
  <c r="JV27" i="1"/>
  <c r="JX27" i="1"/>
  <c r="JY27" i="1"/>
  <c r="KA27" i="1"/>
  <c r="KC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S27" i="1"/>
  <c r="KT27" i="1"/>
  <c r="KW27" i="1"/>
  <c r="KX27" i="1"/>
  <c r="KZ27" i="1"/>
  <c r="LA27" i="1"/>
  <c r="LC27" i="1"/>
  <c r="LD27" i="1"/>
  <c r="LE27" i="1"/>
  <c r="LF27" i="1"/>
  <c r="JU31" i="1"/>
  <c r="JV31" i="1"/>
  <c r="JX31" i="1"/>
  <c r="JY31" i="1"/>
  <c r="KA31" i="1"/>
  <c r="KC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S31" i="1"/>
  <c r="KT31" i="1"/>
  <c r="KW31" i="1"/>
  <c r="KX31" i="1"/>
  <c r="KZ31" i="1"/>
  <c r="LA31" i="1"/>
  <c r="LC31" i="1"/>
  <c r="LD31" i="1"/>
  <c r="LE31" i="1"/>
  <c r="LF31" i="1"/>
  <c r="JU35" i="1"/>
  <c r="JV35" i="1"/>
  <c r="JX35" i="1"/>
  <c r="JY35" i="1"/>
  <c r="KA35" i="1"/>
  <c r="KC35" i="1"/>
  <c r="KE35" i="1"/>
  <c r="KF35" i="1"/>
  <c r="KG35" i="1"/>
  <c r="KH35" i="1"/>
  <c r="KI35" i="1"/>
  <c r="KJ35" i="1"/>
  <c r="KK35" i="1"/>
  <c r="KL35" i="1"/>
  <c r="KM35" i="1"/>
  <c r="KN35" i="1"/>
  <c r="KO35" i="1"/>
  <c r="KP35" i="1"/>
  <c r="KQ35" i="1"/>
  <c r="KS35" i="1"/>
  <c r="KT35" i="1"/>
  <c r="KW35" i="1"/>
  <c r="KX35" i="1"/>
  <c r="KZ35" i="1"/>
  <c r="LA35" i="1"/>
  <c r="LC35" i="1"/>
  <c r="LD35" i="1"/>
  <c r="LE35" i="1"/>
  <c r="LF35" i="1"/>
  <c r="JU39" i="1"/>
  <c r="JV39" i="1"/>
  <c r="JX39" i="1"/>
  <c r="JY39" i="1"/>
  <c r="KA39" i="1"/>
  <c r="KC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S39" i="1"/>
  <c r="KT39" i="1"/>
  <c r="KW39" i="1"/>
  <c r="KX39" i="1"/>
  <c r="KZ39" i="1"/>
  <c r="LA39" i="1"/>
  <c r="LC39" i="1"/>
  <c r="LD39" i="1"/>
  <c r="LE39" i="1"/>
  <c r="LF39" i="1"/>
  <c r="JU43" i="1"/>
  <c r="JV43" i="1"/>
  <c r="JX43" i="1"/>
  <c r="JY43" i="1"/>
  <c r="KA43" i="1"/>
  <c r="KC43" i="1"/>
  <c r="KE43" i="1"/>
  <c r="KF43" i="1"/>
  <c r="KG43" i="1"/>
  <c r="KH43" i="1"/>
  <c r="KI43" i="1"/>
  <c r="KJ43" i="1"/>
  <c r="KK43" i="1"/>
  <c r="KL43" i="1"/>
  <c r="KM43" i="1"/>
  <c r="KN43" i="1"/>
  <c r="KO43" i="1"/>
  <c r="KP43" i="1"/>
  <c r="KQ43" i="1"/>
  <c r="KS43" i="1"/>
  <c r="KT43" i="1"/>
  <c r="KW43" i="1"/>
  <c r="KX43" i="1"/>
  <c r="KZ43" i="1"/>
  <c r="LA43" i="1"/>
  <c r="LC43" i="1"/>
  <c r="LD43" i="1"/>
  <c r="LE43" i="1"/>
  <c r="LF43" i="1"/>
  <c r="IM53" i="1"/>
  <c r="IN53" i="1"/>
  <c r="IO53" i="1"/>
  <c r="IP53" i="1"/>
  <c r="IQ53" i="1"/>
  <c r="IR53" i="1"/>
  <c r="IS53" i="1"/>
  <c r="IT53" i="1"/>
  <c r="IU53" i="1"/>
  <c r="IV53" i="1"/>
  <c r="IW53" i="1"/>
  <c r="IX53" i="1"/>
  <c r="IY53" i="1"/>
  <c r="IM57" i="1"/>
  <c r="IN57" i="1"/>
  <c r="IO57" i="1"/>
  <c r="IP57" i="1"/>
  <c r="IQ57" i="1"/>
  <c r="IR57" i="1"/>
  <c r="IS57" i="1"/>
  <c r="IT57" i="1"/>
  <c r="IU57" i="1"/>
  <c r="IV57" i="1"/>
  <c r="IW57" i="1"/>
  <c r="IX57" i="1"/>
  <c r="IY57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M65" i="1"/>
  <c r="IN65" i="1"/>
  <c r="IO65" i="1"/>
  <c r="IP65" i="1"/>
  <c r="IQ65" i="1"/>
  <c r="IR65" i="1"/>
  <c r="IS65" i="1"/>
  <c r="IT65" i="1"/>
  <c r="IU65" i="1"/>
  <c r="IV65" i="1"/>
  <c r="IW65" i="1"/>
  <c r="IX65" i="1"/>
  <c r="IY65" i="1"/>
  <c r="IM69" i="1"/>
  <c r="IN69" i="1"/>
  <c r="IO69" i="1"/>
  <c r="IP69" i="1"/>
  <c r="IQ69" i="1"/>
  <c r="IR69" i="1"/>
  <c r="IS69" i="1"/>
  <c r="IT69" i="1"/>
  <c r="IU69" i="1"/>
  <c r="IV69" i="1"/>
  <c r="IW69" i="1"/>
  <c r="IX69" i="1"/>
  <c r="IY69" i="1"/>
  <c r="IM73" i="1"/>
  <c r="IN73" i="1"/>
  <c r="IO73" i="1"/>
  <c r="IP73" i="1"/>
  <c r="IQ73" i="1"/>
  <c r="IR73" i="1"/>
  <c r="IS73" i="1"/>
  <c r="IT73" i="1"/>
  <c r="IU73" i="1"/>
  <c r="IV73" i="1"/>
  <c r="IW73" i="1"/>
  <c r="IX73" i="1"/>
  <c r="IY73" i="1"/>
  <c r="IM77" i="1"/>
  <c r="IN77" i="1"/>
  <c r="IO77" i="1"/>
  <c r="IP77" i="1"/>
  <c r="IQ77" i="1"/>
  <c r="IR77" i="1"/>
  <c r="IS77" i="1"/>
  <c r="IT77" i="1"/>
  <c r="IU77" i="1"/>
  <c r="IV77" i="1"/>
  <c r="IW77" i="1"/>
  <c r="IX77" i="1"/>
  <c r="IY77" i="1"/>
  <c r="IM81" i="1"/>
  <c r="IN81" i="1"/>
  <c r="IO81" i="1"/>
  <c r="IP81" i="1"/>
  <c r="IQ81" i="1"/>
  <c r="IR81" i="1"/>
  <c r="IS81" i="1"/>
  <c r="IT81" i="1"/>
  <c r="IU81" i="1"/>
  <c r="IV81" i="1"/>
  <c r="IW81" i="1"/>
  <c r="IX81" i="1"/>
  <c r="IY81" i="1"/>
  <c r="IM85" i="1"/>
  <c r="IN85" i="1"/>
  <c r="IO85" i="1"/>
  <c r="IP85" i="1"/>
  <c r="IQ85" i="1"/>
  <c r="IR85" i="1"/>
  <c r="IS85" i="1"/>
  <c r="IT85" i="1"/>
  <c r="IU85" i="1"/>
  <c r="IV85" i="1"/>
  <c r="IW85" i="1"/>
  <c r="IX85" i="1"/>
  <c r="IY85" i="1"/>
  <c r="IY11" i="1"/>
  <c r="IY15" i="1"/>
  <c r="IY19" i="1"/>
  <c r="IY23" i="1"/>
  <c r="IY27" i="1"/>
  <c r="IY31" i="1"/>
  <c r="IY35" i="1"/>
  <c r="IY39" i="1"/>
  <c r="IY43" i="1"/>
  <c r="IX11" i="1"/>
  <c r="IX15" i="1"/>
  <c r="IX19" i="1"/>
  <c r="IX23" i="1"/>
  <c r="IX27" i="1"/>
  <c r="IX31" i="1"/>
  <c r="IX35" i="1"/>
  <c r="IX39" i="1"/>
  <c r="IX43" i="1"/>
  <c r="IW11" i="1"/>
  <c r="IW15" i="1"/>
  <c r="IW19" i="1"/>
  <c r="IW23" i="1"/>
  <c r="IW27" i="1"/>
  <c r="IW31" i="1"/>
  <c r="IW35" i="1"/>
  <c r="IW39" i="1"/>
  <c r="IW43" i="1"/>
  <c r="IV11" i="1"/>
  <c r="IV15" i="1"/>
  <c r="IV19" i="1"/>
  <c r="IV23" i="1"/>
  <c r="IV27" i="1"/>
  <c r="IV31" i="1"/>
  <c r="IV35" i="1"/>
  <c r="IV39" i="1"/>
  <c r="IV43" i="1"/>
  <c r="IU11" i="1"/>
  <c r="IU15" i="1"/>
  <c r="IU19" i="1"/>
  <c r="IU23" i="1"/>
  <c r="IU27" i="1"/>
  <c r="IU31" i="1"/>
  <c r="IU35" i="1"/>
  <c r="IU39" i="1"/>
  <c r="IU43" i="1"/>
  <c r="IT11" i="1"/>
  <c r="IT15" i="1"/>
  <c r="IT19" i="1"/>
  <c r="IT23" i="1"/>
  <c r="IT27" i="1"/>
  <c r="IT31" i="1"/>
  <c r="IT35" i="1"/>
  <c r="IT39" i="1"/>
  <c r="IT43" i="1"/>
  <c r="IS11" i="1"/>
  <c r="IS15" i="1"/>
  <c r="IS19" i="1"/>
  <c r="IS23" i="1"/>
  <c r="IS27" i="1"/>
  <c r="IS31" i="1"/>
  <c r="IS35" i="1"/>
  <c r="IS39" i="1"/>
  <c r="IS43" i="1"/>
  <c r="IR11" i="1"/>
  <c r="IR15" i="1"/>
  <c r="IR19" i="1"/>
  <c r="IR23" i="1"/>
  <c r="IR27" i="1"/>
  <c r="IR31" i="1"/>
  <c r="IR35" i="1"/>
  <c r="IR39" i="1"/>
  <c r="IR43" i="1"/>
  <c r="IQ11" i="1"/>
  <c r="IQ15" i="1"/>
  <c r="IQ19" i="1"/>
  <c r="IQ23" i="1"/>
  <c r="IQ27" i="1"/>
  <c r="IQ31" i="1"/>
  <c r="IQ35" i="1"/>
  <c r="IQ39" i="1"/>
  <c r="IQ43" i="1"/>
  <c r="IP11" i="1"/>
  <c r="IP15" i="1"/>
  <c r="IP19" i="1"/>
  <c r="IP23" i="1"/>
  <c r="IP27" i="1"/>
  <c r="IP31" i="1"/>
  <c r="IP35" i="1"/>
  <c r="IP39" i="1"/>
  <c r="IP43" i="1"/>
  <c r="IO11" i="1"/>
  <c r="IO15" i="1"/>
  <c r="IO19" i="1"/>
  <c r="IO23" i="1"/>
  <c r="IO27" i="1"/>
  <c r="IO31" i="1"/>
  <c r="IO35" i="1"/>
  <c r="IO39" i="1"/>
  <c r="IO43" i="1"/>
  <c r="IN11" i="1"/>
  <c r="IN15" i="1"/>
  <c r="IN19" i="1"/>
  <c r="IN23" i="1"/>
  <c r="IN27" i="1"/>
  <c r="IN31" i="1"/>
  <c r="IN35" i="1"/>
  <c r="IN39" i="1"/>
  <c r="IN43" i="1"/>
  <c r="IM11" i="1"/>
  <c r="IM15" i="1"/>
  <c r="IM19" i="1"/>
  <c r="IM23" i="1"/>
  <c r="IM27" i="1"/>
  <c r="IM31" i="1"/>
  <c r="IM35" i="1"/>
  <c r="IM39" i="1"/>
  <c r="IM43" i="1"/>
  <c r="LF49" i="1"/>
  <c r="LF7" i="1"/>
  <c r="KW49" i="1"/>
  <c r="KW7" i="1"/>
  <c r="KJ49" i="1"/>
  <c r="KJ7" i="1"/>
  <c r="LD49" i="1"/>
  <c r="LD7" i="1"/>
  <c r="IM7" i="1"/>
  <c r="IN7" i="1"/>
  <c r="IO7" i="1"/>
  <c r="LC7" i="1"/>
  <c r="LC49" i="1"/>
  <c r="KN49" i="1"/>
  <c r="KN7" i="1"/>
  <c r="LA7" i="1"/>
  <c r="KK7" i="1"/>
  <c r="KL7" i="1"/>
  <c r="KK49" i="1"/>
  <c r="KL49" i="1"/>
  <c r="KS49" i="1"/>
  <c r="KS7" i="1"/>
  <c r="JV49" i="1"/>
  <c r="JV7" i="1"/>
  <c r="KG49" i="1"/>
  <c r="KG7" i="1"/>
  <c r="KF49" i="1"/>
  <c r="KF7" i="1"/>
  <c r="JR85" i="1"/>
  <c r="JQ85" i="1"/>
  <c r="JP85" i="1"/>
  <c r="JO85" i="1"/>
  <c r="JN85" i="1"/>
  <c r="JM85" i="1"/>
  <c r="JL85" i="1"/>
  <c r="JK85" i="1"/>
  <c r="JJ85" i="1"/>
  <c r="JH85" i="1"/>
  <c r="JG85" i="1"/>
  <c r="JF85" i="1"/>
  <c r="JE85" i="1"/>
  <c r="JR81" i="1"/>
  <c r="JQ81" i="1"/>
  <c r="JP81" i="1"/>
  <c r="JO81" i="1"/>
  <c r="JN81" i="1"/>
  <c r="JM81" i="1"/>
  <c r="JL81" i="1"/>
  <c r="JK81" i="1"/>
  <c r="JJ81" i="1"/>
  <c r="JH81" i="1"/>
  <c r="JG81" i="1"/>
  <c r="JF81" i="1"/>
  <c r="JE81" i="1"/>
  <c r="JR77" i="1"/>
  <c r="JQ77" i="1"/>
  <c r="JP77" i="1"/>
  <c r="JO77" i="1"/>
  <c r="JN77" i="1"/>
  <c r="JM77" i="1"/>
  <c r="JL77" i="1"/>
  <c r="JK77" i="1"/>
  <c r="JJ77" i="1"/>
  <c r="JH77" i="1"/>
  <c r="JG77" i="1"/>
  <c r="JF77" i="1"/>
  <c r="JE77" i="1"/>
  <c r="JR73" i="1"/>
  <c r="JQ73" i="1"/>
  <c r="JP73" i="1"/>
  <c r="JO73" i="1"/>
  <c r="JN73" i="1"/>
  <c r="JM73" i="1"/>
  <c r="JL73" i="1"/>
  <c r="JK73" i="1"/>
  <c r="JJ73" i="1"/>
  <c r="JH73" i="1"/>
  <c r="JG73" i="1"/>
  <c r="JF73" i="1"/>
  <c r="JE73" i="1"/>
  <c r="JR69" i="1"/>
  <c r="JQ69" i="1"/>
  <c r="JP69" i="1"/>
  <c r="JO69" i="1"/>
  <c r="JN69" i="1"/>
  <c r="JM69" i="1"/>
  <c r="JL69" i="1"/>
  <c r="JK69" i="1"/>
  <c r="JJ69" i="1"/>
  <c r="JH69" i="1"/>
  <c r="JG69" i="1"/>
  <c r="JF69" i="1"/>
  <c r="JE69" i="1"/>
  <c r="JR65" i="1"/>
  <c r="JQ65" i="1"/>
  <c r="JP65" i="1"/>
  <c r="JO65" i="1"/>
  <c r="JN65" i="1"/>
  <c r="JM65" i="1"/>
  <c r="JL65" i="1"/>
  <c r="JK65" i="1"/>
  <c r="JJ65" i="1"/>
  <c r="JH65" i="1"/>
  <c r="JG65" i="1"/>
  <c r="JF65" i="1"/>
  <c r="JE65" i="1"/>
  <c r="JR61" i="1"/>
  <c r="JQ61" i="1"/>
  <c r="JP61" i="1"/>
  <c r="JO61" i="1"/>
  <c r="JN61" i="1"/>
  <c r="JM61" i="1"/>
  <c r="JL61" i="1"/>
  <c r="JK61" i="1"/>
  <c r="JJ61" i="1"/>
  <c r="JH61" i="1"/>
  <c r="JG61" i="1"/>
  <c r="JF61" i="1"/>
  <c r="JE61" i="1"/>
  <c r="JR57" i="1"/>
  <c r="JQ57" i="1"/>
  <c r="JP57" i="1"/>
  <c r="JO57" i="1"/>
  <c r="JN57" i="1"/>
  <c r="JM57" i="1"/>
  <c r="JL57" i="1"/>
  <c r="JK57" i="1"/>
  <c r="JJ57" i="1"/>
  <c r="JH57" i="1"/>
  <c r="JG57" i="1"/>
  <c r="JF57" i="1"/>
  <c r="JE57" i="1"/>
  <c r="JR53" i="1"/>
  <c r="JQ53" i="1"/>
  <c r="JP53" i="1"/>
  <c r="JO53" i="1"/>
  <c r="JN53" i="1"/>
  <c r="JM53" i="1"/>
  <c r="JL53" i="1"/>
  <c r="JK53" i="1"/>
  <c r="JJ53" i="1"/>
  <c r="JH53" i="1"/>
  <c r="JG53" i="1"/>
  <c r="JF53" i="1"/>
  <c r="JE53" i="1"/>
  <c r="LE49" i="1"/>
  <c r="KZ49" i="1"/>
  <c r="KX49" i="1"/>
  <c r="KT49" i="1"/>
  <c r="KQ49" i="1"/>
  <c r="KP49" i="1"/>
  <c r="KO49" i="1"/>
  <c r="KM49" i="1"/>
  <c r="KI49" i="1"/>
  <c r="KH49" i="1"/>
  <c r="KE49" i="1"/>
  <c r="KC49" i="1"/>
  <c r="KA49" i="1"/>
  <c r="JY49" i="1"/>
  <c r="JX49" i="1"/>
  <c r="JU49" i="1"/>
  <c r="JR49" i="1"/>
  <c r="JQ49" i="1"/>
  <c r="JP49" i="1"/>
  <c r="JO49" i="1"/>
  <c r="JN49" i="1"/>
  <c r="JM49" i="1"/>
  <c r="JL49" i="1"/>
  <c r="JK49" i="1"/>
  <c r="JJ49" i="1"/>
  <c r="JH49" i="1"/>
  <c r="JG49" i="1"/>
  <c r="JF49" i="1"/>
  <c r="JE49" i="1"/>
  <c r="IY49" i="1"/>
  <c r="IX49" i="1"/>
  <c r="IW49" i="1"/>
  <c r="IV49" i="1"/>
  <c r="IU49" i="1"/>
  <c r="IT49" i="1"/>
  <c r="IS49" i="1"/>
  <c r="IR49" i="1"/>
  <c r="IQ49" i="1"/>
  <c r="IP49" i="1"/>
  <c r="IO49" i="1"/>
  <c r="IN49" i="1"/>
  <c r="IM49" i="1"/>
  <c r="JR43" i="1"/>
  <c r="JQ43" i="1"/>
  <c r="JP43" i="1"/>
  <c r="JO43" i="1"/>
  <c r="JN43" i="1"/>
  <c r="JM43" i="1"/>
  <c r="JL43" i="1"/>
  <c r="JK43" i="1"/>
  <c r="JJ43" i="1"/>
  <c r="JH43" i="1"/>
  <c r="JG43" i="1"/>
  <c r="JF43" i="1"/>
  <c r="JE43" i="1"/>
  <c r="JR39" i="1"/>
  <c r="JQ39" i="1"/>
  <c r="JP39" i="1"/>
  <c r="JO39" i="1"/>
  <c r="JN39" i="1"/>
  <c r="JM39" i="1"/>
  <c r="JL39" i="1"/>
  <c r="JK39" i="1"/>
  <c r="JJ39" i="1"/>
  <c r="JH39" i="1"/>
  <c r="JG39" i="1"/>
  <c r="JF39" i="1"/>
  <c r="JE39" i="1"/>
  <c r="JR35" i="1"/>
  <c r="JQ35" i="1"/>
  <c r="JP35" i="1"/>
  <c r="JO35" i="1"/>
  <c r="JN35" i="1"/>
  <c r="JM35" i="1"/>
  <c r="JL35" i="1"/>
  <c r="JK35" i="1"/>
  <c r="JJ35" i="1"/>
  <c r="JH35" i="1"/>
  <c r="JG35" i="1"/>
  <c r="JF35" i="1"/>
  <c r="JE35" i="1"/>
  <c r="JR31" i="1"/>
  <c r="JQ31" i="1"/>
  <c r="JP31" i="1"/>
  <c r="JO31" i="1"/>
  <c r="JN31" i="1"/>
  <c r="JM31" i="1"/>
  <c r="JL31" i="1"/>
  <c r="JK31" i="1"/>
  <c r="JJ31" i="1"/>
  <c r="JH31" i="1"/>
  <c r="JG31" i="1"/>
  <c r="JF31" i="1"/>
  <c r="JE31" i="1"/>
  <c r="JR27" i="1"/>
  <c r="JQ27" i="1"/>
  <c r="JP27" i="1"/>
  <c r="JO27" i="1"/>
  <c r="JN27" i="1"/>
  <c r="JM27" i="1"/>
  <c r="JL27" i="1"/>
  <c r="JK27" i="1"/>
  <c r="JJ27" i="1"/>
  <c r="JH27" i="1"/>
  <c r="JG27" i="1"/>
  <c r="JF27" i="1"/>
  <c r="JE27" i="1"/>
  <c r="JR23" i="1"/>
  <c r="JQ23" i="1"/>
  <c r="JP23" i="1"/>
  <c r="JO23" i="1"/>
  <c r="JN23" i="1"/>
  <c r="JM23" i="1"/>
  <c r="JL23" i="1"/>
  <c r="JK23" i="1"/>
  <c r="JJ23" i="1"/>
  <c r="JH23" i="1"/>
  <c r="JG23" i="1"/>
  <c r="JF23" i="1"/>
  <c r="JE23" i="1"/>
  <c r="JR19" i="1"/>
  <c r="JQ19" i="1"/>
  <c r="JP19" i="1"/>
  <c r="JO19" i="1"/>
  <c r="JN19" i="1"/>
  <c r="JM19" i="1"/>
  <c r="JL19" i="1"/>
  <c r="JK19" i="1"/>
  <c r="JJ19" i="1"/>
  <c r="JH19" i="1"/>
  <c r="JG19" i="1"/>
  <c r="JF19" i="1"/>
  <c r="JE19" i="1"/>
  <c r="JR15" i="1"/>
  <c r="JQ15" i="1"/>
  <c r="JP15" i="1"/>
  <c r="JO15" i="1"/>
  <c r="JN15" i="1"/>
  <c r="JM15" i="1"/>
  <c r="JL15" i="1"/>
  <c r="JK15" i="1"/>
  <c r="JJ15" i="1"/>
  <c r="JH15" i="1"/>
  <c r="JG15" i="1"/>
  <c r="JF15" i="1"/>
  <c r="JE15" i="1"/>
  <c r="JR11" i="1"/>
  <c r="JQ11" i="1"/>
  <c r="JP11" i="1"/>
  <c r="JO11" i="1"/>
  <c r="JN11" i="1"/>
  <c r="JM11" i="1"/>
  <c r="JL11" i="1"/>
  <c r="JK11" i="1"/>
  <c r="JJ11" i="1"/>
  <c r="JH11" i="1"/>
  <c r="JG11" i="1"/>
  <c r="JF11" i="1"/>
  <c r="JE11" i="1"/>
  <c r="LE7" i="1"/>
  <c r="KZ7" i="1"/>
  <c r="KX7" i="1"/>
  <c r="KT7" i="1"/>
  <c r="KQ7" i="1"/>
  <c r="KP7" i="1"/>
  <c r="KO7" i="1"/>
  <c r="KM7" i="1"/>
  <c r="KI7" i="1"/>
  <c r="KH7" i="1"/>
  <c r="KE7" i="1"/>
  <c r="KC7" i="1"/>
  <c r="KA7" i="1"/>
  <c r="JY7" i="1"/>
  <c r="JX7" i="1"/>
  <c r="JU7" i="1"/>
  <c r="JR7" i="1"/>
  <c r="JQ7" i="1"/>
  <c r="JP7" i="1"/>
  <c r="JO7" i="1"/>
  <c r="JN7" i="1"/>
  <c r="JM7" i="1"/>
  <c r="JL7" i="1"/>
  <c r="JK7" i="1"/>
  <c r="JJ7" i="1"/>
  <c r="JH7" i="1"/>
  <c r="JG7" i="1"/>
  <c r="JF7" i="1"/>
  <c r="JE7" i="1"/>
  <c r="IY7" i="1"/>
  <c r="IX7" i="1"/>
  <c r="IW7" i="1"/>
  <c r="IV7" i="1"/>
  <c r="IU7" i="1"/>
  <c r="IT7" i="1"/>
  <c r="IS7" i="1"/>
  <c r="IR7" i="1"/>
  <c r="IQ7" i="1"/>
  <c r="IP7" i="1"/>
  <c r="IZ57" i="1" l="1"/>
  <c r="IZ23" i="1"/>
  <c r="IZ43" i="1"/>
  <c r="IZ35" i="1"/>
  <c r="IZ11" i="1"/>
  <c r="IZ85" i="1"/>
  <c r="IZ53" i="1"/>
  <c r="IZ61" i="1"/>
  <c r="IZ81" i="1"/>
  <c r="IZ73" i="1"/>
  <c r="IZ65" i="1"/>
  <c r="IZ27" i="1"/>
  <c r="IZ19" i="1"/>
  <c r="IZ31" i="1"/>
  <c r="IZ69" i="1"/>
  <c r="IZ77" i="1"/>
  <c r="IZ39" i="1"/>
  <c r="IZ15" i="1"/>
  <c r="IZ7" i="1"/>
  <c r="IZ49" i="1"/>
</calcChain>
</file>

<file path=xl/sharedStrings.xml><?xml version="1.0" encoding="utf-8"?>
<sst xmlns="http://schemas.openxmlformats.org/spreadsheetml/2006/main" count="9303" uniqueCount="967">
  <si>
    <t>Lp</t>
  </si>
  <si>
    <t>czas</t>
  </si>
  <si>
    <t>przedmiot</t>
  </si>
  <si>
    <t>nauczyciel</t>
  </si>
  <si>
    <t>sala</t>
  </si>
  <si>
    <t>1.</t>
  </si>
  <si>
    <t>08:00-08:45</t>
  </si>
  <si>
    <t>2.</t>
  </si>
  <si>
    <t>08:50-09:35</t>
  </si>
  <si>
    <t>3.</t>
  </si>
  <si>
    <t>09:40-10:25</t>
  </si>
  <si>
    <t>4.</t>
  </si>
  <si>
    <t>10:30-11:15</t>
  </si>
  <si>
    <t>5.</t>
  </si>
  <si>
    <t>11:20-12:05</t>
  </si>
  <si>
    <t>6.</t>
  </si>
  <si>
    <t>12:10-12:55</t>
  </si>
  <si>
    <t>7.</t>
  </si>
  <si>
    <t>13:15-14:00</t>
  </si>
  <si>
    <t>8.</t>
  </si>
  <si>
    <t>14:05-14:50</t>
  </si>
  <si>
    <t>9.</t>
  </si>
  <si>
    <t>14:55-15:40</t>
  </si>
  <si>
    <t>Z.Tomczykowski</t>
  </si>
  <si>
    <t>WYKORZYSTANIE SAL</t>
  </si>
  <si>
    <t>0   - sala wolna</t>
  </si>
  <si>
    <t>M.Kluz</t>
  </si>
  <si>
    <t>Z.Niewiadomski</t>
  </si>
  <si>
    <t>M.Szonert</t>
  </si>
  <si>
    <t>T. INFORMATYK</t>
  </si>
  <si>
    <t>T. ADMINISTRACJI</t>
  </si>
  <si>
    <t>T. BHP</t>
  </si>
  <si>
    <t>M.Kieżun</t>
  </si>
  <si>
    <t>A.Muż</t>
  </si>
  <si>
    <t>PLAN NAUCZYCIELI</t>
  </si>
  <si>
    <t>X   - sala zajęta</t>
  </si>
  <si>
    <t>E.Hepner</t>
  </si>
  <si>
    <t>M.Grzyb</t>
  </si>
  <si>
    <t>L.Demczuk</t>
  </si>
  <si>
    <t>E.Ciarciński</t>
  </si>
  <si>
    <t>A.Naszlin</t>
  </si>
  <si>
    <t>A.Tychek</t>
  </si>
  <si>
    <t>K.Cis</t>
  </si>
  <si>
    <t>J.Gregorczuk</t>
  </si>
  <si>
    <t>T.RACHUNKOWOŚCI</t>
  </si>
  <si>
    <t>Wykładowca</t>
  </si>
  <si>
    <t>Termin egzaminu poprawkowego</t>
  </si>
  <si>
    <t>godz.</t>
  </si>
  <si>
    <t>Durtan Danuta</t>
  </si>
  <si>
    <t>Prus Henryk</t>
  </si>
  <si>
    <t>Antuszewicz Anna</t>
  </si>
  <si>
    <t>Kieżun Małgorzata</t>
  </si>
  <si>
    <t>Hepner Elżbieta</t>
  </si>
  <si>
    <t>Gregorczuk Jolanta</t>
  </si>
  <si>
    <t>Tomczykowski Zbigniew</t>
  </si>
  <si>
    <t>Naszlin Anna</t>
  </si>
  <si>
    <t>Rydzio Czesława</t>
  </si>
  <si>
    <t>Rydzio Mariusz</t>
  </si>
  <si>
    <t>Tychek Anna</t>
  </si>
  <si>
    <t>Bogusz Iwona</t>
  </si>
  <si>
    <t>Sabatowska Agnieszka</t>
  </si>
  <si>
    <t>Niewiadomski Zdzisław</t>
  </si>
  <si>
    <t>Antoszkiewicz Piotr</t>
  </si>
  <si>
    <t>Bekiesza Włodzimierz</t>
  </si>
  <si>
    <t>Muż Andrzej</t>
  </si>
  <si>
    <t xml:space="preserve">Szonert Marek </t>
  </si>
  <si>
    <t>Lipińska Patrycja - w zastępstwie Marek Szonert</t>
  </si>
  <si>
    <t>09.09.2012(niedziela)</t>
  </si>
  <si>
    <t>09:00-09:30</t>
  </si>
  <si>
    <t>16.09.2012(niedziela)</t>
  </si>
  <si>
    <t>08:00-08:30</t>
  </si>
  <si>
    <t>09.09.2012(sobota)</t>
  </si>
  <si>
    <t>10:30-10:45</t>
  </si>
  <si>
    <t>12:10-12:30</t>
  </si>
  <si>
    <t>13:00-13:30</t>
  </si>
  <si>
    <t>proszę zgłosić się do sekretariatu szkoły</t>
  </si>
  <si>
    <t>11:20-11:30</t>
  </si>
  <si>
    <t>Sajnóg Iwona</t>
  </si>
  <si>
    <t>Szumiło Małgorzata</t>
  </si>
  <si>
    <t>Maciejewski Piotr</t>
  </si>
  <si>
    <t xml:space="preserve">T. TURYSTYKI </t>
  </si>
  <si>
    <t>WIEJSKIEJ</t>
  </si>
  <si>
    <t>A</t>
  </si>
  <si>
    <t>S.Piotrowska</t>
  </si>
  <si>
    <t>10.</t>
  </si>
  <si>
    <t>15:45-16:30</t>
  </si>
  <si>
    <t>H.Prus</t>
  </si>
  <si>
    <t>M.Czajka</t>
  </si>
  <si>
    <t xml:space="preserve">TERMINY ZJAZDÓW  </t>
  </si>
  <si>
    <t>ILE ZJAZDÓW</t>
  </si>
  <si>
    <t>BHP1</t>
  </si>
  <si>
    <t>LO3</t>
  </si>
  <si>
    <t>DATA</t>
  </si>
  <si>
    <t>INFORMATYK 1</t>
  </si>
  <si>
    <t>INFORMATYK 3</t>
  </si>
  <si>
    <t>EKONOMISTA1</t>
  </si>
  <si>
    <t>EKONOMISTA 3</t>
  </si>
  <si>
    <t>ADMINISTRACJI 1</t>
  </si>
  <si>
    <t>ADMINISTRACJI 3</t>
  </si>
  <si>
    <t>OBSŁUGI TURYST. 3</t>
  </si>
  <si>
    <t>HOTELARSTWA  3</t>
  </si>
  <si>
    <t>BHP 3</t>
  </si>
  <si>
    <t>LO 3</t>
  </si>
  <si>
    <t>X</t>
  </si>
  <si>
    <t>I 1</t>
  </si>
  <si>
    <t>I 3</t>
  </si>
  <si>
    <t>E 1</t>
  </si>
  <si>
    <t>E 3</t>
  </si>
  <si>
    <t>A 1</t>
  </si>
  <si>
    <t>A 3</t>
  </si>
  <si>
    <t>O 3</t>
  </si>
  <si>
    <t>H 3</t>
  </si>
  <si>
    <t>B 1</t>
  </si>
  <si>
    <t>B 3</t>
  </si>
  <si>
    <t>EGZ.</t>
  </si>
  <si>
    <t>POPR</t>
  </si>
  <si>
    <t>EGZAMINY POPRAWKOWE</t>
  </si>
  <si>
    <t>POCZĄTEK II SEMESTRU</t>
  </si>
  <si>
    <t>M.Palmowska</t>
  </si>
  <si>
    <t>M.Przybyś</t>
  </si>
  <si>
    <t>M.Choroszko</t>
  </si>
  <si>
    <t>D.Ławecka-Bednarska</t>
  </si>
  <si>
    <t>M.Lipiński</t>
  </si>
  <si>
    <t>H.Libuda</t>
  </si>
  <si>
    <t>Egzamin pisemny</t>
  </si>
  <si>
    <t>sala 34</t>
  </si>
  <si>
    <t>MOŻE</t>
  </si>
  <si>
    <t>HS</t>
  </si>
  <si>
    <t>GK</t>
  </si>
  <si>
    <t>ZT</t>
  </si>
  <si>
    <t>PA</t>
  </si>
  <si>
    <t>ZN</t>
  </si>
  <si>
    <t>AM</t>
  </si>
  <si>
    <t>MK</t>
  </si>
  <si>
    <t>BG</t>
  </si>
  <si>
    <t>AS</t>
  </si>
  <si>
    <t>EH</t>
  </si>
  <si>
    <t>SJM</t>
  </si>
  <si>
    <t>ME</t>
  </si>
  <si>
    <t>ŁJ</t>
  </si>
  <si>
    <t>JS</t>
  </si>
  <si>
    <t>x</t>
  </si>
  <si>
    <t>I.Kasprzyk</t>
  </si>
  <si>
    <t>J.Lubkiewicz</t>
  </si>
  <si>
    <t xml:space="preserve">KWALIFIKACJA </t>
  </si>
  <si>
    <t>KWALIFIKACJA</t>
  </si>
  <si>
    <t>T.LOGISTYK</t>
  </si>
  <si>
    <t>J.Fukowska</t>
  </si>
  <si>
    <t>A.Jastrzębska</t>
  </si>
  <si>
    <t>EKA.01</t>
  </si>
  <si>
    <t>SPO.01</t>
  </si>
  <si>
    <t>E.Kicka</t>
  </si>
  <si>
    <t>R.Przęczek</t>
  </si>
  <si>
    <t>KKZ</t>
  </si>
  <si>
    <t>KRAWIEC</t>
  </si>
  <si>
    <t>FRYZJER</t>
  </si>
  <si>
    <t>FRK.01</t>
  </si>
  <si>
    <t>ELEKTRYK</t>
  </si>
  <si>
    <t>ELE.02</t>
  </si>
  <si>
    <t>MOD.03</t>
  </si>
  <si>
    <t>Termin wypełnienia deklaracji na egzamin maturalny - do 30 września 2020r.</t>
  </si>
  <si>
    <t>Termin złożenia deklaracji na egzamin zawodowy w czerwcu 2021- do 20.12.2020</t>
  </si>
  <si>
    <t>Termin złożenia deklaracji na egzamin zawodowy w styczniu 2021- do 16.09.2020</t>
  </si>
  <si>
    <t>INF.02</t>
  </si>
  <si>
    <t>INF.03</t>
  </si>
  <si>
    <t>KOS 03  FRK.04</t>
  </si>
  <si>
    <t>(AU.35)   EKA.04</t>
  </si>
  <si>
    <t>(AU.36)   EKA.07</t>
  </si>
  <si>
    <t>(AU.65)   EKA.05</t>
  </si>
  <si>
    <t>ADM3   EKA.01</t>
  </si>
  <si>
    <t>BHP3  BPO.01</t>
  </si>
  <si>
    <t>T</t>
  </si>
  <si>
    <t>NOWY</t>
  </si>
  <si>
    <t>SEMESTR</t>
  </si>
  <si>
    <t>X       oznacza zjazd semestru. Terminy zjazdów mogą ulec zmianie. Przed zjazdem proszę sprawdzać plan zajęć. Termin oddania prac kontrolnych - do 29 listopada 2020</t>
  </si>
  <si>
    <t>KRAWIEC: T - zajęcia teoretyczne w Szkole ul. Mickiewicza 5</t>
  </si>
  <si>
    <t>KRAWIEC: P  - zajęcia praktyczne w grupach w Zakładzie Modanna ul. Jagielończyka 38A</t>
  </si>
  <si>
    <t>SZKOŁA</t>
  </si>
  <si>
    <t>Zawód</t>
  </si>
  <si>
    <t>Kwalifikacja</t>
  </si>
  <si>
    <t>Data</t>
  </si>
  <si>
    <t>Dzień tygodnia</t>
  </si>
  <si>
    <t>Godzina przybycia do szkoły</t>
  </si>
  <si>
    <t>ilość osób</t>
  </si>
  <si>
    <t>Sala</t>
  </si>
  <si>
    <t>EGZAMIN PISEMNY</t>
  </si>
  <si>
    <t>TECHNIK DROGOWNICTWA</t>
  </si>
  <si>
    <t>B.30</t>
  </si>
  <si>
    <t>WT</t>
  </si>
  <si>
    <t>TECHNIK ADMINISTRACJI</t>
  </si>
  <si>
    <t>AU.68</t>
  </si>
  <si>
    <t>TECHNIK BHP GRUPA 1</t>
  </si>
  <si>
    <t>BPO.01</t>
  </si>
  <si>
    <t>TECHNIK BHP GRUPA 2</t>
  </si>
  <si>
    <t>SO</t>
  </si>
  <si>
    <t>EGZAMIN PRAKTYCZNY</t>
  </si>
  <si>
    <t>B.32</t>
  </si>
  <si>
    <t>PN</t>
  </si>
  <si>
    <t>TECHNIK BUDOWY DRÓG</t>
  </si>
  <si>
    <t>BD.25</t>
  </si>
  <si>
    <t>TECHNIK BHP</t>
  </si>
  <si>
    <t>TECHNIK USŁUG KOSMETYCZNYCH</t>
  </si>
  <si>
    <t>AU.61</t>
  </si>
  <si>
    <t>TECHNIK INFORMATYK</t>
  </si>
  <si>
    <t>EE.09</t>
  </si>
  <si>
    <t>TECHNIK ODNAWIALNYCH ŹRÓDEŁ ENERGII</t>
  </si>
  <si>
    <t>BD.17</t>
  </si>
  <si>
    <t>CSB</t>
  </si>
  <si>
    <t>BD.18</t>
  </si>
  <si>
    <t>TECHNIK TURYSTYKI WIEJSKIEJ</t>
  </si>
  <si>
    <t>TG.08</t>
  </si>
  <si>
    <t>TG.09</t>
  </si>
  <si>
    <t>TECHNIK LOGISTYK</t>
  </si>
  <si>
    <t>AU.32</t>
  </si>
  <si>
    <t>TECHNIK RACHUNKOWOŚCI</t>
  </si>
  <si>
    <t>AU.65</t>
  </si>
  <si>
    <t>ND</t>
  </si>
  <si>
    <t>AU.36</t>
  </si>
  <si>
    <t>Egzaminy pisemne odbędą się</t>
  </si>
  <si>
    <t>Egzaminy praktyczne odbędą się</t>
  </si>
  <si>
    <t>w budynku Szkoły przy ul. Mickiewicza 5</t>
  </si>
  <si>
    <t>Lp.</t>
  </si>
  <si>
    <t xml:space="preserve">Nazwisko </t>
  </si>
  <si>
    <t>Imię</t>
  </si>
  <si>
    <t>godzina: 14:30</t>
  </si>
  <si>
    <t>Narwojsz</t>
  </si>
  <si>
    <t>Michał</t>
  </si>
  <si>
    <t>Olszewski</t>
  </si>
  <si>
    <t>Piotr</t>
  </si>
  <si>
    <t>Agnieszka</t>
  </si>
  <si>
    <t>Piskunowicz</t>
  </si>
  <si>
    <t>Daniel</t>
  </si>
  <si>
    <t>Tomasz</t>
  </si>
  <si>
    <t>Katarzyna</t>
  </si>
  <si>
    <t>Natalia</t>
  </si>
  <si>
    <t>Marcin</t>
  </si>
  <si>
    <t>Małgorzata</t>
  </si>
  <si>
    <t>Paweł</t>
  </si>
  <si>
    <t>Drewniak</t>
  </si>
  <si>
    <t>Jan</t>
  </si>
  <si>
    <t>Radosław</t>
  </si>
  <si>
    <t>Klimowicz</t>
  </si>
  <si>
    <t>Szymon</t>
  </si>
  <si>
    <t>Patryk</t>
  </si>
  <si>
    <t>Jakub</t>
  </si>
  <si>
    <t>Wojciechowski</t>
  </si>
  <si>
    <t>Rafał</t>
  </si>
  <si>
    <t>Pakosz</t>
  </si>
  <si>
    <t>Jarosław</t>
  </si>
  <si>
    <t>godzina: 13:30</t>
  </si>
  <si>
    <t>godzina: 09:30</t>
  </si>
  <si>
    <t>godzina: 12:30</t>
  </si>
  <si>
    <t>godzina: 11:30</t>
  </si>
  <si>
    <t>Kalinowska</t>
  </si>
  <si>
    <t>Marta</t>
  </si>
  <si>
    <t>Kalinowski</t>
  </si>
  <si>
    <t>Hrycyna</t>
  </si>
  <si>
    <t>Łukaszewicz</t>
  </si>
  <si>
    <t>Natalia Anna</t>
  </si>
  <si>
    <t>Zwierzyński</t>
  </si>
  <si>
    <t>Adam</t>
  </si>
  <si>
    <t>Kożuszko</t>
  </si>
  <si>
    <t>Minoga</t>
  </si>
  <si>
    <t>Andrzej Grzegorz</t>
  </si>
  <si>
    <t>Nieciecki</t>
  </si>
  <si>
    <t>Andrzej</t>
  </si>
  <si>
    <t>Pupecki</t>
  </si>
  <si>
    <t>Zbigniew</t>
  </si>
  <si>
    <t>Radzik</t>
  </si>
  <si>
    <t>Krzysztof</t>
  </si>
  <si>
    <t>Mateusz</t>
  </si>
  <si>
    <t>Wadowiec</t>
  </si>
  <si>
    <t>Wojciech</t>
  </si>
  <si>
    <t>Wołosewicz</t>
  </si>
  <si>
    <t>Drózd</t>
  </si>
  <si>
    <t>Dziczek</t>
  </si>
  <si>
    <t>Dziekoński</t>
  </si>
  <si>
    <t>Dzieżyk</t>
  </si>
  <si>
    <t>Frankowski</t>
  </si>
  <si>
    <t>Bartłomiej</t>
  </si>
  <si>
    <t>Gomuła</t>
  </si>
  <si>
    <t>Kubiaczyk</t>
  </si>
  <si>
    <t>Arkadiusz</t>
  </si>
  <si>
    <t>Bramowicz</t>
  </si>
  <si>
    <t>Kinga</t>
  </si>
  <si>
    <t>Bogusław</t>
  </si>
  <si>
    <t>Worotnicki</t>
  </si>
  <si>
    <t>Warzycki</t>
  </si>
  <si>
    <t>Kosiak</t>
  </si>
  <si>
    <t>Renata</t>
  </si>
  <si>
    <t>Mierzwińska</t>
  </si>
  <si>
    <t>Skałka</t>
  </si>
  <si>
    <t>Anna Danuta</t>
  </si>
  <si>
    <t>Żurawska</t>
  </si>
  <si>
    <t>Beata</t>
  </si>
  <si>
    <t>Bączek</t>
  </si>
  <si>
    <t>Katarzyna Anna</t>
  </si>
  <si>
    <t>Bekeszczuk</t>
  </si>
  <si>
    <t>Sebastian Janusz</t>
  </si>
  <si>
    <t>Chaciński</t>
  </si>
  <si>
    <t>Giczewski</t>
  </si>
  <si>
    <t>Krzysztof Robert</t>
  </si>
  <si>
    <t>Gierach</t>
  </si>
  <si>
    <t>Gieszczyński</t>
  </si>
  <si>
    <t>Maciej</t>
  </si>
  <si>
    <t>Juszczyńska</t>
  </si>
  <si>
    <t>Karolina Anna</t>
  </si>
  <si>
    <t>Damian Rafał</t>
  </si>
  <si>
    <t>Jamróz</t>
  </si>
  <si>
    <t>Krystian Bartosz</t>
  </si>
  <si>
    <t>Kostyk</t>
  </si>
  <si>
    <t>Krzysztof Hubert</t>
  </si>
  <si>
    <t>Krasnodębska</t>
  </si>
  <si>
    <t>Magdalena Marta</t>
  </si>
  <si>
    <t>Ługowski</t>
  </si>
  <si>
    <t>Michalak</t>
  </si>
  <si>
    <t>Stachelek</t>
  </si>
  <si>
    <t>Szramowska</t>
  </si>
  <si>
    <t>Wajda</t>
  </si>
  <si>
    <t>Sylwester</t>
  </si>
  <si>
    <t>Wielgo</t>
  </si>
  <si>
    <t>Monika</t>
  </si>
  <si>
    <t>godzina: 08:30</t>
  </si>
  <si>
    <t>godzina: 15:30</t>
  </si>
  <si>
    <t>Egzaminy pisemne odbędą się w budynku</t>
  </si>
  <si>
    <t>Centrum Szkoleń Budowlanych ul. Lubelska 33C</t>
  </si>
  <si>
    <t>Jakubiak</t>
  </si>
  <si>
    <t>Anna Katarzyna</t>
  </si>
  <si>
    <t>Kowalska</t>
  </si>
  <si>
    <t>Bogumiła</t>
  </si>
  <si>
    <t>Magiera</t>
  </si>
  <si>
    <t>Paulina</t>
  </si>
  <si>
    <t>Chernetska</t>
  </si>
  <si>
    <t>Oksana</t>
  </si>
  <si>
    <t>Kuźnicka</t>
  </si>
  <si>
    <t>Kinga Jadwiga</t>
  </si>
  <si>
    <t>w budynku Centrum Szkoleń Budowlanych ul. Lubelska 33 C</t>
  </si>
  <si>
    <t>Popławski</t>
  </si>
  <si>
    <t>Wierzbicka</t>
  </si>
  <si>
    <t>Magdalena</t>
  </si>
  <si>
    <t>EGZAMIN ZAWODOWY 01.2021</t>
  </si>
  <si>
    <t xml:space="preserve">Budnik </t>
  </si>
  <si>
    <t>Budnik</t>
  </si>
  <si>
    <r>
      <t xml:space="preserve">EPI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PISEMNEGO (PRZY KOMPUTERZE)</t>
    </r>
  </si>
  <si>
    <r>
      <t xml:space="preserve">EPR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PRAKTYCZNEGO</t>
    </r>
  </si>
  <si>
    <t>OPD 2 SPO.04</t>
  </si>
  <si>
    <t>OPD 4 SPO.04</t>
  </si>
  <si>
    <t>ADM 2   EKA.01</t>
  </si>
  <si>
    <t>4LO 2A</t>
  </si>
  <si>
    <t>3LO    6A 6B</t>
  </si>
  <si>
    <t>FRK.04</t>
  </si>
  <si>
    <t>SPO.04</t>
  </si>
  <si>
    <t>EKA.07</t>
  </si>
  <si>
    <t>EKA.05</t>
  </si>
  <si>
    <t>SEMESTR  III</t>
  </si>
  <si>
    <t>HGT.09</t>
  </si>
  <si>
    <t>HGT.10</t>
  </si>
  <si>
    <t>biologia</t>
  </si>
  <si>
    <t>Przedmiot</t>
  </si>
  <si>
    <t>Przybory i materiały pomocnicze</t>
  </si>
  <si>
    <t>Obowiązkowo / fakultatywnie</t>
  </si>
  <si>
    <t>Zapewnia</t>
  </si>
  <si>
    <t>linijka</t>
  </si>
  <si>
    <t>kalkulator prosty</t>
  </si>
  <si>
    <t>wybrane wzory i stałe fizykochemiczne na egzamin maturalny z biologii, chemii i fizyki</t>
  </si>
  <si>
    <t>fakultatywnie</t>
  </si>
  <si>
    <t>obowiązkowo</t>
  </si>
  <si>
    <t>zdający</t>
  </si>
  <si>
    <t>szkoła</t>
  </si>
  <si>
    <t>język polski</t>
  </si>
  <si>
    <t>słownik ortograficzny i słownik poprawnej polszczyzny - nie mniej niż 1 na 25 osób</t>
  </si>
  <si>
    <t>matematyka</t>
  </si>
  <si>
    <t>Termin ogłoszenia wyników</t>
  </si>
  <si>
    <t>Termin przekazania szkołom wyników i zaświadczeń</t>
  </si>
  <si>
    <t>Termin wydania zdającym zaświadczeń</t>
  </si>
  <si>
    <t>2 lipca 2021</t>
  </si>
  <si>
    <t>do 8 lipca 2021</t>
  </si>
  <si>
    <t>9 lipca 2021</t>
  </si>
  <si>
    <t>cyrkiel</t>
  </si>
  <si>
    <t>wybrane wzory matematyczne</t>
  </si>
  <si>
    <t>EE.08</t>
  </si>
  <si>
    <t>AU.14</t>
  </si>
  <si>
    <t>BD.05</t>
  </si>
  <si>
    <t>MONTER ZABUDOWY I ROBÓT WYKOŃCZENIOWYCH W BUDOWNICTWIE</t>
  </si>
  <si>
    <t>BD.04</t>
  </si>
  <si>
    <t>BD.14</t>
  </si>
  <si>
    <t>EGZAMIN PISEMNY NA STANOWISKACH KOMPUTEROWYCH</t>
  </si>
  <si>
    <t>OPIEKUNKA DZIECIĘCA</t>
  </si>
  <si>
    <t>MAGAZYNIER-LOGISTYK</t>
  </si>
  <si>
    <t>SPL.01</t>
  </si>
  <si>
    <t>SPL.04</t>
  </si>
  <si>
    <t>B.27</t>
  </si>
  <si>
    <t>SZKOŁA I KKZ</t>
  </si>
  <si>
    <t>KKZ 286201-30A0U</t>
  </si>
  <si>
    <t>Sylwia Czaplejewicz</t>
  </si>
  <si>
    <t>Małgorzata Donderowicz</t>
  </si>
  <si>
    <t>Mateusz Dziadko</t>
  </si>
  <si>
    <t>Arkadiusz Jaśkiewicz</t>
  </si>
  <si>
    <t>Justyna Jaśkiewicz</t>
  </si>
  <si>
    <t>Agnieszka Łapiejko</t>
  </si>
  <si>
    <t>Natalia Macuk</t>
  </si>
  <si>
    <t xml:space="preserve"> Milena Mazurowska </t>
  </si>
  <si>
    <t>Jadwiga Pograniczna</t>
  </si>
  <si>
    <t>Iwona Sipowicz</t>
  </si>
  <si>
    <t>Hanna Tworkowska</t>
  </si>
  <si>
    <t>Agnieszka Zalewska</t>
  </si>
  <si>
    <t>Katarzyna Augustyniak</t>
  </si>
  <si>
    <t>Karol Badurek</t>
  </si>
  <si>
    <t>Agata Bąk</t>
  </si>
  <si>
    <t>Magdalena Czelińska</t>
  </si>
  <si>
    <t>Małgorzata Derlecka</t>
  </si>
  <si>
    <t>Anna Drenczewska</t>
  </si>
  <si>
    <t>Joanna Jarmużewska</t>
  </si>
  <si>
    <t>Renata Kosiak</t>
  </si>
  <si>
    <t>Katarzyna Kowalska</t>
  </si>
  <si>
    <t>Remigiusz Żochowski</t>
  </si>
  <si>
    <t>Radzik Mateusz</t>
  </si>
  <si>
    <t>KKZ 286201-1D4NM</t>
  </si>
  <si>
    <t>Kamil Ćwiek</t>
  </si>
  <si>
    <t>Jakub Bąkowski</t>
  </si>
  <si>
    <t>Jakub Tuszyński</t>
  </si>
  <si>
    <t>Piotr Bąkowski</t>
  </si>
  <si>
    <t>Małrycy Zawistowski</t>
  </si>
  <si>
    <t>Daniel Bednarski</t>
  </si>
  <si>
    <t>Damian Czarniewski</t>
  </si>
  <si>
    <t>Patryk Grygo</t>
  </si>
  <si>
    <t>Jakub Kowalewski</t>
  </si>
  <si>
    <t>Hubert Mikos</t>
  </si>
  <si>
    <t>Kamil Piotrowski</t>
  </si>
  <si>
    <t>Maciej Przytomski</t>
  </si>
  <si>
    <t>Tomasz Ruciński</t>
  </si>
  <si>
    <t>Yauheni Tromza</t>
  </si>
  <si>
    <t>Beata Deptuła</t>
  </si>
  <si>
    <t>Sylwia Boraczyńska</t>
  </si>
  <si>
    <t>Dominika Tomasik</t>
  </si>
  <si>
    <t>Monika Tymińska</t>
  </si>
  <si>
    <t>Patrycja Lipińska</t>
  </si>
  <si>
    <t>Natalia Marzec</t>
  </si>
  <si>
    <t>Maria Parafińczuk</t>
  </si>
  <si>
    <t>Jakub Skiba</t>
  </si>
  <si>
    <t>Angelika Tomasik</t>
  </si>
  <si>
    <t>Monika Pożarska</t>
  </si>
  <si>
    <t>Małgorzata Adamczyk</t>
  </si>
  <si>
    <t>Anna Wołyniec</t>
  </si>
  <si>
    <t>Julitta Czyczyn-Egiert</t>
  </si>
  <si>
    <t>Katarzyna Załęska</t>
  </si>
  <si>
    <t>Justyna Długokęcka</t>
  </si>
  <si>
    <t>Justyna Dobkowska</t>
  </si>
  <si>
    <t>Edyta Pęcak</t>
  </si>
  <si>
    <t>Natalia Piotrowska</t>
  </si>
  <si>
    <t>`</t>
  </si>
  <si>
    <t>Agnieszka Sudujko</t>
  </si>
  <si>
    <t>Marzena Swyd</t>
  </si>
  <si>
    <t>Magdalena Szot</t>
  </si>
  <si>
    <t>Dorota Szymkowiak</t>
  </si>
  <si>
    <t>Kamila Wojciechowska</t>
  </si>
  <si>
    <t>Zawirowska Iwona</t>
  </si>
  <si>
    <t>SZKOŁA 286201-1D4NM</t>
  </si>
  <si>
    <t>Mazurek Bartosz</t>
  </si>
  <si>
    <t>Piersa Jakub</t>
  </si>
  <si>
    <t>Pikor Dawid</t>
  </si>
  <si>
    <t>Prusinowski Paweł</t>
  </si>
  <si>
    <t>Piworowicz Ewelina</t>
  </si>
  <si>
    <t>Kukałowicz  Daniel</t>
  </si>
  <si>
    <t>Węgrocki Kacper</t>
  </si>
  <si>
    <t>Domański Kacper</t>
  </si>
  <si>
    <t>Głowacki Karol</t>
  </si>
  <si>
    <t>Kucki Sebastian</t>
  </si>
  <si>
    <t>Jurgielewicz Emil Grzegorz</t>
  </si>
  <si>
    <t>Zieliński Dawid</t>
  </si>
  <si>
    <t>Mateusz Arnista</t>
  </si>
  <si>
    <t>Darek Bastkowski</t>
  </si>
  <si>
    <t>Jakub Bednarczyk</t>
  </si>
  <si>
    <t>Kinga Bramowicz</t>
  </si>
  <si>
    <t>Mariusz Chyży</t>
  </si>
  <si>
    <t>Damian Gawrysiak</t>
  </si>
  <si>
    <t>Wojciech Kamiński</t>
  </si>
  <si>
    <t>Dariusz Kawiorski</t>
  </si>
  <si>
    <t>Mariola Knap</t>
  </si>
  <si>
    <t>Norbert Knap</t>
  </si>
  <si>
    <t>Joanna Segień-Chyża</t>
  </si>
  <si>
    <t>Maciej Korzybski</t>
  </si>
  <si>
    <t>Alina Leszczyńska</t>
  </si>
  <si>
    <t>Maria Lipczyńska</t>
  </si>
  <si>
    <t>Dariusz Lipka</t>
  </si>
  <si>
    <t>Dorota Łodziana</t>
  </si>
  <si>
    <t>Roksana Mrzygłód</t>
  </si>
  <si>
    <t xml:space="preserve"> Tomasz Mynaj </t>
  </si>
  <si>
    <t>Katarzyna Olszewska</t>
  </si>
  <si>
    <t>Piotr Olszewski</t>
  </si>
  <si>
    <t>Agnieszka Pac</t>
  </si>
  <si>
    <t>Anna Portalska</t>
  </si>
  <si>
    <t>Katarzyna Przybyła</t>
  </si>
  <si>
    <t>Monika Szczęśniak</t>
  </si>
  <si>
    <t>Szymon Tarasiewicz</t>
  </si>
  <si>
    <t>Sebastian Wochna</t>
  </si>
  <si>
    <t>Marek Brejlak</t>
  </si>
  <si>
    <t>Magdalena Kryks</t>
  </si>
  <si>
    <t>Agnieszka Łodziana</t>
  </si>
  <si>
    <t>Agata Błaszczak</t>
  </si>
  <si>
    <t>Agnieszka Gradzik</t>
  </si>
  <si>
    <t>Adam Gronowski</t>
  </si>
  <si>
    <t>Adam Kowalczyk</t>
  </si>
  <si>
    <t>Szymon Kożuszko</t>
  </si>
  <si>
    <t>Mateusz Lech</t>
  </si>
  <si>
    <t>Anna Mariańska</t>
  </si>
  <si>
    <t>Robert Palmowski</t>
  </si>
  <si>
    <t>Adam Rychlik</t>
  </si>
  <si>
    <t>Aneta Stefanko</t>
  </si>
  <si>
    <t>SZKOŁA 286201-3051Q</t>
  </si>
  <si>
    <t>Kuźnicka Kimga Jadwiga</t>
  </si>
  <si>
    <t>Hoppe Hubert</t>
  </si>
  <si>
    <t>Jakubiak Anna Katarzyna</t>
  </si>
  <si>
    <t>Śliwa Daniel</t>
  </si>
  <si>
    <t>Zwierzyński Adam</t>
  </si>
  <si>
    <t>Jamróz Krystyna Bartosz</t>
  </si>
  <si>
    <t>Kostyk Krzysztof Hubert</t>
  </si>
  <si>
    <t>Michalak Patryk</t>
  </si>
  <si>
    <t>Bojanowska Klaudia Sylwia</t>
  </si>
  <si>
    <t>Huszcza Bartłomiej</t>
  </si>
  <si>
    <t>Łachacz Julia</t>
  </si>
  <si>
    <t>Mielczarek Patryk</t>
  </si>
  <si>
    <t>Panufnik-Zalewska Żaneta Emilia</t>
  </si>
  <si>
    <t>Pietrzak Adam</t>
  </si>
  <si>
    <t>Piotrowska Sandra</t>
  </si>
  <si>
    <t>Romańska Weronika</t>
  </si>
  <si>
    <t>Ścibek Magdalena</t>
  </si>
  <si>
    <t>Gwiazda Klaudia</t>
  </si>
  <si>
    <t>Krupniewska Jagoda</t>
  </si>
  <si>
    <t>Kuta Kamila</t>
  </si>
  <si>
    <t>Lech Wioleta</t>
  </si>
  <si>
    <t>Majewska Dorota Edyta</t>
  </si>
  <si>
    <t>Mierzejewska Oliwia Klaudia</t>
  </si>
  <si>
    <t>Przygoda Nadia Jagoda</t>
  </si>
  <si>
    <t>Zawadzka Roksana Patrycja</t>
  </si>
  <si>
    <t>Dunaj Paulina Anna</t>
  </si>
  <si>
    <t>Cymerman Aldona Maria</t>
  </si>
  <si>
    <t>Dzieniszewska Patrycja</t>
  </si>
  <si>
    <t>Głodkowska Edyta</t>
  </si>
  <si>
    <t>Hochhaus Agnieszka</t>
  </si>
  <si>
    <t>Kobrzyńska Ewa Teresa</t>
  </si>
  <si>
    <t>Kryks Izabela</t>
  </si>
  <si>
    <t>Makowska Klaudia Weronika</t>
  </si>
  <si>
    <t>Najman Aneta</t>
  </si>
  <si>
    <t>Przetakowska Monika Marzena</t>
  </si>
  <si>
    <t>Przetakowska Ewelina Elżbieta</t>
  </si>
  <si>
    <t>Stefanowska Alicja</t>
  </si>
  <si>
    <t>Wichert Patrycja Anna</t>
  </si>
  <si>
    <t>Wilga Anna</t>
  </si>
  <si>
    <t>Żuka Katarzyna</t>
  </si>
  <si>
    <t>SZKOŁA 286201-33051Q</t>
  </si>
  <si>
    <t>Kalinowska Marta</t>
  </si>
  <si>
    <t>Kalinowski Tomasz</t>
  </si>
  <si>
    <t>Sowiński Cezary</t>
  </si>
  <si>
    <t>A.68</t>
  </si>
  <si>
    <t>Mikulski Jan</t>
  </si>
  <si>
    <t>Nowak Marek Adam</t>
  </si>
  <si>
    <t>Kozakiewicz Tomasz</t>
  </si>
  <si>
    <t>Sławomir Kwiatkowski</t>
  </si>
  <si>
    <t>LISTA OSÓB ZGŁOSZONYCH NA EGZAMIN POTWIERDZAJĄCY KWALIFIKACJE ZAWODOWE W SESJI STYCZEŃ-LUTY 2022</t>
  </si>
  <si>
    <t>SZKOŁA POLICEALNA W OLSZTYNIE</t>
  </si>
  <si>
    <t>Imię i Nazwisko</t>
  </si>
  <si>
    <t>Nazwa sesji</t>
  </si>
  <si>
    <t>Kwalifikacje</t>
  </si>
  <si>
    <t>Rodzaj egzaminu</t>
  </si>
  <si>
    <t>Kamila Ługin</t>
  </si>
  <si>
    <t>2022 Zima (styczeń – luty 2022)</t>
  </si>
  <si>
    <t>325509-Technik bezpieczeństwa i higieny pracy</t>
  </si>
  <si>
    <t>MS.12</t>
  </si>
  <si>
    <t>Praktyczny</t>
  </si>
  <si>
    <t>Rafał Wojciechowski</t>
  </si>
  <si>
    <t>Klaudia Bojanowska</t>
  </si>
  <si>
    <t>334306-Technik administracji</t>
  </si>
  <si>
    <t>Żaneta Panufnik-Zalewska</t>
  </si>
  <si>
    <t>Sandra Piotrowska</t>
  </si>
  <si>
    <t>Klaudia Gwiazda</t>
  </si>
  <si>
    <t>514207-Technik usług kosmetycznych</t>
  </si>
  <si>
    <t>Kamila Kuta</t>
  </si>
  <si>
    <t>Oliwia Mierzejewska</t>
  </si>
  <si>
    <t>Roksana Zawadzka</t>
  </si>
  <si>
    <t>Adrian Ciski</t>
  </si>
  <si>
    <t>Kamil Ćwikliński</t>
  </si>
  <si>
    <t>Małgorzata Jakowska</t>
  </si>
  <si>
    <t>Krystian Jamróz</t>
  </si>
  <si>
    <t>Marcin Jaskulski</t>
  </si>
  <si>
    <t>Paulina Magiera</t>
  </si>
  <si>
    <t>Aleksandra Milewska</t>
  </si>
  <si>
    <t>Czesława Orłowska-Staniszewska</t>
  </si>
  <si>
    <t>Kamila Piasecka</t>
  </si>
  <si>
    <t>Ewelina Rykowska</t>
  </si>
  <si>
    <t>Anna Staniszewska</t>
  </si>
  <si>
    <t>Patryk Wojciechowski</t>
  </si>
  <si>
    <t>KWALIFIKACYJE KURSY ZAWODOWE</t>
  </si>
  <si>
    <t>515205-Technik turystyki na obszarach wiejskich</t>
  </si>
  <si>
    <t>Szymon Tarasewicz</t>
  </si>
  <si>
    <t>SZKOŁA BRANŻOWA I STOPNIA</t>
  </si>
  <si>
    <t>Jakub Piersa</t>
  </si>
  <si>
    <t>711204-Murarz-tynkarz</t>
  </si>
  <si>
    <t>Pisemny</t>
  </si>
  <si>
    <t>Dawid Pikor</t>
  </si>
  <si>
    <t>Kacper Węgrocki</t>
  </si>
  <si>
    <t>712905-Monter zabudowy i robót wykończeniowych w budownictwie</t>
  </si>
  <si>
    <t>741103-Elektryk</t>
  </si>
  <si>
    <t>MOD.11</t>
  </si>
  <si>
    <t>T. PRZEMYSŁU MODY</t>
  </si>
  <si>
    <t>FRK.03</t>
  </si>
  <si>
    <r>
      <t xml:space="preserve">KRAWIEC </t>
    </r>
    <r>
      <rPr>
        <b/>
        <sz val="7"/>
        <rFont val="Arial CE"/>
        <charset val="238"/>
      </rPr>
      <t>MOD.11</t>
    </r>
  </si>
  <si>
    <r>
      <rPr>
        <b/>
        <sz val="6"/>
        <rFont val="Arial CE"/>
        <charset val="238"/>
      </rPr>
      <t>ROLNIK</t>
    </r>
    <r>
      <rPr>
        <b/>
        <sz val="7"/>
        <rFont val="Arial CE"/>
        <charset val="238"/>
      </rPr>
      <t xml:space="preserve"> ROL.04</t>
    </r>
  </si>
  <si>
    <r>
      <rPr>
        <b/>
        <sz val="5"/>
        <rFont val="Arial CE"/>
        <charset val="238"/>
      </rPr>
      <t xml:space="preserve">ELEKTRYK </t>
    </r>
    <r>
      <rPr>
        <b/>
        <sz val="7"/>
        <rFont val="Arial CE"/>
        <charset val="238"/>
      </rPr>
      <t>ELE.02</t>
    </r>
  </si>
  <si>
    <t>2021/2022</t>
  </si>
  <si>
    <t>ELE.05</t>
  </si>
  <si>
    <t>T+P</t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</si>
  <si>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1</t>
    </r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</si>
  <si>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2</t>
    </r>
  </si>
  <si>
    <t>A.Miściur-Kaszyńska</t>
  </si>
  <si>
    <t>I.Ogulewicz</t>
  </si>
  <si>
    <t>M.Ciszek</t>
  </si>
  <si>
    <t>R.Sokulski</t>
  </si>
  <si>
    <t>BUD.15</t>
  </si>
  <si>
    <t>zajęcia</t>
  </si>
  <si>
    <t>on-line</t>
  </si>
  <si>
    <t>Komisja</t>
  </si>
  <si>
    <t xml:space="preserve"> Praktyczny</t>
  </si>
  <si>
    <t>Pisemny,</t>
  </si>
  <si>
    <t>Martyna Gaus</t>
  </si>
  <si>
    <t>514105 - Technik usług fryzjerskich</t>
  </si>
  <si>
    <t>Paulina Nastaga</t>
  </si>
  <si>
    <t>311303 - Technik elektryk</t>
  </si>
  <si>
    <t>Michał Dzierżawski</t>
  </si>
  <si>
    <t>Adrian Idziak</t>
  </si>
  <si>
    <t>Kamil Olszewski</t>
  </si>
  <si>
    <t>Ariel Szneider</t>
  </si>
  <si>
    <t>Maciej Truchan</t>
  </si>
  <si>
    <t>Mateusz Żyłka</t>
  </si>
  <si>
    <t>Paweł Burczyk</t>
  </si>
  <si>
    <t>311216 - Technik budowy dróg</t>
  </si>
  <si>
    <t>Anna Chrzanowska</t>
  </si>
  <si>
    <t>Kamila Gumowska</t>
  </si>
  <si>
    <t>Tomasz Kalinowski</t>
  </si>
  <si>
    <t>Edward Kuminiarczyk</t>
  </si>
  <si>
    <t>Daniel Śliwa</t>
  </si>
  <si>
    <t>Sebastian Stanicki</t>
  </si>
  <si>
    <t>Kinga Urbańska</t>
  </si>
  <si>
    <t>Sebastian Żukowski</t>
  </si>
  <si>
    <t>Mateusz Radzik</t>
  </si>
  <si>
    <t>311930 - Technik urządzeń i systemów energetyki odnawialnej</t>
  </si>
  <si>
    <t>KOS 02  FRK.04</t>
  </si>
  <si>
    <t xml:space="preserve"> SPL.01         SPL.04</t>
  </si>
  <si>
    <t>BHP2  BPO.01</t>
  </si>
  <si>
    <t xml:space="preserve">EPI </t>
  </si>
  <si>
    <t>W TERMINARZU ZJAZDÓW MOGĄ ZAJŚĆ ZMIANY</t>
  </si>
  <si>
    <t>4LO 4A</t>
  </si>
  <si>
    <t>4LO 6</t>
  </si>
  <si>
    <t>BUD.13</t>
  </si>
  <si>
    <r>
      <rPr>
        <b/>
        <sz val="6"/>
        <rFont val="Arial CE"/>
        <charset val="238"/>
      </rPr>
      <t>T.DROGOW</t>
    </r>
    <r>
      <rPr>
        <b/>
        <sz val="7"/>
        <rFont val="Arial CE"/>
        <charset val="238"/>
      </rPr>
      <t xml:space="preserve"> BUD.13</t>
    </r>
  </si>
  <si>
    <t>40 C</t>
  </si>
  <si>
    <t>41 A</t>
  </si>
  <si>
    <t>42 B</t>
  </si>
  <si>
    <t>historia</t>
  </si>
  <si>
    <t>lupa</t>
  </si>
  <si>
    <t>Egzamin maturalny Język polski</t>
  </si>
  <si>
    <t>Egzamin maturalny Język angielski</t>
  </si>
  <si>
    <t>L.P</t>
  </si>
  <si>
    <t>Nazwisko</t>
  </si>
  <si>
    <t>Filip</t>
  </si>
  <si>
    <t>Egzamin maturalny Język angielski PR</t>
  </si>
  <si>
    <t>Egzamin maturalny Biologia  PR</t>
  </si>
  <si>
    <t>Egzamin maturalny Matematyka PR</t>
  </si>
  <si>
    <t>Górska</t>
  </si>
  <si>
    <t>Ewelina</t>
  </si>
  <si>
    <t>Angelika</t>
  </si>
  <si>
    <t>Gaus</t>
  </si>
  <si>
    <t>Jędraszek</t>
  </si>
  <si>
    <t>Anna</t>
  </si>
  <si>
    <t>Góra</t>
  </si>
  <si>
    <t>Adamowicz</t>
  </si>
  <si>
    <t>Zielińska</t>
  </si>
  <si>
    <t>MEC.08</t>
  </si>
  <si>
    <t>ŚLUSARZ</t>
  </si>
  <si>
    <t>OGRODNIK</t>
  </si>
  <si>
    <t>OGR.02</t>
  </si>
  <si>
    <t>BUD.11</t>
  </si>
  <si>
    <t>SPRZEDAWCA</t>
  </si>
  <si>
    <t>HAN.01</t>
  </si>
  <si>
    <t>TECHNIK ELEKTRYK</t>
  </si>
  <si>
    <t>TECHNIK PRZEMYSŁU MODY</t>
  </si>
  <si>
    <t>Ilość</t>
  </si>
  <si>
    <t>LO</t>
  </si>
  <si>
    <t>KOS 3  FRK.04</t>
  </si>
  <si>
    <t>HGT.09     HGT.10</t>
  </si>
  <si>
    <t>N.lliakh</t>
  </si>
  <si>
    <t>T. USŁUG KOSMETYCZNYCH</t>
  </si>
  <si>
    <t>HAN.02</t>
  </si>
  <si>
    <t>TECHNIK USŁ. FRYZJER.</t>
  </si>
  <si>
    <t>TECHNIK HANDLOWIEC</t>
  </si>
  <si>
    <t>TECHNIK SPAWALNICTWA</t>
  </si>
  <si>
    <t>SBIIS</t>
  </si>
  <si>
    <t>A.Marciniak</t>
  </si>
  <si>
    <t>MEC.10</t>
  </si>
  <si>
    <t>PSZCZELARZ</t>
  </si>
  <si>
    <t>ROL.03</t>
  </si>
  <si>
    <t>K.Kiejdo</t>
  </si>
  <si>
    <t>.K.Kiejdo</t>
  </si>
  <si>
    <t>INF.04</t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</si>
  <si>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A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</si>
  <si>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B</t>
    </r>
  </si>
  <si>
    <r>
      <rPr>
        <b/>
        <sz val="6"/>
        <color indexed="10"/>
        <rFont val="Arial CE"/>
        <charset val="238"/>
      </rPr>
      <t>T. PRZEM. MODY</t>
    </r>
    <r>
      <rPr>
        <b/>
        <sz val="7"/>
        <color indexed="10"/>
        <rFont val="Arial CE"/>
        <charset val="238"/>
      </rPr>
      <t xml:space="preserve">   MOD.11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</si>
  <si>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D</t>
    </r>
  </si>
  <si>
    <r>
      <rPr>
        <b/>
        <sz val="6"/>
        <color indexed="10"/>
        <rFont val="Arial CE"/>
        <charset val="238"/>
      </rPr>
      <t>FRYZJER</t>
    </r>
    <r>
      <rPr>
        <b/>
        <sz val="7"/>
        <color indexed="10"/>
        <rFont val="Arial CE"/>
        <charset val="238"/>
      </rPr>
      <t xml:space="preserve">  FRK.01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</si>
  <si>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</si>
  <si>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GR.2</t>
    </r>
  </si>
  <si>
    <r>
      <rPr>
        <b/>
        <sz val="6"/>
        <color indexed="30"/>
        <rFont val="Arial CE"/>
        <charset val="238"/>
      </rPr>
      <t>MONTER SIECI I INST. SANIT.</t>
    </r>
    <r>
      <rPr>
        <b/>
        <sz val="7"/>
        <color indexed="30"/>
        <rFont val="Arial CE"/>
        <charset val="238"/>
      </rPr>
      <t xml:space="preserve">  BUD.09</t>
    </r>
  </si>
  <si>
    <r>
      <rPr>
        <b/>
        <sz val="6"/>
        <color indexed="30"/>
        <rFont val="Arial CE"/>
        <charset val="238"/>
      </rPr>
      <t>MONTER/TECHNIK  ZAB. I ROB WYK. W B.</t>
    </r>
    <r>
      <rPr>
        <b/>
        <sz val="7"/>
        <color indexed="30"/>
        <rFont val="Arial CE"/>
        <charset val="238"/>
      </rPr>
      <t xml:space="preserve"> BUD.11, BUD.25</t>
    </r>
  </si>
  <si>
    <t>T. SPAWALNICTWA WEC.10</t>
  </si>
  <si>
    <t>T.HANDLOWIEC  HAN.02</t>
  </si>
  <si>
    <t>08.10.2023</t>
  </si>
  <si>
    <t>PRACOWNIA</t>
  </si>
  <si>
    <t>T. ELEKTRYK ELE.05</t>
  </si>
  <si>
    <t>T. DROG. BUD.13, BUD.15</t>
  </si>
  <si>
    <t>liczba osób</t>
  </si>
  <si>
    <t>SALE W CSB DLA  SBIIS</t>
  </si>
  <si>
    <t>PODSTAWY</t>
  </si>
  <si>
    <t xml:space="preserve"> </t>
  </si>
  <si>
    <t>PRAWA</t>
  </si>
  <si>
    <t>M.Marcinkiewicz</t>
  </si>
  <si>
    <t>Egzamin maturalny Język polski PP</t>
  </si>
  <si>
    <t>Egzamin maturalny Matematyka PP</t>
  </si>
  <si>
    <t>Egzamin maturalny Język polski PR</t>
  </si>
  <si>
    <t>Formuła</t>
  </si>
  <si>
    <t>Augustyniak</t>
  </si>
  <si>
    <t>Justyna</t>
  </si>
  <si>
    <t>Kozera</t>
  </si>
  <si>
    <t>Szneider</t>
  </si>
  <si>
    <t>Ariel</t>
  </si>
  <si>
    <t>Czajkowski</t>
  </si>
  <si>
    <t>Grzegorz</t>
  </si>
  <si>
    <t>Soroka</t>
  </si>
  <si>
    <t>David</t>
  </si>
  <si>
    <t>Czadek</t>
  </si>
  <si>
    <t>Durasiewicz</t>
  </si>
  <si>
    <t>Kozłowska</t>
  </si>
  <si>
    <t>Dominika</t>
  </si>
  <si>
    <t>Hętkowska</t>
  </si>
  <si>
    <t>Sandra</t>
  </si>
  <si>
    <t>Dzitkowska</t>
  </si>
  <si>
    <t>Egzamin maturalny Język rosyjski PR</t>
  </si>
  <si>
    <t>Egzamin maturalny WOS PR</t>
  </si>
  <si>
    <t>Egzamin maturalny Historiai PR</t>
  </si>
  <si>
    <t>Kozłowski</t>
  </si>
  <si>
    <t>Damian</t>
  </si>
  <si>
    <t>Maliszewska</t>
  </si>
  <si>
    <t>Karolina</t>
  </si>
  <si>
    <t xml:space="preserve">Szneider </t>
  </si>
  <si>
    <t>Egazmin ustny</t>
  </si>
  <si>
    <t>Egzamin maturalny Język rosyjski</t>
  </si>
  <si>
    <t>sala 30</t>
  </si>
  <si>
    <t>Godzina</t>
  </si>
  <si>
    <t>Soroka David</t>
  </si>
  <si>
    <t>Materiały i przybory pomocnicze według przedmiotów egzaminacyjnych:</t>
  </si>
  <si>
    <t>Boruszewska Oliwia</t>
  </si>
  <si>
    <t>Brudzyński Arkadiusz</t>
  </si>
  <si>
    <t>Daniel Łukasz</t>
  </si>
  <si>
    <t>Przybułowska Klaudia</t>
  </si>
  <si>
    <t>Kordek Dominika Maria</t>
  </si>
  <si>
    <t>Bąk Katarzyna Justyna</t>
  </si>
  <si>
    <t>Foruś Monika Genowefa</t>
  </si>
  <si>
    <t>Jankowska Jadwiga</t>
  </si>
  <si>
    <t>Jóźwiak Oliwia Maria</t>
  </si>
  <si>
    <t>Krawczyk Weronika Marlena</t>
  </si>
  <si>
    <t>Sokołowska Kamila</t>
  </si>
  <si>
    <t>Staniszewska Anita</t>
  </si>
  <si>
    <t>Matracka Paulina</t>
  </si>
  <si>
    <t>Liakh Anastasiia Oleksandra</t>
  </si>
  <si>
    <t>Kalkowska Patrycja</t>
  </si>
  <si>
    <t>Szczepańska Daria Kornelia</t>
  </si>
  <si>
    <t>Stankiewicz Tomasz</t>
  </si>
  <si>
    <t>Maliszewska Karolina Monika</t>
  </si>
  <si>
    <t>Pakuła Sebastian</t>
  </si>
  <si>
    <t>Egzamin maturalny</t>
  </si>
  <si>
    <t>EGZAMINY USTNE</t>
  </si>
  <si>
    <t xml:space="preserve"> Język polski PP</t>
  </si>
  <si>
    <t>Matematyka PP</t>
  </si>
  <si>
    <t>Język angielski PP</t>
  </si>
  <si>
    <t>Język rosyjski PP z językiem poleceń ukraińskim</t>
  </si>
  <si>
    <t>Język angielski PR</t>
  </si>
  <si>
    <t>Język rosyjski PR z językiem poleceń ukraińskim</t>
  </si>
  <si>
    <t>Matematyka PR</t>
  </si>
  <si>
    <t>Historia PR</t>
  </si>
  <si>
    <t>Egzamin maturalny język angielski PP</t>
  </si>
  <si>
    <t>Egzamin maturalny język rosyjski PP</t>
  </si>
  <si>
    <t>Egzamin maturalny język polski PP</t>
  </si>
  <si>
    <t>F 2023</t>
  </si>
  <si>
    <t>F 2015</t>
  </si>
  <si>
    <t xml:space="preserve">Nazwisko i imię </t>
  </si>
  <si>
    <t>godzina</t>
  </si>
  <si>
    <t xml:space="preserve">Kordek Dominika Maria </t>
  </si>
  <si>
    <t xml:space="preserve">Augustyniak Justyna </t>
  </si>
  <si>
    <t xml:space="preserve">Liakh Anastasiia Oleksandra </t>
  </si>
  <si>
    <t xml:space="preserve">Jóźwiak Oliwia Maria </t>
  </si>
  <si>
    <t xml:space="preserve">Foruś Monika Genowefa </t>
  </si>
  <si>
    <t xml:space="preserve">Jankowska Jadwiga </t>
  </si>
  <si>
    <t xml:space="preserve">Stankiewicz Tomasz </t>
  </si>
  <si>
    <t>Łokuciejewska Natalia</t>
  </si>
  <si>
    <t>Kozłowski Damian</t>
  </si>
  <si>
    <t xml:space="preserve"> Język polski PP z językiem poleceń ukraińskim</t>
  </si>
  <si>
    <t>Matematyka PP z językiem poleceń ukraińskim</t>
  </si>
  <si>
    <t>Matematyka PR z językiem poleceń ukraińskim</t>
  </si>
  <si>
    <t>Biologia PR</t>
  </si>
  <si>
    <t>Kordek Dominika</t>
  </si>
  <si>
    <t>Szczepańska Daria</t>
  </si>
  <si>
    <t>Biologia PR z językiem poleceń ukraińskim</t>
  </si>
  <si>
    <t>23</t>
  </si>
  <si>
    <t>EGZAMIN ZAWODOWY 06.2024</t>
  </si>
  <si>
    <t>Listy zdających w poszczególne dni będą opublikowane do 08 maja 2024</t>
  </si>
  <si>
    <t>TECHNIK ROBÓT WYKOŃCZENIOWYCH W BUDOWNICTWIE</t>
  </si>
  <si>
    <t>BUD.25</t>
  </si>
  <si>
    <t>OPERATOR MASZYN I URZĄDZEŃ DO ROBÓT ZIEMNYCH I DROGOWYCH</t>
  </si>
  <si>
    <t>MOT.05</t>
  </si>
  <si>
    <t>MECHANIK POJAZDÓW SAMOCHODOWYCH</t>
  </si>
  <si>
    <t>KELNER</t>
  </si>
  <si>
    <t>HGT.01</t>
  </si>
  <si>
    <t>SZKOŁA POLICEALNA</t>
  </si>
  <si>
    <t>Godzina przybycia na egzamin</t>
  </si>
  <si>
    <t>PT</t>
  </si>
  <si>
    <t>CZ</t>
  </si>
  <si>
    <t>UL.JAGIELLOŃSKA</t>
  </si>
  <si>
    <t>UL. PROSTA</t>
  </si>
  <si>
    <t>SZCZĘSNE - GOSPODARSTWO OGRODNICZE  ŻÓŁTOWSCY</t>
  </si>
  <si>
    <t>FIRMA ANDPOL DYWITY UL. SPÓŁDZIELCZA 2B</t>
  </si>
  <si>
    <t>PASIEKA MARCINKOWO 69</t>
  </si>
  <si>
    <t>SEMESTR  I</t>
  </si>
  <si>
    <t>SPO.02  KKZ</t>
  </si>
  <si>
    <t>SPO.03  KKZ</t>
  </si>
  <si>
    <t>OSOBY STARSZEJ</t>
  </si>
  <si>
    <t>OPIEKUN</t>
  </si>
  <si>
    <t>POMOCY SPOŁECZNEJ</t>
  </si>
  <si>
    <t xml:space="preserve">OPIEKUN W DOMU </t>
  </si>
  <si>
    <t>INF.04   KKZ</t>
  </si>
  <si>
    <t>INF.02  KKZ</t>
  </si>
  <si>
    <t>INF.03  KKZ</t>
  </si>
  <si>
    <t>EKA.05   KKZ</t>
  </si>
  <si>
    <t>EKA.07   KKZ</t>
  </si>
  <si>
    <t>SPL.01/SPL.04   KKZ</t>
  </si>
  <si>
    <t>HGT.09   HGT.10   KKZ</t>
  </si>
  <si>
    <t>ROL.03   KKZ</t>
  </si>
  <si>
    <t>MOD.03 A   KKZ</t>
  </si>
  <si>
    <t>MOD.03 B   KKZ</t>
  </si>
  <si>
    <t>MOD.03 C   KKZ</t>
  </si>
  <si>
    <t>MOD.11   KKZ</t>
  </si>
  <si>
    <t>FRK.01   KKZ</t>
  </si>
  <si>
    <t>ELE.02  A   KKZ</t>
  </si>
  <si>
    <t>ELE.02  B   KKZ</t>
  </si>
  <si>
    <t>ELE.05   KKZ</t>
  </si>
  <si>
    <t>MOT.05   KKZ</t>
  </si>
  <si>
    <t>MECHANIK</t>
  </si>
  <si>
    <t>TECHNIK INŻYNIERII SANITARNEJ</t>
  </si>
  <si>
    <t>BUD.20</t>
  </si>
  <si>
    <t>SEMESTR  V</t>
  </si>
  <si>
    <t>SEMESTR  VII</t>
  </si>
  <si>
    <t xml:space="preserve">PRZEDMIOTY </t>
  </si>
  <si>
    <t>OGÓLNOKSZTAŁCĄCE</t>
  </si>
  <si>
    <t>K.Nossek</t>
  </si>
  <si>
    <t xml:space="preserve"> SAMOCHODOWYCH</t>
  </si>
  <si>
    <t>POJAZDÓW</t>
  </si>
  <si>
    <t>J.POLSKI</t>
  </si>
  <si>
    <t>MATEMATYKA</t>
  </si>
  <si>
    <t>K.Choroszko</t>
  </si>
  <si>
    <t xml:space="preserve">TERMINY ZJAZDÓW MOGĄ ZMIENIAĆ SIĘ. PROSZĘ SPRAWDZAĆ PLAN ZAJĘĆ </t>
  </si>
  <si>
    <t>sale odjąć</t>
  </si>
  <si>
    <t>sale faktycznie</t>
  </si>
  <si>
    <t>KOS 1  FRK.04</t>
  </si>
  <si>
    <t>OP.D 1 SPO.04</t>
  </si>
  <si>
    <t>OP.D 3 SPO.04</t>
  </si>
  <si>
    <t>ADM 1   EKA.01</t>
  </si>
  <si>
    <t>ADM 3   EKA.01</t>
  </si>
  <si>
    <t>BHP 1  BPO.01</t>
  </si>
  <si>
    <t>SPL.01   SPL.04    SPL.05</t>
  </si>
  <si>
    <r>
      <rPr>
        <b/>
        <sz val="6"/>
        <color indexed="8"/>
        <rFont val="Arial CE"/>
        <charset val="238"/>
      </rPr>
      <t>PSZCZELARZ</t>
    </r>
    <r>
      <rPr>
        <b/>
        <sz val="7"/>
        <color indexed="8"/>
        <rFont val="Arial CE"/>
        <charset val="238"/>
      </rPr>
      <t xml:space="preserve">  ROL.03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</si>
  <si>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</si>
  <si>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GR.2</t>
    </r>
  </si>
  <si>
    <r>
      <rPr>
        <b/>
        <sz val="6"/>
        <color indexed="8"/>
        <rFont val="Arial CE"/>
        <charset val="238"/>
      </rPr>
      <t xml:space="preserve">T. ELEKTRYK </t>
    </r>
    <r>
      <rPr>
        <b/>
        <sz val="7"/>
        <color indexed="8"/>
        <rFont val="Arial CE"/>
        <charset val="238"/>
      </rPr>
      <t xml:space="preserve">  ELE.05 </t>
    </r>
  </si>
  <si>
    <t>MECHANIK POJ. SAMOCH. MOT.05</t>
  </si>
  <si>
    <r>
      <t>T. INŻ. SANIT</t>
    </r>
    <r>
      <rPr>
        <b/>
        <sz val="9"/>
        <rFont val="Arial CE"/>
        <charset val="238"/>
      </rPr>
      <t xml:space="preserve"> 1</t>
    </r>
    <r>
      <rPr>
        <b/>
        <sz val="6"/>
        <rFont val="Arial CE"/>
        <charset val="238"/>
      </rPr>
      <t xml:space="preserve"> BUD.20</t>
    </r>
  </si>
  <si>
    <r>
      <t xml:space="preserve">T. LOGIST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SPL.04</t>
    </r>
  </si>
  <si>
    <r>
      <t xml:space="preserve">T. SPAW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MEC.10</t>
    </r>
  </si>
  <si>
    <r>
      <t xml:space="preserve">T. SPAW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MEC.10</t>
    </r>
  </si>
  <si>
    <r>
      <t xml:space="preserve">T.HAND </t>
    </r>
    <r>
      <rPr>
        <b/>
        <sz val="9"/>
        <color indexed="8"/>
        <rFont val="Arial CE"/>
        <charset val="238"/>
      </rPr>
      <t>1</t>
    </r>
    <r>
      <rPr>
        <b/>
        <sz val="6"/>
        <color indexed="8"/>
        <rFont val="Arial CE"/>
        <charset val="238"/>
      </rPr>
      <t xml:space="preserve">  HAN.02</t>
    </r>
  </si>
  <si>
    <r>
      <t xml:space="preserve">T.HAND </t>
    </r>
    <r>
      <rPr>
        <b/>
        <sz val="9"/>
        <color indexed="8"/>
        <rFont val="Arial CE"/>
        <charset val="238"/>
      </rPr>
      <t>3</t>
    </r>
    <r>
      <rPr>
        <b/>
        <sz val="6"/>
        <color indexed="8"/>
        <rFont val="Arial CE"/>
        <charset val="238"/>
      </rPr>
      <t xml:space="preserve">  HAN.02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</si>
  <si>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1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</si>
  <si>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3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</si>
  <si>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</si>
  <si>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</si>
  <si>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t>SBIIS SEMESTR</t>
    </r>
    <r>
      <rPr>
        <b/>
        <sz val="12"/>
        <color indexed="8"/>
        <rFont val="Arial CE"/>
        <charset val="238"/>
      </rPr>
      <t xml:space="preserve"> 1</t>
    </r>
    <r>
      <rPr>
        <b/>
        <sz val="7"/>
        <color indexed="8"/>
        <rFont val="Arial CE"/>
        <charset val="238"/>
      </rPr>
      <t xml:space="preserve">                              PRZEDM. OGÓLN.</t>
    </r>
  </si>
  <si>
    <r>
      <t xml:space="preserve">SBIIS SEMESTR </t>
    </r>
    <r>
      <rPr>
        <b/>
        <sz val="12"/>
        <color indexed="8"/>
        <rFont val="Arial CE"/>
        <charset val="238"/>
      </rPr>
      <t>3</t>
    </r>
    <r>
      <rPr>
        <b/>
        <sz val="7"/>
        <color indexed="8"/>
        <rFont val="Arial CE"/>
        <charset val="238"/>
      </rPr>
      <t xml:space="preserve">                   PRZEDM. OGÓLN.</t>
    </r>
  </si>
  <si>
    <t>LO 1</t>
  </si>
  <si>
    <t>LO 5</t>
  </si>
  <si>
    <t>LO 7</t>
  </si>
  <si>
    <t>SEM.</t>
  </si>
  <si>
    <t>OPIEKUN  SPO.02     SPO.03</t>
  </si>
  <si>
    <t>ZARZĄDZANIE</t>
  </si>
  <si>
    <t>05.10.2024</t>
  </si>
  <si>
    <t>06.10.2024</t>
  </si>
  <si>
    <t>BUD.09</t>
  </si>
  <si>
    <t>MONTER</t>
  </si>
  <si>
    <t xml:space="preserve">INSTALACJI </t>
  </si>
  <si>
    <t>SANITARNYCH</t>
  </si>
  <si>
    <r>
      <t>MONYER  INST. SANIT.</t>
    </r>
    <r>
      <rPr>
        <b/>
        <sz val="7"/>
        <color rgb="FF000000"/>
        <rFont val="Arial CE"/>
        <charset val="238"/>
      </rPr>
      <t xml:space="preserve"> BUD.09</t>
    </r>
  </si>
  <si>
    <t>INF.01</t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</si>
  <si>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C</t>
    </r>
  </si>
  <si>
    <t>KOSMETYKI</t>
  </si>
  <si>
    <t>KOSMETYKA</t>
  </si>
  <si>
    <t>FIZYKOTERAPII</t>
  </si>
  <si>
    <t>PREPARATYKA</t>
  </si>
  <si>
    <t>KOSMETYCZNA</t>
  </si>
  <si>
    <t>DŁONI I STÓP</t>
  </si>
  <si>
    <t>CYWILNEGO</t>
  </si>
  <si>
    <t>ADMINISTRACYJNEGO</t>
  </si>
  <si>
    <t>PRACY</t>
  </si>
  <si>
    <t>ORGANIZACJA</t>
  </si>
  <si>
    <t>BIUROWEJ</t>
  </si>
  <si>
    <t>TECHNICZNE</t>
  </si>
  <si>
    <t>BEZPIECZEŃSTWO</t>
  </si>
  <si>
    <t>ERGONOMIA</t>
  </si>
  <si>
    <t>WYPADKI</t>
  </si>
  <si>
    <t xml:space="preserve">INF.02 </t>
  </si>
  <si>
    <t>M.Gregorczyk</t>
  </si>
  <si>
    <t>KKZ. SPO.2</t>
  </si>
  <si>
    <t>N.Liakh</t>
  </si>
  <si>
    <t>KKZ. SPO.3</t>
  </si>
  <si>
    <t>GRUPA B</t>
  </si>
  <si>
    <t>M.Dżbik</t>
  </si>
  <si>
    <t>GRUPA A</t>
  </si>
  <si>
    <t>K.Kopacki</t>
  </si>
  <si>
    <t>ORGANIZOWANIE</t>
  </si>
  <si>
    <t>PROJEKTOWANIE</t>
  </si>
  <si>
    <t>I WYKONYWANIE</t>
  </si>
  <si>
    <t>I.Cymańska-Kasprzyk</t>
  </si>
  <si>
    <t>I DOKUMENTOWANIE</t>
  </si>
  <si>
    <t>PROCESÓW</t>
  </si>
  <si>
    <t>FRYZUR</t>
  </si>
  <si>
    <t>SPAJANIA</t>
  </si>
  <si>
    <t>WYKONYWANIE</t>
  </si>
  <si>
    <t>NA PODSTAWIE</t>
  </si>
  <si>
    <t>PROJEKTÓW</t>
  </si>
  <si>
    <t>NADZOROWANIE</t>
  </si>
  <si>
    <t>SPORZĄDZANIE</t>
  </si>
  <si>
    <t>PRZEBIEGU WYTWARZANIA</t>
  </si>
  <si>
    <t>DOKUMENTACJI</t>
  </si>
  <si>
    <t>KONSTRUKCJI</t>
  </si>
  <si>
    <t>EKONOMICZNO-</t>
  </si>
  <si>
    <t>SPAWANYCH</t>
  </si>
  <si>
    <t>FINANSOWEJ</t>
  </si>
  <si>
    <t>EKSPLOATACJA</t>
  </si>
  <si>
    <t>INSTALACJI</t>
  </si>
  <si>
    <t>ELEKTRYCZNYCH</t>
  </si>
  <si>
    <t>MASZYN I URZĄDZEŃ</t>
  </si>
  <si>
    <t xml:space="preserve">DZIAŁANIAMI </t>
  </si>
  <si>
    <t>HANDLOWYMI</t>
  </si>
  <si>
    <t>INFORMATYKA</t>
  </si>
  <si>
    <t>HISTORIA</t>
  </si>
  <si>
    <t>BIOLOGIA</t>
  </si>
  <si>
    <t>R</t>
  </si>
  <si>
    <t>12.10.2024</t>
  </si>
  <si>
    <t>13.10.2024</t>
  </si>
  <si>
    <t>AM-K</t>
  </si>
  <si>
    <t>MD</t>
  </si>
  <si>
    <t>A.Gliwiński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</si>
</sst>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3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color indexed="9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</font>
    <font>
      <sz val="6"/>
      <name val="Arial"/>
      <family val="2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7"/>
      <name val="Arial CE"/>
      <family val="2"/>
      <charset val="238"/>
    </font>
    <font>
      <i/>
      <sz val="7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13"/>
      <name val="Arial CE"/>
      <family val="2"/>
      <charset val="238"/>
    </font>
    <font>
      <i/>
      <sz val="13"/>
      <name val="Arial CE"/>
      <family val="2"/>
      <charset val="238"/>
    </font>
    <font>
      <i/>
      <sz val="8"/>
      <name val="Arial CE"/>
      <family val="2"/>
      <charset val="238"/>
    </font>
    <font>
      <sz val="7"/>
      <name val="Arial"/>
      <family val="2"/>
      <charset val="238"/>
    </font>
    <font>
      <b/>
      <sz val="6"/>
      <name val="Arial CE"/>
      <charset val="238"/>
    </font>
    <font>
      <b/>
      <sz val="7"/>
      <name val="Arial CE"/>
      <charset val="238"/>
    </font>
    <font>
      <b/>
      <sz val="5"/>
      <name val="Arial CE"/>
      <charset val="238"/>
    </font>
    <font>
      <b/>
      <sz val="7"/>
      <color indexed="10"/>
      <name val="Arial CE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 CE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name val="Arial"/>
      <family val="2"/>
      <charset val="238"/>
    </font>
    <font>
      <sz val="6"/>
      <name val="Arial CE"/>
      <charset val="238"/>
    </font>
    <font>
      <sz val="7"/>
      <name val="Arial CE"/>
      <charset val="238"/>
    </font>
    <font>
      <i/>
      <sz val="7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7"/>
      <color indexed="30"/>
      <name val="Arial CE"/>
      <charset val="238"/>
    </font>
    <font>
      <b/>
      <sz val="6"/>
      <color indexed="8"/>
      <name val="Arial CE"/>
      <charset val="238"/>
    </font>
    <font>
      <b/>
      <sz val="7"/>
      <color indexed="8"/>
      <name val="Arial CE"/>
      <charset val="238"/>
    </font>
    <font>
      <b/>
      <sz val="6"/>
      <color indexed="10"/>
      <name val="Arial CE"/>
      <charset val="238"/>
    </font>
    <font>
      <b/>
      <sz val="6"/>
      <color indexed="30"/>
      <name val="Arial CE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16"/>
      <color theme="1"/>
      <name val="Arial CE"/>
      <charset val="238"/>
    </font>
    <font>
      <b/>
      <sz val="16"/>
      <color theme="1"/>
      <name val="Arial CE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0" tint="-0.499984740745262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sz val="14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theme="4" tint="-0.249977111117893"/>
      <name val="Arial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sz val="8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3" tint="-0.249977111117893"/>
      <name val="Arial CE"/>
      <charset val="238"/>
    </font>
    <font>
      <b/>
      <sz val="11"/>
      <color theme="1"/>
      <name val="Arial"/>
      <family val="2"/>
      <charset val="238"/>
    </font>
    <font>
      <sz val="12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rgb="FFFF0000"/>
      <name val="Arial CE"/>
      <charset val="238"/>
    </font>
    <font>
      <sz val="11"/>
      <color theme="0"/>
      <name val="Arial"/>
      <family val="2"/>
      <charset val="238"/>
    </font>
    <font>
      <b/>
      <sz val="7"/>
      <color theme="4" tint="-0.249977111117893"/>
      <name val="Arial"/>
      <family val="2"/>
      <charset val="238"/>
    </font>
    <font>
      <sz val="8"/>
      <color rgb="FF0070C0"/>
      <name val="Arial CE"/>
      <family val="2"/>
      <charset val="238"/>
    </font>
    <font>
      <b/>
      <sz val="7"/>
      <color rgb="FF0070C0"/>
      <name val="Arial CE"/>
      <charset val="238"/>
    </font>
    <font>
      <b/>
      <sz val="7"/>
      <color rgb="FFFF0000"/>
      <name val="Arial CE"/>
      <charset val="238"/>
    </font>
    <font>
      <sz val="11"/>
      <color theme="1"/>
      <name val="Arial CE"/>
      <family val="2"/>
      <charset val="238"/>
    </font>
    <font>
      <b/>
      <sz val="8"/>
      <color theme="0" tint="-0.34998626667073579"/>
      <name val="Arial"/>
      <family val="2"/>
      <charset val="238"/>
    </font>
    <font>
      <b/>
      <sz val="7"/>
      <color theme="0" tint="-0.34998626667073579"/>
      <name val="Arial"/>
      <family val="2"/>
      <charset val="238"/>
    </font>
    <font>
      <b/>
      <sz val="6"/>
      <color theme="0" tint="-0.34998626667073579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sz val="6"/>
      <color theme="0" tint="-0.34998626667073579"/>
      <name val="Arial"/>
      <family val="2"/>
      <charset val="238"/>
    </font>
    <font>
      <sz val="6"/>
      <color theme="0" tint="-0.34998626667073579"/>
      <name val="Arial CE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 CE"/>
      <family val="2"/>
      <charset val="238"/>
    </font>
    <font>
      <sz val="6"/>
      <color theme="1"/>
      <name val="Arial"/>
      <family val="2"/>
      <charset val="238"/>
    </font>
    <font>
      <sz val="8"/>
      <color theme="0"/>
      <name val="Arial CE"/>
      <charset val="238"/>
    </font>
    <font>
      <b/>
      <sz val="8"/>
      <color rgb="FF0070C0"/>
      <name val="Arial CE"/>
      <charset val="238"/>
    </font>
    <font>
      <sz val="10"/>
      <color rgb="FF0070C0"/>
      <name val="Arial CE"/>
      <charset val="238"/>
    </font>
    <font>
      <b/>
      <sz val="7"/>
      <color theme="1"/>
      <name val="Arial"/>
      <family val="2"/>
      <charset val="238"/>
    </font>
    <font>
      <b/>
      <sz val="10"/>
      <color rgb="FFFF0000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7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 CE"/>
      <charset val="238"/>
    </font>
    <font>
      <b/>
      <sz val="7"/>
      <color theme="1"/>
      <name val="Arial CE"/>
      <charset val="238"/>
    </font>
    <font>
      <b/>
      <sz val="9"/>
      <color theme="1"/>
      <name val="Arial CE"/>
      <charset val="238"/>
    </font>
    <font>
      <b/>
      <sz val="9"/>
      <color rgb="FF0070C0"/>
      <name val="Arial CE"/>
      <charset val="238"/>
    </font>
    <font>
      <sz val="8"/>
      <color rgb="FF0070C0"/>
      <name val="Arial CE"/>
      <charset val="238"/>
    </font>
    <font>
      <sz val="5"/>
      <color theme="1"/>
      <name val="Arial CE"/>
      <charset val="238"/>
    </font>
    <font>
      <b/>
      <sz val="8"/>
      <color rgb="FFFF0000"/>
      <name val="Arial CE"/>
      <family val="2"/>
      <charset val="238"/>
    </font>
    <font>
      <sz val="14"/>
      <color theme="3" tint="0.39997558519241921"/>
      <name val="Arial CE"/>
      <charset val="238"/>
    </font>
    <font>
      <b/>
      <sz val="16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14"/>
      <color rgb="FF0070C0"/>
      <name val="Arial CE"/>
      <charset val="238"/>
    </font>
    <font>
      <sz val="12"/>
      <color rgb="FF0070C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6"/>
      <color theme="1"/>
      <name val="Arial CE"/>
      <family val="2"/>
      <charset val="238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color rgb="FF0070C0"/>
      <name val="Arial CE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9"/>
      <color rgb="FFFF0000"/>
      <name val="Arial CE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indexed="10"/>
      <name val="Arial"/>
      <family val="2"/>
      <charset val="238"/>
    </font>
    <font>
      <i/>
      <sz val="7"/>
      <color rgb="FFFF0000"/>
      <name val="Arial CE"/>
      <family val="2"/>
      <charset val="238"/>
    </font>
    <font>
      <b/>
      <sz val="6"/>
      <color theme="1"/>
      <name val="Arial CE"/>
      <charset val="238"/>
    </font>
    <font>
      <b/>
      <sz val="9"/>
      <color indexed="8"/>
      <name val="Arial CE"/>
      <charset val="238"/>
    </font>
    <font>
      <b/>
      <sz val="12"/>
      <color indexed="8"/>
      <name val="Arial CE"/>
      <charset val="238"/>
    </font>
    <font>
      <sz val="8"/>
      <color rgb="FFFF0000"/>
      <name val="Arial CE"/>
      <family val="2"/>
      <charset val="238"/>
    </font>
    <font>
      <b/>
      <sz val="8"/>
      <color theme="0"/>
      <name val="Arial CE"/>
      <charset val="238"/>
    </font>
    <font>
      <b/>
      <sz val="8"/>
      <color rgb="FF00B0F0"/>
      <name val="Arial CE"/>
      <charset val="238"/>
    </font>
    <font>
      <sz val="5"/>
      <name val="Arial CE"/>
      <charset val="238"/>
    </font>
    <font>
      <b/>
      <sz val="7"/>
      <color rgb="FFFF0000"/>
      <name val="Arial CE"/>
      <family val="2"/>
      <charset val="238"/>
    </font>
    <font>
      <sz val="8"/>
      <color rgb="FF000099"/>
      <name val="Arial CE"/>
      <charset val="238"/>
    </font>
    <font>
      <sz val="11"/>
      <color rgb="FF000099"/>
      <name val="Arial CE"/>
      <charset val="238"/>
    </font>
    <font>
      <b/>
      <sz val="7"/>
      <color rgb="FF000099"/>
      <name val="Arial CE"/>
      <charset val="238"/>
    </font>
    <font>
      <b/>
      <sz val="9"/>
      <color rgb="FF000099"/>
      <name val="Arial CE"/>
      <charset val="238"/>
    </font>
    <font>
      <sz val="10"/>
      <color rgb="FF000099"/>
      <name val="Arial CE"/>
      <charset val="238"/>
    </font>
    <font>
      <b/>
      <sz val="7"/>
      <color rgb="FF000000"/>
      <name val="Arial CE"/>
      <charset val="238"/>
    </font>
    <font>
      <sz val="6"/>
      <color rgb="FFFF0000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gray0625">
        <bgColor theme="0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theme="0" tint="-0.249977111117893"/>
      </patternFill>
    </fill>
    <fill>
      <patternFill patternType="solid">
        <fgColor rgb="FF00B0F0"/>
        <bgColor indexed="64"/>
      </patternFill>
    </fill>
    <fill>
      <patternFill patternType="gray0625">
        <bgColor theme="0" tint="-4.9989318521683403E-2"/>
      </patternFill>
    </fill>
    <fill>
      <patternFill patternType="gray0625">
        <bgColor theme="0" tint="-0.34998626667073579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3">
    <xf numFmtId="0" fontId="0" fillId="0" borderId="0"/>
    <xf numFmtId="0" fontId="73" fillId="0" borderId="0"/>
    <xf numFmtId="9" fontId="2" fillId="0" borderId="0" applyFont="0" applyFill="0" applyBorder="0" applyAlignment="0" applyProtection="0"/>
  </cellStyleXfs>
  <cellXfs count="1402">
    <xf numFmtId="0" fontId="0" fillId="0" borderId="0" xfId="0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0" fillId="2" borderId="0" xfId="0" applyFill="1" applyBorder="1"/>
    <xf numFmtId="0" fontId="7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9" fillId="0" borderId="0" xfId="0" applyFont="1" applyBorder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4" fillId="9" borderId="4" xfId="0" applyFont="1" applyFill="1" applyBorder="1" applyAlignment="1">
      <alignment vertical="center" wrapText="1"/>
    </xf>
    <xf numFmtId="20" fontId="34" fillId="9" borderId="4" xfId="0" applyNumberFormat="1" applyFont="1" applyFill="1" applyBorder="1" applyAlignment="1">
      <alignment horizontal="center" vertical="center" wrapText="1"/>
    </xf>
    <xf numFmtId="0" fontId="34" fillId="9" borderId="4" xfId="0" applyNumberFormat="1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vertical="center" wrapText="1"/>
    </xf>
    <xf numFmtId="20" fontId="34" fillId="9" borderId="5" xfId="0" applyNumberFormat="1" applyFont="1" applyFill="1" applyBorder="1" applyAlignment="1">
      <alignment horizontal="center" vertical="center" wrapText="1"/>
    </xf>
    <xf numFmtId="0" fontId="34" fillId="9" borderId="5" xfId="0" applyNumberFormat="1" applyFont="1" applyFill="1" applyBorder="1" applyAlignment="1">
      <alignment horizontal="center" vertical="center" wrapText="1"/>
    </xf>
    <xf numFmtId="20" fontId="34" fillId="9" borderId="5" xfId="0" applyNumberFormat="1" applyFont="1" applyFill="1" applyBorder="1" applyAlignment="1">
      <alignment horizontal="left" vertical="center"/>
    </xf>
    <xf numFmtId="0" fontId="34" fillId="9" borderId="6" xfId="0" applyFont="1" applyFill="1" applyBorder="1" applyAlignment="1">
      <alignment vertical="center" wrapText="1"/>
    </xf>
    <xf numFmtId="20" fontId="34" fillId="9" borderId="6" xfId="0" applyNumberFormat="1" applyFont="1" applyFill="1" applyBorder="1" applyAlignment="1">
      <alignment horizontal="center" vertical="center" wrapText="1"/>
    </xf>
    <xf numFmtId="0" fontId="34" fillId="9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7" xfId="0" applyFont="1" applyBorder="1" applyAlignment="1">
      <alignment horizontal="center"/>
    </xf>
    <xf numFmtId="0" fontId="26" fillId="0" borderId="0" xfId="0" applyFont="1"/>
    <xf numFmtId="0" fontId="39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textRotation="90"/>
    </xf>
    <xf numFmtId="0" fontId="40" fillId="0" borderId="10" xfId="0" applyFont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36" fillId="0" borderId="12" xfId="0" applyFont="1" applyBorder="1" applyAlignment="1">
      <alignment horizontal="center"/>
    </xf>
    <xf numFmtId="0" fontId="36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36" fillId="0" borderId="0" xfId="0" applyFont="1" applyFill="1" applyAlignment="1">
      <alignment horizontal="center"/>
    </xf>
    <xf numFmtId="0" fontId="36" fillId="0" borderId="0" xfId="0" applyFont="1"/>
    <xf numFmtId="0" fontId="21" fillId="0" borderId="0" xfId="0" applyFont="1" applyAlignment="1">
      <alignment horizontal="center"/>
    </xf>
    <xf numFmtId="0" fontId="45" fillId="0" borderId="0" xfId="0" applyFont="1"/>
    <xf numFmtId="0" fontId="5" fillId="0" borderId="0" xfId="0" applyFont="1"/>
    <xf numFmtId="0" fontId="21" fillId="0" borderId="0" xfId="0" quotePrefix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13" xfId="0" applyFont="1" applyBorder="1" applyAlignment="1">
      <alignment horizontal="center"/>
    </xf>
    <xf numFmtId="14" fontId="21" fillId="0" borderId="14" xfId="0" applyNumberFormat="1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45" fillId="10" borderId="11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/>
    <xf numFmtId="0" fontId="45" fillId="10" borderId="16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5" fillId="0" borderId="0" xfId="0" applyFont="1" applyFill="1"/>
    <xf numFmtId="0" fontId="45" fillId="0" borderId="16" xfId="0" applyFont="1" applyFill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/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1" fillId="0" borderId="27" xfId="0" applyFont="1" applyBorder="1" applyAlignment="1">
      <alignment horizontal="center" vertical="center"/>
    </xf>
    <xf numFmtId="0" fontId="12" fillId="0" borderId="24" xfId="0" applyFont="1" applyBorder="1"/>
    <xf numFmtId="0" fontId="3" fillId="0" borderId="28" xfId="0" applyFont="1" applyBorder="1"/>
    <xf numFmtId="0" fontId="10" fillId="0" borderId="28" xfId="0" applyFont="1" applyBorder="1"/>
    <xf numFmtId="20" fontId="5" fillId="0" borderId="29" xfId="0" applyNumberFormat="1" applyFont="1" applyFill="1" applyBorder="1" applyAlignment="1">
      <alignment horizontal="center" vertical="center"/>
    </xf>
    <xf numFmtId="20" fontId="5" fillId="0" borderId="27" xfId="0" applyNumberFormat="1" applyFont="1" applyFill="1" applyBorder="1" applyAlignment="1">
      <alignment horizontal="center" vertical="center"/>
    </xf>
    <xf numFmtId="20" fontId="5" fillId="0" borderId="30" xfId="0" applyNumberFormat="1" applyFont="1" applyFill="1" applyBorder="1" applyAlignment="1">
      <alignment horizontal="center" vertical="center"/>
    </xf>
    <xf numFmtId="20" fontId="5" fillId="0" borderId="29" xfId="0" quotePrefix="1" applyNumberFormat="1" applyFont="1" applyFill="1" applyBorder="1" applyAlignment="1">
      <alignment horizontal="center" vertical="center"/>
    </xf>
    <xf numFmtId="20" fontId="5" fillId="0" borderId="27" xfId="0" quotePrefix="1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5" fillId="0" borderId="30" xfId="0" quotePrefix="1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6" fillId="3" borderId="32" xfId="0" quotePrefix="1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20" fontId="5" fillId="0" borderId="33" xfId="0" applyNumberFormat="1" applyFont="1" applyFill="1" applyBorder="1" applyAlignment="1">
      <alignment horizontal="center" vertical="center"/>
    </xf>
    <xf numFmtId="20" fontId="5" fillId="0" borderId="34" xfId="0" applyNumberFormat="1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9" fillId="2" borderId="37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Protection="1">
      <protection hidden="1"/>
    </xf>
    <xf numFmtId="0" fontId="12" fillId="2" borderId="24" xfId="0" applyFont="1" applyFill="1" applyBorder="1" applyProtection="1">
      <protection hidden="1"/>
    </xf>
    <xf numFmtId="0" fontId="3" fillId="2" borderId="28" xfId="0" applyFont="1" applyFill="1" applyBorder="1" applyProtection="1">
      <protection hidden="1"/>
    </xf>
    <xf numFmtId="0" fontId="13" fillId="2" borderId="28" xfId="0" applyFont="1" applyFill="1" applyBorder="1" applyProtection="1">
      <protection hidden="1"/>
    </xf>
    <xf numFmtId="0" fontId="15" fillId="2" borderId="19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/>
      <protection hidden="1"/>
    </xf>
    <xf numFmtId="0" fontId="17" fillId="3" borderId="32" xfId="0" quotePrefix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/>
    <xf numFmtId="0" fontId="7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/>
    <xf numFmtId="0" fontId="13" fillId="0" borderId="24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7" fillId="2" borderId="0" xfId="0" applyFont="1" applyFill="1" applyBorder="1"/>
    <xf numFmtId="0" fontId="21" fillId="0" borderId="40" xfId="0" applyFont="1" applyBorder="1"/>
    <xf numFmtId="0" fontId="21" fillId="0" borderId="24" xfId="0" applyFont="1" applyBorder="1"/>
    <xf numFmtId="0" fontId="22" fillId="0" borderId="22" xfId="0" applyFont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Border="1"/>
    <xf numFmtId="0" fontId="22" fillId="0" borderId="43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30" fillId="0" borderId="39" xfId="0" applyFont="1" applyBorder="1"/>
    <xf numFmtId="0" fontId="4" fillId="0" borderId="39" xfId="0" applyFont="1" applyBorder="1"/>
    <xf numFmtId="0" fontId="4" fillId="0" borderId="39" xfId="0" applyFont="1" applyBorder="1" applyAlignment="1">
      <alignment horizontal="center" vertical="center"/>
    </xf>
    <xf numFmtId="0" fontId="17" fillId="3" borderId="32" xfId="0" quotePrefix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 textRotation="90"/>
      <protection hidden="1"/>
    </xf>
    <xf numFmtId="0" fontId="19" fillId="3" borderId="53" xfId="0" applyFont="1" applyFill="1" applyBorder="1" applyAlignment="1" applyProtection="1">
      <alignment horizontal="center" vertical="center" textRotation="90"/>
      <protection hidden="1"/>
    </xf>
    <xf numFmtId="0" fontId="31" fillId="3" borderId="5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left" vertical="center"/>
    </xf>
    <xf numFmtId="0" fontId="25" fillId="0" borderId="47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left" vertical="center"/>
    </xf>
    <xf numFmtId="0" fontId="75" fillId="0" borderId="39" xfId="0" applyFont="1" applyBorder="1" applyAlignment="1">
      <alignment horizontal="center" vertical="center"/>
    </xf>
    <xf numFmtId="0" fontId="76" fillId="0" borderId="40" xfId="0" applyFont="1" applyBorder="1"/>
    <xf numFmtId="0" fontId="76" fillId="0" borderId="3" xfId="0" applyFont="1" applyBorder="1"/>
    <xf numFmtId="0" fontId="77" fillId="0" borderId="0" xfId="0" applyFont="1" applyBorder="1" applyAlignment="1">
      <alignment horizontal="left" vertical="center"/>
    </xf>
    <xf numFmtId="0" fontId="78" fillId="0" borderId="23" xfId="0" applyFont="1" applyBorder="1" applyAlignment="1">
      <alignment horizontal="center" vertical="center"/>
    </xf>
    <xf numFmtId="0" fontId="76" fillId="0" borderId="24" xfId="0" applyFont="1" applyBorder="1"/>
    <xf numFmtId="0" fontId="76" fillId="0" borderId="0" xfId="0" applyFont="1" applyBorder="1"/>
    <xf numFmtId="0" fontId="77" fillId="0" borderId="0" xfId="0" applyFont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2" fillId="0" borderId="0" xfId="0" applyFont="1" applyBorder="1"/>
    <xf numFmtId="49" fontId="21" fillId="0" borderId="24" xfId="0" applyNumberFormat="1" applyFont="1" applyBorder="1"/>
    <xf numFmtId="49" fontId="21" fillId="0" borderId="0" xfId="0" quotePrefix="1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3" xfId="0" applyNumberFormat="1" applyFont="1" applyBorder="1"/>
    <xf numFmtId="49" fontId="14" fillId="0" borderId="0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23" xfId="0" applyNumberFormat="1" applyFont="1" applyBorder="1" applyAlignment="1">
      <alignment horizontal="center" vertical="center"/>
    </xf>
    <xf numFmtId="14" fontId="40" fillId="3" borderId="60" xfId="0" quotePrefix="1" applyNumberFormat="1" applyFont="1" applyFill="1" applyBorder="1" applyAlignment="1">
      <alignment horizontal="center" vertical="center"/>
    </xf>
    <xf numFmtId="14" fontId="40" fillId="3" borderId="61" xfId="0" applyNumberFormat="1" applyFont="1" applyFill="1" applyBorder="1" applyAlignment="1">
      <alignment horizontal="center" vertical="center"/>
    </xf>
    <xf numFmtId="14" fontId="31" fillId="3" borderId="62" xfId="0" applyNumberFormat="1" applyFont="1" applyFill="1" applyBorder="1" applyAlignment="1">
      <alignment horizontal="center" vertical="center"/>
    </xf>
    <xf numFmtId="14" fontId="31" fillId="3" borderId="63" xfId="0" applyNumberFormat="1" applyFont="1" applyFill="1" applyBorder="1" applyAlignment="1">
      <alignment horizontal="center" vertical="center"/>
    </xf>
    <xf numFmtId="49" fontId="40" fillId="3" borderId="60" xfId="0" quotePrefix="1" applyNumberFormat="1" applyFont="1" applyFill="1" applyBorder="1" applyAlignment="1">
      <alignment horizontal="center" vertical="center"/>
    </xf>
    <xf numFmtId="49" fontId="40" fillId="3" borderId="61" xfId="0" applyNumberFormat="1" applyFont="1" applyFill="1" applyBorder="1" applyAlignment="1">
      <alignment horizontal="center" vertical="center"/>
    </xf>
    <xf numFmtId="49" fontId="31" fillId="3" borderId="37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left" vertical="center"/>
    </xf>
    <xf numFmtId="49" fontId="17" fillId="3" borderId="7" xfId="0" quotePrefix="1" applyNumberFormat="1" applyFont="1" applyFill="1" applyBorder="1" applyAlignment="1">
      <alignment horizontal="center" vertical="center"/>
    </xf>
    <xf numFmtId="49" fontId="42" fillId="3" borderId="51" xfId="0" applyNumberFormat="1" applyFont="1" applyFill="1" applyBorder="1" applyAlignment="1">
      <alignment horizontal="center" vertical="center"/>
    </xf>
    <xf numFmtId="49" fontId="42" fillId="3" borderId="53" xfId="0" applyNumberFormat="1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17" fillId="3" borderId="32" xfId="0" quotePrefix="1" applyNumberFormat="1" applyFont="1" applyFill="1" applyBorder="1" applyAlignment="1" applyProtection="1">
      <alignment horizontal="center" vertical="center"/>
      <protection hidden="1"/>
    </xf>
    <xf numFmtId="49" fontId="18" fillId="3" borderId="51" xfId="0" applyNumberFormat="1" applyFont="1" applyFill="1" applyBorder="1" applyAlignment="1" applyProtection="1">
      <alignment horizontal="center" vertical="center" textRotation="90"/>
      <protection hidden="1"/>
    </xf>
    <xf numFmtId="49" fontId="18" fillId="3" borderId="53" xfId="0" applyNumberFormat="1" applyFont="1" applyFill="1" applyBorder="1" applyAlignment="1" applyProtection="1">
      <alignment horizontal="center" vertical="center" textRotation="90"/>
      <protection hidden="1"/>
    </xf>
    <xf numFmtId="49" fontId="18" fillId="2" borderId="36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Border="1" applyAlignment="1">
      <alignment horizontal="center" vertical="center"/>
    </xf>
    <xf numFmtId="0" fontId="0" fillId="0" borderId="35" xfId="0" applyBorder="1"/>
    <xf numFmtId="49" fontId="79" fillId="0" borderId="0" xfId="0" quotePrefix="1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/>
      <protection hidden="1"/>
    </xf>
    <xf numFmtId="0" fontId="0" fillId="11" borderId="0" xfId="0" applyFill="1"/>
    <xf numFmtId="0" fontId="80" fillId="12" borderId="65" xfId="0" applyFont="1" applyFill="1" applyBorder="1"/>
    <xf numFmtId="0" fontId="80" fillId="12" borderId="65" xfId="0" applyFont="1" applyFill="1" applyBorder="1" applyAlignment="1"/>
    <xf numFmtId="0" fontId="80" fillId="12" borderId="65" xfId="0" applyFont="1" applyFill="1" applyBorder="1" applyAlignment="1">
      <alignment horizontal="center"/>
    </xf>
    <xf numFmtId="0" fontId="0" fillId="0" borderId="65" xfId="0" applyBorder="1"/>
    <xf numFmtId="0" fontId="81" fillId="0" borderId="65" xfId="0" applyFont="1" applyBorder="1"/>
    <xf numFmtId="0" fontId="80" fillId="0" borderId="0" xfId="0" applyFont="1"/>
    <xf numFmtId="0" fontId="0" fillId="0" borderId="0" xfId="0" applyFill="1" applyBorder="1"/>
    <xf numFmtId="0" fontId="80" fillId="0" borderId="0" xfId="0" applyFont="1" applyFill="1" applyBorder="1"/>
    <xf numFmtId="0" fontId="0" fillId="0" borderId="65" xfId="0" applyFill="1" applyBorder="1"/>
    <xf numFmtId="0" fontId="80" fillId="13" borderId="65" xfId="0" applyFont="1" applyFill="1" applyBorder="1" applyAlignment="1">
      <alignment horizontal="center"/>
    </xf>
    <xf numFmtId="0" fontId="81" fillId="0" borderId="65" xfId="0" applyFont="1" applyFill="1" applyBorder="1"/>
    <xf numFmtId="0" fontId="80" fillId="10" borderId="66" xfId="0" applyFont="1" applyFill="1" applyBorder="1" applyAlignment="1">
      <alignment horizontal="center"/>
    </xf>
    <xf numFmtId="0" fontId="82" fillId="0" borderId="66" xfId="0" applyFont="1" applyBorder="1"/>
    <xf numFmtId="0" fontId="83" fillId="0" borderId="0" xfId="0" applyFont="1" applyFill="1" applyBorder="1"/>
    <xf numFmtId="0" fontId="7" fillId="0" borderId="0" xfId="0" applyFont="1"/>
    <xf numFmtId="0" fontId="46" fillId="0" borderId="44" xfId="0" applyFont="1" applyFill="1" applyBorder="1" applyAlignment="1">
      <alignment horizontal="center" vertical="center"/>
    </xf>
    <xf numFmtId="20" fontId="46" fillId="0" borderId="0" xfId="0" applyNumberFormat="1" applyFont="1" applyFill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20" fontId="24" fillId="0" borderId="0" xfId="0" applyNumberFormat="1" applyFont="1" applyFill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6" fillId="0" borderId="0" xfId="0" applyFont="1" applyBorder="1"/>
    <xf numFmtId="0" fontId="18" fillId="10" borderId="9" xfId="0" applyFont="1" applyFill="1" applyBorder="1" applyAlignment="1">
      <alignment horizontal="center" textRotation="90"/>
    </xf>
    <xf numFmtId="0" fontId="41" fillId="4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1" fillId="6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8" fillId="10" borderId="9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5" fillId="10" borderId="0" xfId="0" applyFont="1" applyFill="1" applyBorder="1"/>
    <xf numFmtId="0" fontId="5" fillId="0" borderId="0" xfId="0" applyFont="1" applyFill="1" applyBorder="1"/>
    <xf numFmtId="0" fontId="42" fillId="4" borderId="0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42" fillId="6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6" fillId="10" borderId="0" xfId="0" applyFont="1" applyFill="1"/>
    <xf numFmtId="0" fontId="5" fillId="0" borderId="0" xfId="0" applyFont="1" applyFill="1" applyBorder="1" applyAlignment="1">
      <alignment horizontal="center"/>
    </xf>
    <xf numFmtId="0" fontId="5" fillId="6" borderId="0" xfId="0" applyFont="1" applyFill="1" applyBorder="1"/>
    <xf numFmtId="0" fontId="36" fillId="0" borderId="0" xfId="0" applyFont="1" applyFill="1"/>
    <xf numFmtId="0" fontId="46" fillId="0" borderId="55" xfId="0" applyFont="1" applyFill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41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84" fillId="0" borderId="0" xfId="0" quotePrefix="1" applyFont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48" fillId="10" borderId="51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85" fillId="0" borderId="0" xfId="0" quotePrefix="1" applyFont="1" applyAlignment="1">
      <alignment horizontal="center"/>
    </xf>
    <xf numFmtId="0" fontId="86" fillId="0" borderId="9" xfId="0" applyFont="1" applyBorder="1" applyAlignment="1">
      <alignment horizontal="center" textRotation="90"/>
    </xf>
    <xf numFmtId="0" fontId="86" fillId="0" borderId="9" xfId="0" applyFont="1" applyBorder="1" applyAlignment="1">
      <alignment horizontal="center"/>
    </xf>
    <xf numFmtId="0" fontId="87" fillId="0" borderId="11" xfId="0" applyFont="1" applyFill="1" applyBorder="1" applyAlignment="1">
      <alignment horizontal="center" vertical="center"/>
    </xf>
    <xf numFmtId="0" fontId="87" fillId="0" borderId="16" xfId="0" applyFont="1" applyFill="1" applyBorder="1" applyAlignment="1">
      <alignment horizontal="center" vertical="center"/>
    </xf>
    <xf numFmtId="0" fontId="88" fillId="0" borderId="71" xfId="0" applyFont="1" applyFill="1" applyBorder="1" applyAlignment="1">
      <alignment horizontal="center" vertical="center"/>
    </xf>
    <xf numFmtId="0" fontId="88" fillId="4" borderId="71" xfId="0" applyFont="1" applyFill="1" applyBorder="1" applyAlignment="1">
      <alignment horizontal="center" vertical="center"/>
    </xf>
    <xf numFmtId="0" fontId="88" fillId="0" borderId="0" xfId="0" applyFont="1"/>
    <xf numFmtId="0" fontId="88" fillId="0" borderId="0" xfId="0" applyFont="1" applyFill="1"/>
    <xf numFmtId="0" fontId="89" fillId="0" borderId="56" xfId="0" applyFont="1" applyFill="1" applyBorder="1" applyAlignment="1">
      <alignment horizontal="center" vertical="center"/>
    </xf>
    <xf numFmtId="0" fontId="89" fillId="0" borderId="5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0" fillId="0" borderId="0" xfId="0" applyFont="1" applyAlignment="1">
      <alignment horizontal="center" vertical="center"/>
    </xf>
    <xf numFmtId="0" fontId="51" fillId="0" borderId="0" xfId="0" applyFont="1"/>
    <xf numFmtId="0" fontId="51" fillId="0" borderId="6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9" borderId="65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14" fontId="0" fillId="0" borderId="65" xfId="0" applyNumberFormat="1" applyBorder="1" applyAlignment="1">
      <alignment horizontal="center"/>
    </xf>
    <xf numFmtId="20" fontId="0" fillId="0" borderId="65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51" fillId="9" borderId="65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91" fillId="0" borderId="0" xfId="0" applyFont="1"/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left" vertical="center"/>
    </xf>
    <xf numFmtId="0" fontId="93" fillId="0" borderId="0" xfId="0" applyFont="1" applyAlignment="1">
      <alignment horizontal="center"/>
    </xf>
    <xf numFmtId="0" fontId="91" fillId="0" borderId="123" xfId="0" applyFont="1" applyBorder="1"/>
    <xf numFmtId="0" fontId="91" fillId="0" borderId="124" xfId="0" applyFont="1" applyBorder="1"/>
    <xf numFmtId="0" fontId="94" fillId="0" borderId="0" xfId="0" applyFont="1" applyAlignment="1">
      <alignment horizontal="left" vertical="center"/>
    </xf>
    <xf numFmtId="0" fontId="95" fillId="0" borderId="0" xfId="0" applyFont="1"/>
    <xf numFmtId="0" fontId="96" fillId="0" borderId="0" xfId="0" applyFont="1"/>
    <xf numFmtId="0" fontId="97" fillId="0" borderId="0" xfId="0" applyFont="1" applyAlignment="1">
      <alignment horizontal="left" vertical="center"/>
    </xf>
    <xf numFmtId="0" fontId="96" fillId="0" borderId="0" xfId="0" applyFont="1" applyAlignment="1">
      <alignment horizontal="center"/>
    </xf>
    <xf numFmtId="0" fontId="96" fillId="0" borderId="123" xfId="0" applyFont="1" applyBorder="1"/>
    <xf numFmtId="0" fontId="90" fillId="0" borderId="0" xfId="0" applyFont="1"/>
    <xf numFmtId="0" fontId="98" fillId="15" borderId="65" xfId="0" applyFont="1" applyFill="1" applyBorder="1" applyAlignment="1">
      <alignment horizontal="center"/>
    </xf>
    <xf numFmtId="0" fontId="99" fillId="9" borderId="65" xfId="0" applyFont="1" applyFill="1" applyBorder="1" applyAlignment="1">
      <alignment horizontal="center"/>
    </xf>
    <xf numFmtId="14" fontId="13" fillId="0" borderId="65" xfId="0" applyNumberFormat="1" applyFont="1" applyBorder="1" applyAlignment="1">
      <alignment horizontal="left" vertical="center"/>
    </xf>
    <xf numFmtId="0" fontId="13" fillId="0" borderId="65" xfId="0" applyFont="1" applyBorder="1" applyAlignment="1">
      <alignment horizontal="left"/>
    </xf>
    <xf numFmtId="0" fontId="96" fillId="0" borderId="0" xfId="0" applyFont="1" applyBorder="1"/>
    <xf numFmtId="0" fontId="100" fillId="0" borderId="65" xfId="0" applyFont="1" applyBorder="1"/>
    <xf numFmtId="0" fontId="12" fillId="0" borderId="65" xfId="0" applyFont="1" applyBorder="1" applyAlignment="1">
      <alignment horizontal="center"/>
    </xf>
    <xf numFmtId="0" fontId="100" fillId="0" borderId="0" xfId="0" applyFont="1" applyBorder="1"/>
    <xf numFmtId="0" fontId="101" fillId="0" borderId="0" xfId="0" applyFont="1"/>
    <xf numFmtId="0" fontId="101" fillId="0" borderId="0" xfId="0" applyFont="1" applyAlignment="1">
      <alignment horizontal="center"/>
    </xf>
    <xf numFmtId="0" fontId="102" fillId="16" borderId="65" xfId="0" applyFont="1" applyFill="1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52" fillId="0" borderId="65" xfId="0" applyFont="1" applyBorder="1" applyAlignment="1">
      <alignment horizontal="center"/>
    </xf>
    <xf numFmtId="0" fontId="103" fillId="0" borderId="0" xfId="0" applyFont="1" applyBorder="1"/>
    <xf numFmtId="0" fontId="0" fillId="0" borderId="0" xfId="0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103" fillId="16" borderId="65" xfId="0" applyFont="1" applyFill="1" applyBorder="1" applyAlignment="1">
      <alignment horizontal="center"/>
    </xf>
    <xf numFmtId="0" fontId="103" fillId="0" borderId="65" xfId="0" applyFont="1" applyBorder="1" applyAlignment="1">
      <alignment horizontal="center"/>
    </xf>
    <xf numFmtId="0" fontId="52" fillId="0" borderId="66" xfId="0" applyFont="1" applyBorder="1" applyAlignment="1">
      <alignment horizontal="center"/>
    </xf>
    <xf numFmtId="0" fontId="102" fillId="16" borderId="65" xfId="0" applyFont="1" applyFill="1" applyBorder="1" applyAlignment="1">
      <alignment horizontal="center"/>
    </xf>
    <xf numFmtId="0" fontId="94" fillId="0" borderId="0" xfId="0" applyFont="1" applyBorder="1" applyAlignment="1">
      <alignment horizontal="left" vertical="center"/>
    </xf>
    <xf numFmtId="0" fontId="91" fillId="0" borderId="0" xfId="0" applyFont="1" applyBorder="1"/>
    <xf numFmtId="0" fontId="92" fillId="0" borderId="0" xfId="0" applyFont="1" applyBorder="1" applyAlignment="1">
      <alignment horizontal="left" vertical="center"/>
    </xf>
    <xf numFmtId="0" fontId="9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 vertical="center"/>
    </xf>
    <xf numFmtId="0" fontId="0" fillId="0" borderId="123" xfId="0" applyBorder="1"/>
    <xf numFmtId="0" fontId="0" fillId="0" borderId="124" xfId="0" applyBorder="1"/>
    <xf numFmtId="0" fontId="103" fillId="0" borderId="0" xfId="0" applyFont="1" applyBorder="1" applyAlignment="1">
      <alignment horizontal="center"/>
    </xf>
    <xf numFmtId="0" fontId="102" fillId="10" borderId="0" xfId="0" applyFont="1" applyFill="1" applyBorder="1" applyAlignment="1">
      <alignment horizontal="center"/>
    </xf>
    <xf numFmtId="0" fontId="0" fillId="10" borderId="0" xfId="0" applyFill="1" applyBorder="1"/>
    <xf numFmtId="0" fontId="95" fillId="0" borderId="0" xfId="0" applyFont="1" applyAlignment="1">
      <alignment horizontal="left" vertical="center"/>
    </xf>
    <xf numFmtId="14" fontId="13" fillId="0" borderId="65" xfId="0" applyNumberFormat="1" applyFont="1" applyBorder="1" applyAlignment="1">
      <alignment horizontal="center" vertical="center"/>
    </xf>
    <xf numFmtId="0" fontId="100" fillId="0" borderId="65" xfId="0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3" fillId="0" borderId="66" xfId="0" applyFont="1" applyBorder="1" applyAlignment="1">
      <alignment horizontal="center"/>
    </xf>
    <xf numFmtId="0" fontId="102" fillId="10" borderId="66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02" fillId="16" borderId="75" xfId="0" applyFont="1" applyFill="1" applyBorder="1" applyAlignment="1">
      <alignment horizontal="center" vertical="center"/>
    </xf>
    <xf numFmtId="0" fontId="52" fillId="0" borderId="75" xfId="0" applyFont="1" applyBorder="1" applyAlignment="1">
      <alignment horizontal="center"/>
    </xf>
    <xf numFmtId="0" fontId="0" fillId="0" borderId="66" xfId="0" applyBorder="1"/>
    <xf numFmtId="0" fontId="102" fillId="10" borderId="66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0" fillId="0" borderId="65" xfId="0" applyFont="1" applyBorder="1" applyAlignment="1">
      <alignment horizontal="center"/>
    </xf>
    <xf numFmtId="0" fontId="104" fillId="0" borderId="0" xfId="0" applyFont="1" applyAlignment="1">
      <alignment horizontal="center"/>
    </xf>
    <xf numFmtId="0" fontId="105" fillId="0" borderId="65" xfId="0" applyFont="1" applyBorder="1" applyAlignment="1">
      <alignment horizontal="center"/>
    </xf>
    <xf numFmtId="0" fontId="91" fillId="0" borderId="65" xfId="0" applyFont="1" applyBorder="1"/>
    <xf numFmtId="0" fontId="0" fillId="0" borderId="65" xfId="0" applyFont="1" applyBorder="1" applyAlignment="1">
      <alignment vertical="center" wrapText="1"/>
    </xf>
    <xf numFmtId="0" fontId="0" fillId="0" borderId="65" xfId="0" applyFont="1" applyBorder="1"/>
    <xf numFmtId="0" fontId="0" fillId="0" borderId="0" xfId="0" applyFont="1" applyBorder="1" applyAlignment="1">
      <alignment vertical="center" wrapText="1"/>
    </xf>
    <xf numFmtId="0" fontId="53" fillId="0" borderId="46" xfId="0" applyFont="1" applyFill="1" applyBorder="1" applyAlignment="1">
      <alignment horizontal="center" vertical="center"/>
    </xf>
    <xf numFmtId="0" fontId="54" fillId="0" borderId="55" xfId="0" applyFont="1" applyFill="1" applyBorder="1" applyAlignment="1">
      <alignment horizontal="center" vertical="center"/>
    </xf>
    <xf numFmtId="0" fontId="55" fillId="0" borderId="25" xfId="0" applyFont="1" applyFill="1" applyBorder="1" applyAlignment="1">
      <alignment horizontal="center" vertical="center"/>
    </xf>
    <xf numFmtId="0" fontId="53" fillId="0" borderId="25" xfId="0" applyFont="1" applyFill="1" applyBorder="1" applyAlignment="1">
      <alignment horizontal="center" vertical="center"/>
    </xf>
    <xf numFmtId="0" fontId="54" fillId="0" borderId="45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54" fillId="0" borderId="56" xfId="0" applyFont="1" applyFill="1" applyBorder="1" applyAlignment="1">
      <alignment horizontal="center" vertical="center"/>
    </xf>
    <xf numFmtId="0" fontId="106" fillId="0" borderId="45" xfId="0" applyFont="1" applyFill="1" applyBorder="1" applyAlignment="1">
      <alignment horizontal="center" vertical="center"/>
    </xf>
    <xf numFmtId="14" fontId="21" fillId="14" borderId="14" xfId="0" applyNumberFormat="1" applyFont="1" applyFill="1" applyBorder="1" applyAlignment="1">
      <alignment horizontal="center"/>
    </xf>
    <xf numFmtId="14" fontId="21" fillId="14" borderId="15" xfId="0" applyNumberFormat="1" applyFont="1" applyFill="1" applyBorder="1" applyAlignment="1">
      <alignment horizontal="center"/>
    </xf>
    <xf numFmtId="0" fontId="87" fillId="10" borderId="11" xfId="0" applyFont="1" applyFill="1" applyBorder="1" applyAlignment="1">
      <alignment horizontal="center" vertical="center"/>
    </xf>
    <xf numFmtId="0" fontId="87" fillId="10" borderId="16" xfId="0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horizontal="center" vertical="center"/>
    </xf>
    <xf numFmtId="0" fontId="26" fillId="10" borderId="76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 textRotation="90"/>
    </xf>
    <xf numFmtId="0" fontId="107" fillId="0" borderId="11" xfId="0" applyFont="1" applyFill="1" applyBorder="1" applyAlignment="1">
      <alignment horizontal="center" vertical="center"/>
    </xf>
    <xf numFmtId="0" fontId="107" fillId="0" borderId="16" xfId="0" applyFont="1" applyFill="1" applyBorder="1" applyAlignment="1">
      <alignment horizontal="center" vertical="center"/>
    </xf>
    <xf numFmtId="0" fontId="108" fillId="0" borderId="11" xfId="0" applyFont="1" applyFill="1" applyBorder="1" applyAlignment="1">
      <alignment horizontal="center" vertical="center"/>
    </xf>
    <xf numFmtId="0" fontId="108" fillId="0" borderId="16" xfId="0" applyFont="1" applyFill="1" applyBorder="1" applyAlignment="1">
      <alignment horizontal="center" vertical="center"/>
    </xf>
    <xf numFmtId="0" fontId="109" fillId="0" borderId="11" xfId="0" applyFont="1" applyFill="1" applyBorder="1" applyAlignment="1">
      <alignment horizontal="center" vertical="center"/>
    </xf>
    <xf numFmtId="0" fontId="88" fillId="0" borderId="0" xfId="0" applyFont="1" applyBorder="1"/>
    <xf numFmtId="0" fontId="110" fillId="0" borderId="0" xfId="0" applyFont="1" applyAlignment="1">
      <alignment horizontal="center"/>
    </xf>
    <xf numFmtId="0" fontId="37" fillId="1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 textRotation="90"/>
    </xf>
    <xf numFmtId="0" fontId="40" fillId="0" borderId="18" xfId="0" applyFont="1" applyBorder="1" applyAlignment="1">
      <alignment horizontal="center" vertical="center" textRotation="90"/>
    </xf>
    <xf numFmtId="0" fontId="18" fillId="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14" fontId="32" fillId="10" borderId="0" xfId="0" applyNumberFormat="1" applyFont="1" applyFill="1" applyBorder="1" applyAlignment="1">
      <alignment horizontal="left"/>
    </xf>
    <xf numFmtId="0" fontId="36" fillId="10" borderId="0" xfId="0" applyFont="1" applyFill="1" applyBorder="1" applyAlignment="1">
      <alignment horizontal="center"/>
    </xf>
    <xf numFmtId="0" fontId="41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88" fillId="10" borderId="35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center"/>
    </xf>
    <xf numFmtId="0" fontId="6" fillId="10" borderId="0" xfId="0" applyFont="1" applyFill="1" applyBorder="1"/>
    <xf numFmtId="0" fontId="88" fillId="10" borderId="0" xfId="0" applyFont="1" applyFill="1" applyBorder="1" applyAlignment="1">
      <alignment horizontal="center" vertical="center"/>
    </xf>
    <xf numFmtId="14" fontId="21" fillId="10" borderId="0" xfId="0" applyNumberFormat="1" applyFont="1" applyFill="1" applyBorder="1" applyAlignment="1">
      <alignment horizontal="center"/>
    </xf>
    <xf numFmtId="0" fontId="111" fillId="0" borderId="48" xfId="0" applyFont="1" applyFill="1" applyBorder="1" applyAlignment="1">
      <alignment horizontal="center" vertical="center"/>
    </xf>
    <xf numFmtId="0" fontId="111" fillId="0" borderId="38" xfId="0" applyFont="1" applyFill="1" applyBorder="1" applyAlignment="1">
      <alignment horizontal="center" vertical="center"/>
    </xf>
    <xf numFmtId="0" fontId="111" fillId="0" borderId="49" xfId="0" applyFont="1" applyFill="1" applyBorder="1" applyAlignment="1">
      <alignment horizontal="center" vertical="center"/>
    </xf>
    <xf numFmtId="0" fontId="112" fillId="0" borderId="45" xfId="0" applyFont="1" applyFill="1" applyBorder="1" applyAlignment="1">
      <alignment horizontal="center" vertical="center"/>
    </xf>
    <xf numFmtId="0" fontId="111" fillId="0" borderId="56" xfId="0" applyFont="1" applyFill="1" applyBorder="1" applyAlignment="1">
      <alignment horizontal="center" vertical="center"/>
    </xf>
    <xf numFmtId="0" fontId="113" fillId="0" borderId="46" xfId="0" applyFont="1" applyFill="1" applyBorder="1" applyAlignment="1">
      <alignment horizontal="center" vertical="center"/>
    </xf>
    <xf numFmtId="0" fontId="111" fillId="0" borderId="55" xfId="0" applyFont="1" applyFill="1" applyBorder="1" applyAlignment="1">
      <alignment horizontal="center" vertical="center"/>
    </xf>
    <xf numFmtId="0" fontId="113" fillId="0" borderId="25" xfId="0" applyFont="1" applyFill="1" applyBorder="1" applyAlignment="1">
      <alignment horizontal="center" vertical="center"/>
    </xf>
    <xf numFmtId="0" fontId="113" fillId="0" borderId="47" xfId="0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center" vertical="center"/>
    </xf>
    <xf numFmtId="20" fontId="5" fillId="0" borderId="34" xfId="0" quotePrefix="1" applyNumberFormat="1" applyFont="1" applyFill="1" applyBorder="1" applyAlignment="1">
      <alignment horizontal="center" vertical="center"/>
    </xf>
    <xf numFmtId="20" fontId="5" fillId="0" borderId="42" xfId="0" quotePrefix="1" applyNumberFormat="1" applyFont="1" applyFill="1" applyBorder="1" applyAlignment="1">
      <alignment horizontal="center" vertical="center"/>
    </xf>
    <xf numFmtId="0" fontId="5" fillId="0" borderId="34" xfId="0" quotePrefix="1" applyFont="1" applyFill="1" applyBorder="1" applyAlignment="1">
      <alignment horizontal="center" vertical="center"/>
    </xf>
    <xf numFmtId="0" fontId="5" fillId="0" borderId="42" xfId="0" quotePrefix="1" applyFont="1" applyFill="1" applyBorder="1" applyAlignment="1">
      <alignment horizontal="center" vertical="center"/>
    </xf>
    <xf numFmtId="0" fontId="5" fillId="0" borderId="33" xfId="0" quotePrefix="1" applyFont="1" applyFill="1" applyBorder="1" applyAlignment="1">
      <alignment horizontal="center" vertical="center"/>
    </xf>
    <xf numFmtId="20" fontId="5" fillId="0" borderId="80" xfId="0" applyNumberFormat="1" applyFont="1" applyFill="1" applyBorder="1" applyAlignment="1">
      <alignment horizontal="center" vertical="center"/>
    </xf>
    <xf numFmtId="20" fontId="5" fillId="0" borderId="54" xfId="0" applyNumberFormat="1" applyFont="1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14" fillId="0" borderId="0" xfId="0" applyNumberFormat="1" applyFont="1" applyAlignment="1">
      <alignment horizontal="center" vertical="center"/>
    </xf>
    <xf numFmtId="0" fontId="115" fillId="0" borderId="56" xfId="0" applyFont="1" applyFill="1" applyBorder="1" applyAlignment="1">
      <alignment horizontal="center" vertical="center"/>
    </xf>
    <xf numFmtId="0" fontId="116" fillId="0" borderId="48" xfId="0" applyFont="1" applyFill="1" applyBorder="1" applyAlignment="1">
      <alignment horizontal="center" vertical="center"/>
    </xf>
    <xf numFmtId="0" fontId="76" fillId="0" borderId="19" xfId="0" applyFont="1" applyFill="1" applyBorder="1" applyAlignment="1">
      <alignment horizontal="center" vertical="center"/>
    </xf>
    <xf numFmtId="20" fontId="117" fillId="0" borderId="29" xfId="0" applyNumberFormat="1" applyFont="1" applyFill="1" applyBorder="1" applyAlignment="1">
      <alignment horizontal="center" vertical="center"/>
    </xf>
    <xf numFmtId="0" fontId="116" fillId="0" borderId="38" xfId="0" applyFont="1" applyFill="1" applyBorder="1" applyAlignment="1">
      <alignment horizontal="center" vertical="center"/>
    </xf>
    <xf numFmtId="0" fontId="76" fillId="0" borderId="20" xfId="0" applyFont="1" applyFill="1" applyBorder="1" applyAlignment="1">
      <alignment horizontal="center" vertical="center"/>
    </xf>
    <xf numFmtId="20" fontId="117" fillId="0" borderId="27" xfId="0" applyNumberFormat="1" applyFont="1" applyFill="1" applyBorder="1" applyAlignment="1">
      <alignment horizontal="center" vertical="center"/>
    </xf>
    <xf numFmtId="0" fontId="116" fillId="0" borderId="49" xfId="0" applyFont="1" applyFill="1" applyBorder="1" applyAlignment="1">
      <alignment horizontal="center" vertical="center"/>
    </xf>
    <xf numFmtId="0" fontId="76" fillId="0" borderId="21" xfId="0" applyFont="1" applyFill="1" applyBorder="1" applyAlignment="1">
      <alignment horizontal="center" vertical="center"/>
    </xf>
    <xf numFmtId="20" fontId="117" fillId="0" borderId="33" xfId="0" applyNumberFormat="1" applyFont="1" applyFill="1" applyBorder="1" applyAlignment="1">
      <alignment horizontal="center" vertical="center"/>
    </xf>
    <xf numFmtId="20" fontId="117" fillId="0" borderId="34" xfId="0" applyNumberFormat="1" applyFont="1" applyFill="1" applyBorder="1" applyAlignment="1">
      <alignment horizontal="center" vertical="center"/>
    </xf>
    <xf numFmtId="20" fontId="117" fillId="0" borderId="30" xfId="0" applyNumberFormat="1" applyFont="1" applyFill="1" applyBorder="1" applyAlignment="1">
      <alignment horizontal="center" vertical="center"/>
    </xf>
    <xf numFmtId="20" fontId="117" fillId="0" borderId="29" xfId="0" quotePrefix="1" applyNumberFormat="1" applyFont="1" applyFill="1" applyBorder="1" applyAlignment="1">
      <alignment horizontal="center" vertical="center"/>
    </xf>
    <xf numFmtId="20" fontId="117" fillId="0" borderId="27" xfId="0" quotePrefix="1" applyNumberFormat="1" applyFont="1" applyFill="1" applyBorder="1" applyAlignment="1">
      <alignment horizontal="center" vertical="center"/>
    </xf>
    <xf numFmtId="0" fontId="117" fillId="0" borderId="29" xfId="0" quotePrefix="1" applyFont="1" applyFill="1" applyBorder="1" applyAlignment="1">
      <alignment horizontal="center" vertical="center"/>
    </xf>
    <xf numFmtId="0" fontId="117" fillId="0" borderId="27" xfId="0" quotePrefix="1" applyFont="1" applyFill="1" applyBorder="1" applyAlignment="1">
      <alignment horizontal="center" vertical="center"/>
    </xf>
    <xf numFmtId="0" fontId="117" fillId="0" borderId="30" xfId="0" quotePrefix="1" applyFont="1" applyFill="1" applyBorder="1" applyAlignment="1">
      <alignment horizontal="center" vertical="center"/>
    </xf>
    <xf numFmtId="0" fontId="118" fillId="0" borderId="0" xfId="0" applyFont="1"/>
    <xf numFmtId="0" fontId="51" fillId="15" borderId="65" xfId="0" applyFont="1" applyFill="1" applyBorder="1" applyAlignment="1">
      <alignment horizontal="center" vertical="center" wrapText="1"/>
    </xf>
    <xf numFmtId="0" fontId="51" fillId="17" borderId="65" xfId="0" applyFont="1" applyFill="1" applyBorder="1" applyAlignment="1">
      <alignment horizontal="center" vertical="center" wrapText="1"/>
    </xf>
    <xf numFmtId="0" fontId="51" fillId="18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wrapText="1"/>
    </xf>
    <xf numFmtId="0" fontId="56" fillId="0" borderId="4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47" xfId="0" applyFont="1" applyFill="1" applyBorder="1" applyAlignment="1">
      <alignment horizontal="center" vertical="center"/>
    </xf>
    <xf numFmtId="0" fontId="119" fillId="0" borderId="0" xfId="0" applyFont="1"/>
    <xf numFmtId="0" fontId="120" fillId="0" borderId="0" xfId="0" applyFont="1"/>
    <xf numFmtId="22" fontId="0" fillId="0" borderId="0" xfId="0" applyNumberFormat="1"/>
    <xf numFmtId="0" fontId="120" fillId="0" borderId="0" xfId="0" applyFont="1" applyBorder="1"/>
    <xf numFmtId="0" fontId="119" fillId="0" borderId="0" xfId="0" applyFont="1" applyBorder="1"/>
    <xf numFmtId="0" fontId="0" fillId="10" borderId="0" xfId="0" applyFill="1"/>
    <xf numFmtId="0" fontId="120" fillId="10" borderId="0" xfId="0" applyFont="1" applyFill="1"/>
    <xf numFmtId="0" fontId="0" fillId="0" borderId="36" xfId="0" applyBorder="1"/>
    <xf numFmtId="0" fontId="120" fillId="0" borderId="36" xfId="0" applyFont="1" applyBorder="1"/>
    <xf numFmtId="0" fontId="119" fillId="0" borderId="35" xfId="0" applyFont="1" applyBorder="1"/>
    <xf numFmtId="0" fontId="120" fillId="0" borderId="35" xfId="0" applyFont="1" applyBorder="1"/>
    <xf numFmtId="0" fontId="11" fillId="0" borderId="4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0" fontId="59" fillId="0" borderId="43" xfId="0" applyFont="1" applyBorder="1" applyAlignment="1">
      <alignment vertical="center" wrapText="1"/>
    </xf>
    <xf numFmtId="0" fontId="46" fillId="0" borderId="56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108" fillId="10" borderId="11" xfId="0" applyFont="1" applyFill="1" applyBorder="1" applyAlignment="1">
      <alignment horizontal="center" vertical="center"/>
    </xf>
    <xf numFmtId="0" fontId="108" fillId="10" borderId="16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32" fillId="10" borderId="16" xfId="0" applyFont="1" applyFill="1" applyBorder="1" applyAlignment="1">
      <alignment horizontal="center" vertical="center"/>
    </xf>
    <xf numFmtId="0" fontId="32" fillId="10" borderId="77" xfId="0" applyFont="1" applyFill="1" applyBorder="1" applyAlignment="1">
      <alignment horizontal="center" vertical="center"/>
    </xf>
    <xf numFmtId="0" fontId="32" fillId="10" borderId="78" xfId="0" applyFont="1" applyFill="1" applyBorder="1" applyAlignment="1">
      <alignment horizontal="center" vertical="center"/>
    </xf>
    <xf numFmtId="0" fontId="32" fillId="10" borderId="81" xfId="0" applyFont="1" applyFill="1" applyBorder="1" applyAlignment="1">
      <alignment horizontal="center" vertical="center"/>
    </xf>
    <xf numFmtId="0" fontId="32" fillId="10" borderId="82" xfId="0" applyFont="1" applyFill="1" applyBorder="1" applyAlignment="1">
      <alignment horizontal="center" vertical="center"/>
    </xf>
    <xf numFmtId="0" fontId="61" fillId="19" borderId="83" xfId="0" applyFont="1" applyFill="1" applyBorder="1" applyAlignment="1">
      <alignment horizontal="center" vertical="center"/>
    </xf>
    <xf numFmtId="0" fontId="61" fillId="19" borderId="78" xfId="0" applyFont="1" applyFill="1" applyBorder="1" applyAlignment="1">
      <alignment horizontal="center" vertical="center"/>
    </xf>
    <xf numFmtId="0" fontId="32" fillId="19" borderId="11" xfId="0" applyFont="1" applyFill="1" applyBorder="1" applyAlignment="1">
      <alignment horizontal="center" vertical="center"/>
    </xf>
    <xf numFmtId="0" fontId="32" fillId="19" borderId="16" xfId="0" applyFont="1" applyFill="1" applyBorder="1" applyAlignment="1">
      <alignment horizontal="center" vertical="center"/>
    </xf>
    <xf numFmtId="0" fontId="32" fillId="19" borderId="76" xfId="0" applyFont="1" applyFill="1" applyBorder="1" applyAlignment="1">
      <alignment horizontal="center" vertical="center"/>
    </xf>
    <xf numFmtId="0" fontId="32" fillId="14" borderId="16" xfId="0" applyFont="1" applyFill="1" applyBorder="1" applyAlignment="1">
      <alignment horizontal="center" vertical="center"/>
    </xf>
    <xf numFmtId="0" fontId="61" fillId="19" borderId="76" xfId="0" applyFont="1" applyFill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/>
    </xf>
    <xf numFmtId="0" fontId="61" fillId="19" borderId="84" xfId="0" applyFont="1" applyFill="1" applyBorder="1" applyAlignment="1">
      <alignment horizontal="center" vertical="center"/>
    </xf>
    <xf numFmtId="0" fontId="61" fillId="19" borderId="16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61" fillId="19" borderId="82" xfId="0" applyFont="1" applyFill="1" applyBorder="1" applyAlignment="1">
      <alignment horizontal="center" vertical="center"/>
    </xf>
    <xf numFmtId="0" fontId="48" fillId="10" borderId="7" xfId="0" applyFont="1" applyFill="1" applyBorder="1" applyAlignment="1">
      <alignment horizontal="center" vertical="center"/>
    </xf>
    <xf numFmtId="0" fontId="62" fillId="10" borderId="85" xfId="0" applyFont="1" applyFill="1" applyBorder="1" applyAlignment="1">
      <alignment horizontal="center" vertical="center"/>
    </xf>
    <xf numFmtId="0" fontId="49" fillId="10" borderId="51" xfId="0" applyFont="1" applyFill="1" applyBorder="1" applyAlignment="1">
      <alignment horizontal="center" vertical="center" wrapText="1"/>
    </xf>
    <xf numFmtId="0" fontId="48" fillId="10" borderId="53" xfId="0" applyFont="1" applyFill="1" applyBorder="1" applyAlignment="1">
      <alignment horizontal="center" vertical="center" wrapText="1"/>
    </xf>
    <xf numFmtId="9" fontId="48" fillId="10" borderId="50" xfId="2" applyFont="1" applyFill="1" applyBorder="1" applyAlignment="1">
      <alignment horizontal="center" vertical="center" wrapText="1"/>
    </xf>
    <xf numFmtId="9" fontId="48" fillId="10" borderId="51" xfId="2" applyFont="1" applyFill="1" applyBorder="1" applyAlignment="1">
      <alignment horizontal="center" vertical="center" wrapText="1"/>
    </xf>
    <xf numFmtId="9" fontId="48" fillId="10" borderId="53" xfId="2" applyFont="1" applyFill="1" applyBorder="1" applyAlignment="1">
      <alignment horizontal="center" vertical="center" wrapText="1"/>
    </xf>
    <xf numFmtId="0" fontId="48" fillId="10" borderId="24" xfId="0" applyFont="1" applyFill="1" applyBorder="1" applyAlignment="1">
      <alignment horizontal="center"/>
    </xf>
    <xf numFmtId="0" fontId="48" fillId="10" borderId="0" xfId="0" applyFont="1" applyFill="1" applyBorder="1" applyAlignment="1">
      <alignment horizontal="center"/>
    </xf>
    <xf numFmtId="0" fontId="61" fillId="10" borderId="0" xfId="0" applyFont="1" applyFill="1" applyBorder="1" applyAlignment="1">
      <alignment horizontal="center"/>
    </xf>
    <xf numFmtId="0" fontId="61" fillId="10" borderId="0" xfId="0" applyFont="1" applyFill="1" applyBorder="1"/>
    <xf numFmtId="0" fontId="61" fillId="10" borderId="0" xfId="0" applyFont="1" applyFill="1"/>
    <xf numFmtId="0" fontId="19" fillId="0" borderId="0" xfId="0" applyFont="1"/>
    <xf numFmtId="0" fontId="19" fillId="0" borderId="0" xfId="0" quotePrefix="1" applyFont="1" applyAlignment="1">
      <alignment horizontal="center"/>
    </xf>
    <xf numFmtId="0" fontId="32" fillId="20" borderId="11" xfId="0" applyFont="1" applyFill="1" applyBorder="1" applyAlignment="1">
      <alignment horizontal="center" vertical="center"/>
    </xf>
    <xf numFmtId="0" fontId="32" fillId="20" borderId="16" xfId="0" applyFont="1" applyFill="1" applyBorder="1" applyAlignment="1">
      <alignment horizontal="center" vertical="center"/>
    </xf>
    <xf numFmtId="0" fontId="121" fillId="0" borderId="56" xfId="0" applyFont="1" applyFill="1" applyBorder="1" applyAlignment="1">
      <alignment horizontal="center" vertical="center"/>
    </xf>
    <xf numFmtId="0" fontId="122" fillId="0" borderId="46" xfId="0" applyFont="1" applyFill="1" applyBorder="1" applyAlignment="1">
      <alignment horizontal="center" vertical="center"/>
    </xf>
    <xf numFmtId="0" fontId="121" fillId="0" borderId="55" xfId="0" applyFont="1" applyFill="1" applyBorder="1" applyAlignment="1">
      <alignment horizontal="center" vertical="center"/>
    </xf>
    <xf numFmtId="0" fontId="123" fillId="0" borderId="25" xfId="0" applyFont="1" applyFill="1" applyBorder="1" applyAlignment="1">
      <alignment horizontal="center" vertical="center"/>
    </xf>
    <xf numFmtId="0" fontId="124" fillId="0" borderId="55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center" vertical="center"/>
    </xf>
    <xf numFmtId="0" fontId="124" fillId="0" borderId="25" xfId="0" applyFont="1" applyFill="1" applyBorder="1" applyAlignment="1">
      <alignment horizontal="center" vertical="center"/>
    </xf>
    <xf numFmtId="0" fontId="126" fillId="0" borderId="25" xfId="0" applyFont="1" applyFill="1" applyBorder="1" applyAlignment="1">
      <alignment horizontal="center" vertical="center"/>
    </xf>
    <xf numFmtId="0" fontId="124" fillId="0" borderId="45" xfId="0" applyFont="1" applyFill="1" applyBorder="1" applyAlignment="1">
      <alignment horizontal="center" vertical="center"/>
    </xf>
    <xf numFmtId="0" fontId="126" fillId="0" borderId="47" xfId="0" applyFont="1" applyFill="1" applyBorder="1" applyAlignment="1">
      <alignment horizontal="center" vertical="center"/>
    </xf>
    <xf numFmtId="0" fontId="126" fillId="0" borderId="46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left" vertical="center"/>
    </xf>
    <xf numFmtId="0" fontId="126" fillId="0" borderId="25" xfId="0" applyFont="1" applyFill="1" applyBorder="1" applyAlignment="1">
      <alignment horizontal="left" vertical="center"/>
    </xf>
    <xf numFmtId="0" fontId="127" fillId="0" borderId="11" xfId="0" applyFont="1" applyFill="1" applyBorder="1" applyAlignment="1">
      <alignment horizontal="center" vertical="center"/>
    </xf>
    <xf numFmtId="0" fontId="127" fillId="10" borderId="11" xfId="0" applyFont="1" applyFill="1" applyBorder="1" applyAlignment="1">
      <alignment horizontal="center" vertical="center"/>
    </xf>
    <xf numFmtId="0" fontId="127" fillId="0" borderId="77" xfId="0" applyFont="1" applyFill="1" applyBorder="1" applyAlignment="1">
      <alignment horizontal="center" vertical="center"/>
    </xf>
    <xf numFmtId="0" fontId="127" fillId="0" borderId="16" xfId="0" applyFont="1" applyFill="1" applyBorder="1" applyAlignment="1">
      <alignment horizontal="center" vertical="center"/>
    </xf>
    <xf numFmtId="0" fontId="127" fillId="10" borderId="16" xfId="0" applyFont="1" applyFill="1" applyBorder="1" applyAlignment="1">
      <alignment horizontal="center" vertical="center"/>
    </xf>
    <xf numFmtId="0" fontId="127" fillId="0" borderId="78" xfId="0" applyFont="1" applyFill="1" applyBorder="1" applyAlignment="1">
      <alignment horizontal="center" vertical="center"/>
    </xf>
    <xf numFmtId="0" fontId="128" fillId="0" borderId="11" xfId="0" applyFont="1" applyFill="1" applyBorder="1" applyAlignment="1">
      <alignment horizontal="center" vertical="center"/>
    </xf>
    <xf numFmtId="0" fontId="128" fillId="0" borderId="16" xfId="0" applyFont="1" applyFill="1" applyBorder="1" applyAlignment="1">
      <alignment horizontal="center" vertical="center"/>
    </xf>
    <xf numFmtId="0" fontId="129" fillId="10" borderId="0" xfId="0" applyFont="1" applyFill="1" applyBorder="1" applyAlignment="1">
      <alignment horizontal="center" vertical="center"/>
    </xf>
    <xf numFmtId="0" fontId="130" fillId="0" borderId="47" xfId="0" applyFont="1" applyFill="1" applyBorder="1" applyAlignment="1">
      <alignment horizontal="center" vertical="center"/>
    </xf>
    <xf numFmtId="14" fontId="10" fillId="0" borderId="43" xfId="0" applyNumberFormat="1" applyFont="1" applyBorder="1" applyAlignment="1">
      <alignment horizontal="center" vertical="center" wrapText="1"/>
    </xf>
    <xf numFmtId="20" fontId="10" fillId="0" borderId="43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20" fontId="59" fillId="0" borderId="43" xfId="0" applyNumberFormat="1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0" fontId="17" fillId="0" borderId="71" xfId="0" applyFont="1" applyBorder="1" applyAlignment="1">
      <alignment vertical="center" wrapText="1"/>
    </xf>
    <xf numFmtId="0" fontId="59" fillId="0" borderId="71" xfId="0" applyFont="1" applyBorder="1" applyAlignment="1">
      <alignment vertical="center" wrapText="1"/>
    </xf>
    <xf numFmtId="14" fontId="10" fillId="0" borderId="71" xfId="0" applyNumberFormat="1" applyFont="1" applyBorder="1" applyAlignment="1">
      <alignment horizontal="center" vertical="center" wrapText="1"/>
    </xf>
    <xf numFmtId="20" fontId="59" fillId="0" borderId="71" xfId="0" applyNumberFormat="1" applyFont="1" applyBorder="1" applyAlignment="1">
      <alignment horizontal="center" vertical="center" wrapText="1"/>
    </xf>
    <xf numFmtId="0" fontId="59" fillId="0" borderId="71" xfId="0" applyFont="1" applyBorder="1" applyAlignment="1">
      <alignment horizontal="center" vertical="center" wrapText="1"/>
    </xf>
    <xf numFmtId="0" fontId="27" fillId="10" borderId="25" xfId="0" applyFont="1" applyFill="1" applyBorder="1" applyAlignment="1">
      <alignment horizontal="center" vertical="center"/>
    </xf>
    <xf numFmtId="0" fontId="46" fillId="10" borderId="56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0" fontId="46" fillId="10" borderId="55" xfId="0" applyFont="1" applyFill="1" applyBorder="1" applyAlignment="1">
      <alignment horizontal="center" vertical="center"/>
    </xf>
    <xf numFmtId="0" fontId="24" fillId="10" borderId="47" xfId="0" applyFont="1" applyFill="1" applyBorder="1" applyAlignment="1">
      <alignment horizontal="center" vertical="center"/>
    </xf>
    <xf numFmtId="0" fontId="1" fillId="0" borderId="0" xfId="0" applyFont="1"/>
    <xf numFmtId="0" fontId="45" fillId="14" borderId="11" xfId="0" applyFont="1" applyFill="1" applyBorder="1" applyAlignment="1">
      <alignment horizontal="center"/>
    </xf>
    <xf numFmtId="0" fontId="32" fillId="14" borderId="11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14" borderId="81" xfId="0" applyFont="1" applyFill="1" applyBorder="1" applyAlignment="1">
      <alignment horizontal="center" vertical="center"/>
    </xf>
    <xf numFmtId="0" fontId="45" fillId="14" borderId="16" xfId="0" applyFont="1" applyFill="1" applyBorder="1" applyAlignment="1">
      <alignment horizontal="center"/>
    </xf>
    <xf numFmtId="0" fontId="32" fillId="14" borderId="78" xfId="0" applyFont="1" applyFill="1" applyBorder="1" applyAlignment="1">
      <alignment horizontal="center" vertical="center"/>
    </xf>
    <xf numFmtId="0" fontId="32" fillId="14" borderId="82" xfId="0" applyFont="1" applyFill="1" applyBorder="1" applyAlignment="1">
      <alignment horizontal="center" vertical="center"/>
    </xf>
    <xf numFmtId="0" fontId="61" fillId="14" borderId="83" xfId="0" applyFont="1" applyFill="1" applyBorder="1" applyAlignment="1">
      <alignment horizontal="center" vertical="center"/>
    </xf>
    <xf numFmtId="0" fontId="61" fillId="14" borderId="78" xfId="0" applyFont="1" applyFill="1" applyBorder="1" applyAlignment="1">
      <alignment horizontal="center" vertical="center"/>
    </xf>
    <xf numFmtId="0" fontId="32" fillId="0" borderId="86" xfId="0" applyFont="1" applyFill="1" applyBorder="1" applyAlignment="1">
      <alignment horizontal="center" vertical="center"/>
    </xf>
    <xf numFmtId="0" fontId="61" fillId="19" borderId="87" xfId="0" applyFont="1" applyFill="1" applyBorder="1" applyAlignment="1">
      <alignment horizontal="center" vertical="center"/>
    </xf>
    <xf numFmtId="0" fontId="32" fillId="0" borderId="88" xfId="0" applyFont="1" applyFill="1" applyBorder="1" applyAlignment="1">
      <alignment horizontal="center" vertical="center"/>
    </xf>
    <xf numFmtId="0" fontId="61" fillId="19" borderId="89" xfId="0" applyFont="1" applyFill="1" applyBorder="1" applyAlignment="1">
      <alignment horizontal="center" vertical="center"/>
    </xf>
    <xf numFmtId="0" fontId="48" fillId="0" borderId="90" xfId="0" applyFont="1" applyFill="1" applyBorder="1" applyAlignment="1">
      <alignment horizontal="center" vertical="center" wrapText="1"/>
    </xf>
    <xf numFmtId="0" fontId="47" fillId="0" borderId="91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>
      <alignment horizontal="center" vertical="center"/>
    </xf>
    <xf numFmtId="0" fontId="32" fillId="10" borderId="91" xfId="0" applyFont="1" applyFill="1" applyBorder="1" applyAlignment="1">
      <alignment horizontal="center" vertical="center"/>
    </xf>
    <xf numFmtId="0" fontId="32" fillId="0" borderId="93" xfId="0" applyFont="1" applyFill="1" applyBorder="1" applyAlignment="1">
      <alignment horizontal="center" vertical="center"/>
    </xf>
    <xf numFmtId="0" fontId="87" fillId="9" borderId="11" xfId="0" applyFont="1" applyFill="1" applyBorder="1" applyAlignment="1">
      <alignment horizontal="center" vertical="center"/>
    </xf>
    <xf numFmtId="0" fontId="32" fillId="19" borderId="81" xfId="0" applyFont="1" applyFill="1" applyBorder="1" applyAlignment="1">
      <alignment horizontal="center" vertical="center"/>
    </xf>
    <xf numFmtId="0" fontId="32" fillId="19" borderId="82" xfId="0" applyFont="1" applyFill="1" applyBorder="1" applyAlignment="1">
      <alignment horizontal="center" vertical="center"/>
    </xf>
    <xf numFmtId="0" fontId="32" fillId="19" borderId="86" xfId="0" applyFont="1" applyFill="1" applyBorder="1" applyAlignment="1">
      <alignment horizontal="center" vertical="center"/>
    </xf>
    <xf numFmtId="0" fontId="5" fillId="10" borderId="92" xfId="0" applyFont="1" applyFill="1" applyBorder="1" applyAlignment="1">
      <alignment horizontal="center" vertical="center"/>
    </xf>
    <xf numFmtId="0" fontId="32" fillId="19" borderId="88" xfId="0" applyFont="1" applyFill="1" applyBorder="1" applyAlignment="1">
      <alignment horizontal="center" vertical="center"/>
    </xf>
    <xf numFmtId="0" fontId="5" fillId="10" borderId="91" xfId="0" applyFont="1" applyFill="1" applyBorder="1" applyAlignment="1">
      <alignment horizontal="center" vertical="center"/>
    </xf>
    <xf numFmtId="0" fontId="32" fillId="19" borderId="94" xfId="0" applyFont="1" applyFill="1" applyBorder="1" applyAlignment="1">
      <alignment horizontal="center" vertical="center"/>
    </xf>
    <xf numFmtId="0" fontId="61" fillId="19" borderId="94" xfId="0" applyFont="1" applyFill="1" applyBorder="1" applyAlignment="1">
      <alignment horizontal="center" vertical="center"/>
    </xf>
    <xf numFmtId="0" fontId="26" fillId="10" borderId="87" xfId="0" applyFont="1" applyFill="1" applyBorder="1" applyAlignment="1">
      <alignment horizontal="center" vertical="center"/>
    </xf>
    <xf numFmtId="0" fontId="61" fillId="19" borderId="88" xfId="0" applyFont="1" applyFill="1" applyBorder="1" applyAlignment="1">
      <alignment horizontal="center" vertical="center"/>
    </xf>
    <xf numFmtId="0" fontId="26" fillId="10" borderId="91" xfId="0" applyFont="1" applyFill="1" applyBorder="1" applyAlignment="1">
      <alignment horizontal="center" vertical="center"/>
    </xf>
    <xf numFmtId="0" fontId="131" fillId="0" borderId="0" xfId="0" applyFont="1"/>
    <xf numFmtId="0" fontId="19" fillId="3" borderId="51" xfId="0" applyFont="1" applyFill="1" applyBorder="1" applyAlignment="1">
      <alignment horizontal="center" vertical="center" wrapText="1"/>
    </xf>
    <xf numFmtId="0" fontId="132" fillId="0" borderId="0" xfId="0" applyFont="1"/>
    <xf numFmtId="0" fontId="132" fillId="0" borderId="95" xfId="0" applyFont="1" applyBorder="1"/>
    <xf numFmtId="0" fontId="102" fillId="21" borderId="65" xfId="0" applyFont="1" applyFill="1" applyBorder="1"/>
    <xf numFmtId="0" fontId="0" fillId="21" borderId="65" xfId="0" applyFill="1" applyBorder="1"/>
    <xf numFmtId="0" fontId="63" fillId="0" borderId="0" xfId="0" applyFont="1"/>
    <xf numFmtId="0" fontId="133" fillId="0" borderId="0" xfId="0" applyFont="1" applyBorder="1"/>
    <xf numFmtId="0" fontId="133" fillId="0" borderId="0" xfId="0" applyFont="1"/>
    <xf numFmtId="0" fontId="64" fillId="0" borderId="0" xfId="0" applyFont="1"/>
    <xf numFmtId="14" fontId="134" fillId="0" borderId="0" xfId="0" applyNumberFormat="1" applyFont="1" applyBorder="1" applyAlignment="1">
      <alignment horizontal="center"/>
    </xf>
    <xf numFmtId="20" fontId="64" fillId="0" borderId="0" xfId="0" applyNumberFormat="1" applyFont="1" applyBorder="1" applyAlignment="1">
      <alignment horizontal="center"/>
    </xf>
    <xf numFmtId="0" fontId="135" fillId="0" borderId="65" xfId="0" applyFont="1" applyBorder="1"/>
    <xf numFmtId="0" fontId="136" fillId="0" borderId="65" xfId="0" applyFont="1" applyBorder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0" fillId="21" borderId="65" xfId="0" applyFill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2" fillId="21" borderId="65" xfId="0" applyFont="1" applyFill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88" fillId="0" borderId="65" xfId="0" applyFont="1" applyBorder="1"/>
    <xf numFmtId="0" fontId="88" fillId="0" borderId="65" xfId="0" applyFont="1" applyBorder="1" applyAlignment="1">
      <alignment horizontal="center"/>
    </xf>
    <xf numFmtId="14" fontId="88" fillId="0" borderId="65" xfId="0" applyNumberFormat="1" applyFont="1" applyBorder="1" applyAlignment="1">
      <alignment horizontal="center"/>
    </xf>
    <xf numFmtId="20" fontId="88" fillId="0" borderId="65" xfId="0" applyNumberFormat="1" applyFont="1" applyBorder="1" applyAlignment="1">
      <alignment horizontal="center"/>
    </xf>
    <xf numFmtId="0" fontId="135" fillId="0" borderId="6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1" fillId="0" borderId="97" xfId="0" applyFont="1" applyFill="1" applyBorder="1" applyAlignment="1">
      <alignment horizontal="center" vertical="center"/>
    </xf>
    <xf numFmtId="0" fontId="130" fillId="0" borderId="55" xfId="0" applyFont="1" applyFill="1" applyBorder="1" applyAlignment="1">
      <alignment horizontal="center" vertical="center"/>
    </xf>
    <xf numFmtId="0" fontId="65" fillId="0" borderId="0" xfId="0" quotePrefix="1" applyFont="1" applyAlignment="1">
      <alignment horizontal="center"/>
    </xf>
    <xf numFmtId="0" fontId="137" fillId="0" borderId="0" xfId="0" applyFont="1" applyAlignment="1">
      <alignment horizontal="left"/>
    </xf>
    <xf numFmtId="0" fontId="138" fillId="0" borderId="0" xfId="0" applyFont="1" applyAlignment="1">
      <alignment horizontal="center"/>
    </xf>
    <xf numFmtId="0" fontId="139" fillId="0" borderId="0" xfId="0" applyFont="1"/>
    <xf numFmtId="0" fontId="37" fillId="10" borderId="7" xfId="0" applyFont="1" applyFill="1" applyBorder="1" applyAlignment="1">
      <alignment horizontal="center"/>
    </xf>
    <xf numFmtId="0" fontId="38" fillId="10" borderId="85" xfId="0" applyFont="1" applyFill="1" applyBorder="1" applyAlignment="1">
      <alignment horizontal="center"/>
    </xf>
    <xf numFmtId="0" fontId="37" fillId="10" borderId="51" xfId="0" applyFont="1" applyFill="1" applyBorder="1" applyAlignment="1">
      <alignment horizontal="center" textRotation="90" wrapText="1"/>
    </xf>
    <xf numFmtId="0" fontId="50" fillId="10" borderId="51" xfId="0" applyFont="1" applyFill="1" applyBorder="1" applyAlignment="1">
      <alignment horizontal="center" textRotation="90" wrapText="1"/>
    </xf>
    <xf numFmtId="9" fontId="37" fillId="10" borderId="7" xfId="2" applyFont="1" applyFill="1" applyBorder="1" applyAlignment="1">
      <alignment horizontal="center" textRotation="90" wrapText="1"/>
    </xf>
    <xf numFmtId="9" fontId="37" fillId="10" borderId="51" xfId="2" applyFont="1" applyFill="1" applyBorder="1" applyAlignment="1">
      <alignment horizontal="center" textRotation="90" wrapText="1"/>
    </xf>
    <xf numFmtId="9" fontId="37" fillId="10" borderId="53" xfId="2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/>
    </xf>
    <xf numFmtId="0" fontId="40" fillId="0" borderId="13" xfId="0" applyFont="1" applyBorder="1" applyAlignment="1">
      <alignment horizontal="center" vertical="center" textRotation="90"/>
    </xf>
    <xf numFmtId="0" fontId="87" fillId="0" borderId="0" xfId="0" applyFont="1"/>
    <xf numFmtId="0" fontId="98" fillId="0" borderId="0" xfId="0" applyFont="1" applyBorder="1" applyAlignment="1">
      <alignment horizontal="center" vertical="center"/>
    </xf>
    <xf numFmtId="0" fontId="140" fillId="0" borderId="49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21" fillId="10" borderId="0" xfId="0" applyFont="1" applyFill="1" applyBorder="1"/>
    <xf numFmtId="0" fontId="21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center" vertical="center"/>
    </xf>
    <xf numFmtId="0" fontId="29" fillId="10" borderId="0" xfId="0" applyFont="1" applyFill="1" applyBorder="1"/>
    <xf numFmtId="0" fontId="21" fillId="22" borderId="40" xfId="0" applyFont="1" applyFill="1" applyBorder="1"/>
    <xf numFmtId="0" fontId="21" fillId="22" borderId="3" xfId="0" applyFont="1" applyFill="1" applyBorder="1"/>
    <xf numFmtId="0" fontId="4" fillId="22" borderId="35" xfId="0" applyFont="1" applyFill="1" applyBorder="1" applyAlignment="1">
      <alignment horizontal="center"/>
    </xf>
    <xf numFmtId="0" fontId="7" fillId="22" borderId="3" xfId="0" applyFont="1" applyFill="1" applyBorder="1" applyAlignment="1">
      <alignment horizontal="center" vertical="center"/>
    </xf>
    <xf numFmtId="0" fontId="4" fillId="22" borderId="39" xfId="0" applyFont="1" applyFill="1" applyBorder="1" applyAlignment="1">
      <alignment horizontal="center" vertical="center"/>
    </xf>
    <xf numFmtId="0" fontId="7" fillId="22" borderId="35" xfId="0" applyFont="1" applyFill="1" applyBorder="1" applyAlignment="1">
      <alignment horizontal="left" vertical="center"/>
    </xf>
    <xf numFmtId="0" fontId="4" fillId="22" borderId="39" xfId="0" applyFont="1" applyFill="1" applyBorder="1"/>
    <xf numFmtId="49" fontId="21" fillId="22" borderId="24" xfId="0" applyNumberFormat="1" applyFont="1" applyFill="1" applyBorder="1"/>
    <xf numFmtId="49" fontId="21" fillId="22" borderId="0" xfId="0" quotePrefix="1" applyNumberFormat="1" applyFont="1" applyFill="1" applyAlignment="1">
      <alignment horizontal="center" vertical="center"/>
    </xf>
    <xf numFmtId="49" fontId="79" fillId="22" borderId="0" xfId="0" quotePrefix="1" applyNumberFormat="1" applyFont="1" applyFill="1" applyBorder="1" applyAlignment="1">
      <alignment horizontal="center" vertical="center"/>
    </xf>
    <xf numFmtId="49" fontId="3" fillId="22" borderId="0" xfId="0" applyNumberFormat="1" applyFont="1" applyFill="1" applyAlignment="1">
      <alignment horizontal="center" vertical="center"/>
    </xf>
    <xf numFmtId="49" fontId="3" fillId="22" borderId="23" xfId="0" applyNumberFormat="1" applyFont="1" applyFill="1" applyBorder="1"/>
    <xf numFmtId="49" fontId="3" fillId="22" borderId="0" xfId="0" applyNumberFormat="1" applyFont="1" applyFill="1" applyAlignment="1">
      <alignment horizontal="left" vertical="center"/>
    </xf>
    <xf numFmtId="49" fontId="3" fillId="22" borderId="23" xfId="0" applyNumberFormat="1" applyFont="1" applyFill="1" applyBorder="1" applyAlignment="1">
      <alignment horizontal="center" vertical="center"/>
    </xf>
    <xf numFmtId="49" fontId="40" fillId="22" borderId="60" xfId="0" quotePrefix="1" applyNumberFormat="1" applyFont="1" applyFill="1" applyBorder="1" applyAlignment="1">
      <alignment horizontal="center" vertical="center"/>
    </xf>
    <xf numFmtId="49" fontId="40" fillId="22" borderId="61" xfId="0" applyNumberFormat="1" applyFont="1" applyFill="1" applyBorder="1" applyAlignment="1">
      <alignment horizontal="center" vertical="center"/>
    </xf>
    <xf numFmtId="49" fontId="31" fillId="22" borderId="37" xfId="0" applyNumberFormat="1" applyFont="1" applyFill="1" applyBorder="1" applyAlignment="1">
      <alignment horizontal="center" vertical="center"/>
    </xf>
    <xf numFmtId="49" fontId="31" fillId="22" borderId="62" xfId="0" applyNumberFormat="1" applyFont="1" applyFill="1" applyBorder="1" applyAlignment="1">
      <alignment horizontal="center" vertical="center"/>
    </xf>
    <xf numFmtId="49" fontId="31" fillId="22" borderId="63" xfId="0" applyNumberFormat="1" applyFont="1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center" vertical="center"/>
    </xf>
    <xf numFmtId="0" fontId="22" fillId="22" borderId="43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2" borderId="9" xfId="0" applyFont="1" applyFill="1" applyBorder="1" applyAlignment="1">
      <alignment horizontal="center" vertical="center"/>
    </xf>
    <xf numFmtId="0" fontId="8" fillId="22" borderId="18" xfId="0" applyFont="1" applyFill="1" applyBorder="1" applyAlignment="1">
      <alignment horizontal="center" vertical="center"/>
    </xf>
    <xf numFmtId="0" fontId="8" fillId="22" borderId="56" xfId="0" applyFont="1" applyFill="1" applyBorder="1" applyAlignment="1">
      <alignment horizontal="center" vertical="center"/>
    </xf>
    <xf numFmtId="0" fontId="8" fillId="22" borderId="46" xfId="0" applyFont="1" applyFill="1" applyBorder="1" applyAlignment="1">
      <alignment horizontal="center" vertical="center"/>
    </xf>
    <xf numFmtId="0" fontId="21" fillId="22" borderId="19" xfId="0" applyFont="1" applyFill="1" applyBorder="1" applyAlignment="1">
      <alignment horizontal="center" vertical="center"/>
    </xf>
    <xf numFmtId="20" fontId="5" fillId="22" borderId="29" xfId="0" applyNumberFormat="1" applyFont="1" applyFill="1" applyBorder="1" applyAlignment="1">
      <alignment horizontal="center" vertical="center"/>
    </xf>
    <xf numFmtId="0" fontId="115" fillId="22" borderId="56" xfId="0" applyFont="1" applyFill="1" applyBorder="1" applyAlignment="1">
      <alignment horizontal="center" vertical="center"/>
    </xf>
    <xf numFmtId="0" fontId="126" fillId="22" borderId="46" xfId="0" applyFont="1" applyFill="1" applyBorder="1" applyAlignment="1">
      <alignment horizontal="center" vertical="center"/>
    </xf>
    <xf numFmtId="0" fontId="116" fillId="22" borderId="48" xfId="0" applyFont="1" applyFill="1" applyBorder="1" applyAlignment="1">
      <alignment horizontal="center" vertical="center"/>
    </xf>
    <xf numFmtId="20" fontId="5" fillId="22" borderId="34" xfId="0" applyNumberFormat="1" applyFont="1" applyFill="1" applyBorder="1" applyAlignment="1">
      <alignment horizontal="center" vertical="center"/>
    </xf>
    <xf numFmtId="0" fontId="21" fillId="22" borderId="34" xfId="0" applyFont="1" applyFill="1" applyBorder="1" applyAlignment="1">
      <alignment horizontal="center" vertical="center"/>
    </xf>
    <xf numFmtId="0" fontId="21" fillId="22" borderId="20" xfId="0" applyFont="1" applyFill="1" applyBorder="1" applyAlignment="1">
      <alignment horizontal="center" vertical="center"/>
    </xf>
    <xf numFmtId="20" fontId="5" fillId="22" borderId="27" xfId="0" applyNumberFormat="1" applyFont="1" applyFill="1" applyBorder="1" applyAlignment="1">
      <alignment horizontal="center" vertical="center"/>
    </xf>
    <xf numFmtId="0" fontId="125" fillId="22" borderId="25" xfId="0" applyFont="1" applyFill="1" applyBorder="1" applyAlignment="1">
      <alignment horizontal="center" vertical="center"/>
    </xf>
    <xf numFmtId="0" fontId="116" fillId="22" borderId="38" xfId="0" applyFont="1" applyFill="1" applyBorder="1" applyAlignment="1">
      <alignment horizontal="center" vertical="center"/>
    </xf>
    <xf numFmtId="20" fontId="5" fillId="22" borderId="42" xfId="0" applyNumberFormat="1" applyFont="1" applyFill="1" applyBorder="1" applyAlignment="1">
      <alignment horizontal="center" vertical="center"/>
    </xf>
    <xf numFmtId="0" fontId="21" fillId="22" borderId="42" xfId="0" applyFont="1" applyFill="1" applyBorder="1" applyAlignment="1">
      <alignment horizontal="center" vertical="center"/>
    </xf>
    <xf numFmtId="0" fontId="124" fillId="22" borderId="25" xfId="0" applyFont="1" applyFill="1" applyBorder="1" applyAlignment="1">
      <alignment horizontal="center" vertical="center"/>
    </xf>
    <xf numFmtId="0" fontId="126" fillId="22" borderId="25" xfId="0" applyFont="1" applyFill="1" applyBorder="1" applyAlignment="1">
      <alignment horizontal="center" vertical="center"/>
    </xf>
    <xf numFmtId="0" fontId="21" fillId="22" borderId="21" xfId="0" applyFont="1" applyFill="1" applyBorder="1" applyAlignment="1">
      <alignment horizontal="center" vertical="center"/>
    </xf>
    <xf numFmtId="20" fontId="5" fillId="22" borderId="33" xfId="0" applyNumberFormat="1" applyFont="1" applyFill="1" applyBorder="1" applyAlignment="1">
      <alignment horizontal="center" vertical="center"/>
    </xf>
    <xf numFmtId="0" fontId="124" fillId="22" borderId="45" xfId="0" applyFont="1" applyFill="1" applyBorder="1" applyAlignment="1">
      <alignment horizontal="center" vertical="center"/>
    </xf>
    <xf numFmtId="0" fontId="126" fillId="22" borderId="47" xfId="0" applyFont="1" applyFill="1" applyBorder="1" applyAlignment="1">
      <alignment horizontal="center" vertical="center"/>
    </xf>
    <xf numFmtId="0" fontId="116" fillId="22" borderId="49" xfId="0" applyFont="1" applyFill="1" applyBorder="1" applyAlignment="1">
      <alignment horizontal="center" vertical="center"/>
    </xf>
    <xf numFmtId="0" fontId="21" fillId="22" borderId="33" xfId="0" applyFont="1" applyFill="1" applyBorder="1" applyAlignment="1">
      <alignment horizontal="center" vertical="center"/>
    </xf>
    <xf numFmtId="20" fontId="5" fillId="22" borderId="30" xfId="0" applyNumberFormat="1" applyFont="1" applyFill="1" applyBorder="1" applyAlignment="1">
      <alignment horizontal="center" vertical="center"/>
    </xf>
    <xf numFmtId="20" fontId="5" fillId="22" borderId="29" xfId="0" quotePrefix="1" applyNumberFormat="1" applyFont="1" applyFill="1" applyBorder="1" applyAlignment="1">
      <alignment horizontal="center" vertical="center"/>
    </xf>
    <xf numFmtId="20" fontId="5" fillId="22" borderId="34" xfId="0" quotePrefix="1" applyNumberFormat="1" applyFont="1" applyFill="1" applyBorder="1" applyAlignment="1">
      <alignment horizontal="center" vertical="center"/>
    </xf>
    <xf numFmtId="20" fontId="5" fillId="22" borderId="27" xfId="0" quotePrefix="1" applyNumberFormat="1" applyFont="1" applyFill="1" applyBorder="1" applyAlignment="1">
      <alignment horizontal="center" vertical="center"/>
    </xf>
    <xf numFmtId="20" fontId="5" fillId="22" borderId="42" xfId="0" quotePrefix="1" applyNumberFormat="1" applyFont="1" applyFill="1" applyBorder="1" applyAlignment="1">
      <alignment horizontal="center" vertical="center"/>
    </xf>
    <xf numFmtId="0" fontId="5" fillId="22" borderId="29" xfId="0" quotePrefix="1" applyFont="1" applyFill="1" applyBorder="1" applyAlignment="1">
      <alignment horizontal="center" vertical="center"/>
    </xf>
    <xf numFmtId="0" fontId="5" fillId="22" borderId="34" xfId="0" quotePrefix="1" applyFont="1" applyFill="1" applyBorder="1" applyAlignment="1">
      <alignment horizontal="center" vertical="center"/>
    </xf>
    <xf numFmtId="0" fontId="5" fillId="22" borderId="27" xfId="0" quotePrefix="1" applyFont="1" applyFill="1" applyBorder="1" applyAlignment="1">
      <alignment horizontal="center" vertical="center"/>
    </xf>
    <xf numFmtId="0" fontId="5" fillId="22" borderId="42" xfId="0" quotePrefix="1" applyFont="1" applyFill="1" applyBorder="1" applyAlignment="1">
      <alignment horizontal="center" vertical="center"/>
    </xf>
    <xf numFmtId="0" fontId="5" fillId="22" borderId="30" xfId="0" quotePrefix="1" applyFont="1" applyFill="1" applyBorder="1" applyAlignment="1">
      <alignment horizontal="center" vertical="center"/>
    </xf>
    <xf numFmtId="0" fontId="5" fillId="22" borderId="33" xfId="0" quotePrefix="1" applyFont="1" applyFill="1" applyBorder="1" applyAlignment="1">
      <alignment horizontal="center" vertical="center"/>
    </xf>
    <xf numFmtId="0" fontId="21" fillId="22" borderId="41" xfId="0" applyFont="1" applyFill="1" applyBorder="1" applyAlignment="1">
      <alignment horizontal="center" vertical="center"/>
    </xf>
    <xf numFmtId="20" fontId="5" fillId="22" borderId="31" xfId="0" applyNumberFormat="1" applyFont="1" applyFill="1" applyBorder="1" applyAlignment="1">
      <alignment horizontal="center" vertical="center"/>
    </xf>
    <xf numFmtId="20" fontId="5" fillId="22" borderId="80" xfId="0" applyNumberFormat="1" applyFont="1" applyFill="1" applyBorder="1" applyAlignment="1">
      <alignment horizontal="center" vertical="center"/>
    </xf>
    <xf numFmtId="0" fontId="124" fillId="22" borderId="55" xfId="0" applyFont="1" applyFill="1" applyBorder="1" applyAlignment="1">
      <alignment horizontal="center" vertical="center"/>
    </xf>
    <xf numFmtId="20" fontId="5" fillId="22" borderId="54" xfId="0" applyNumberFormat="1" applyFont="1" applyFill="1" applyBorder="1" applyAlignment="1">
      <alignment horizontal="center" vertical="center"/>
    </xf>
    <xf numFmtId="14" fontId="40" fillId="22" borderId="60" xfId="0" quotePrefix="1" applyNumberFormat="1" applyFont="1" applyFill="1" applyBorder="1" applyAlignment="1">
      <alignment horizontal="center" vertical="center"/>
    </xf>
    <xf numFmtId="14" fontId="40" fillId="22" borderId="61" xfId="0" applyNumberFormat="1" applyFont="1" applyFill="1" applyBorder="1" applyAlignment="1">
      <alignment horizontal="center" vertical="center"/>
    </xf>
    <xf numFmtId="14" fontId="31" fillId="22" borderId="62" xfId="0" applyNumberFormat="1" applyFont="1" applyFill="1" applyBorder="1" applyAlignment="1">
      <alignment horizontal="center" vertical="center"/>
    </xf>
    <xf numFmtId="14" fontId="31" fillId="22" borderId="63" xfId="0" applyNumberFormat="1" applyFont="1" applyFill="1" applyBorder="1" applyAlignment="1">
      <alignment horizontal="center" vertical="center"/>
    </xf>
    <xf numFmtId="0" fontId="21" fillId="23" borderId="40" xfId="0" applyFont="1" applyFill="1" applyBorder="1"/>
    <xf numFmtId="0" fontId="21" fillId="23" borderId="3" xfId="0" applyFont="1" applyFill="1" applyBorder="1"/>
    <xf numFmtId="0" fontId="28" fillId="23" borderId="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30" fillId="23" borderId="39" xfId="0" applyFont="1" applyFill="1" applyBorder="1"/>
    <xf numFmtId="49" fontId="21" fillId="23" borderId="24" xfId="0" applyNumberFormat="1" applyFont="1" applyFill="1" applyBorder="1"/>
    <xf numFmtId="49" fontId="21" fillId="23" borderId="0" xfId="0" quotePrefix="1" applyNumberFormat="1" applyFont="1" applyFill="1" applyAlignment="1">
      <alignment horizontal="center" vertical="center"/>
    </xf>
    <xf numFmtId="49" fontId="3" fillId="23" borderId="0" xfId="0" quotePrefix="1" applyNumberFormat="1" applyFont="1" applyFill="1" applyAlignment="1">
      <alignment horizontal="center" vertical="center"/>
    </xf>
    <xf numFmtId="49" fontId="3" fillId="23" borderId="0" xfId="0" applyNumberFormat="1" applyFont="1" applyFill="1" applyAlignment="1">
      <alignment horizontal="center" vertical="center"/>
    </xf>
    <xf numFmtId="49" fontId="3" fillId="23" borderId="23" xfId="0" applyNumberFormat="1" applyFont="1" applyFill="1" applyBorder="1"/>
    <xf numFmtId="49" fontId="40" fillId="23" borderId="60" xfId="0" quotePrefix="1" applyNumberFormat="1" applyFont="1" applyFill="1" applyBorder="1" applyAlignment="1">
      <alignment horizontal="center" vertical="center"/>
    </xf>
    <xf numFmtId="49" fontId="40" fillId="23" borderId="61" xfId="0" applyNumberFormat="1" applyFont="1" applyFill="1" applyBorder="1" applyAlignment="1">
      <alignment horizontal="center" vertical="center"/>
    </xf>
    <xf numFmtId="49" fontId="31" fillId="23" borderId="37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49" fontId="31" fillId="23" borderId="63" xfId="0" applyNumberFormat="1" applyFont="1" applyFill="1" applyBorder="1" applyAlignment="1">
      <alignment horizontal="center" vertical="center"/>
    </xf>
    <xf numFmtId="0" fontId="22" fillId="23" borderId="22" xfId="0" applyFont="1" applyFill="1" applyBorder="1" applyAlignment="1">
      <alignment horizontal="center" vertical="center"/>
    </xf>
    <xf numFmtId="0" fontId="22" fillId="23" borderId="43" xfId="0" applyFont="1" applyFill="1" applyBorder="1" applyAlignment="1">
      <alignment horizontal="center" vertical="center"/>
    </xf>
    <xf numFmtId="0" fontId="8" fillId="23" borderId="10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horizontal="center" vertical="center"/>
    </xf>
    <xf numFmtId="0" fontId="21" fillId="23" borderId="34" xfId="0" applyFont="1" applyFill="1" applyBorder="1" applyAlignment="1">
      <alignment horizontal="center" vertical="center"/>
    </xf>
    <xf numFmtId="20" fontId="5" fillId="23" borderId="29" xfId="0" applyNumberFormat="1" applyFont="1" applyFill="1" applyBorder="1" applyAlignment="1">
      <alignment horizontal="center" vertical="center"/>
    </xf>
    <xf numFmtId="0" fontId="46" fillId="23" borderId="56" xfId="0" applyFont="1" applyFill="1" applyBorder="1" applyAlignment="1">
      <alignment horizontal="center" vertical="center"/>
    </xf>
    <xf numFmtId="0" fontId="27" fillId="23" borderId="46" xfId="0" applyFont="1" applyFill="1" applyBorder="1" applyAlignment="1">
      <alignment horizontal="center" vertical="center"/>
    </xf>
    <xf numFmtId="0" fontId="29" fillId="23" borderId="48" xfId="0" applyFont="1" applyFill="1" applyBorder="1" applyAlignment="1">
      <alignment horizontal="center" vertical="center"/>
    </xf>
    <xf numFmtId="0" fontId="21" fillId="23" borderId="42" xfId="0" applyFont="1" applyFill="1" applyBorder="1" applyAlignment="1">
      <alignment horizontal="center" vertical="center"/>
    </xf>
    <xf numFmtId="20" fontId="5" fillId="23" borderId="27" xfId="0" applyNumberFormat="1" applyFont="1" applyFill="1" applyBorder="1" applyAlignment="1">
      <alignment horizontal="center" vertical="center"/>
    </xf>
    <xf numFmtId="0" fontId="46" fillId="23" borderId="55" xfId="0" applyFont="1" applyFill="1" applyBorder="1" applyAlignment="1">
      <alignment horizontal="center" vertical="center"/>
    </xf>
    <xf numFmtId="0" fontId="27" fillId="23" borderId="25" xfId="0" applyFont="1" applyFill="1" applyBorder="1" applyAlignment="1">
      <alignment horizontal="center" vertical="center"/>
    </xf>
    <xf numFmtId="0" fontId="29" fillId="23" borderId="38" xfId="0" applyFont="1" applyFill="1" applyBorder="1" applyAlignment="1">
      <alignment horizontal="center" vertical="center"/>
    </xf>
    <xf numFmtId="0" fontId="21" fillId="23" borderId="33" xfId="0" applyFont="1" applyFill="1" applyBorder="1" applyAlignment="1">
      <alignment horizontal="center" vertical="center"/>
    </xf>
    <xf numFmtId="20" fontId="5" fillId="23" borderId="33" xfId="0" applyNumberFormat="1" applyFont="1" applyFill="1" applyBorder="1" applyAlignment="1">
      <alignment horizontal="center" vertical="center"/>
    </xf>
    <xf numFmtId="0" fontId="24" fillId="23" borderId="47" xfId="0" applyFont="1" applyFill="1" applyBorder="1" applyAlignment="1">
      <alignment horizontal="center" vertical="center"/>
    </xf>
    <xf numFmtId="0" fontId="29" fillId="23" borderId="49" xfId="0" applyFont="1" applyFill="1" applyBorder="1" applyAlignment="1">
      <alignment horizontal="center" vertical="center"/>
    </xf>
    <xf numFmtId="20" fontId="5" fillId="23" borderId="34" xfId="0" applyNumberFormat="1" applyFont="1" applyFill="1" applyBorder="1" applyAlignment="1">
      <alignment horizontal="center" vertical="center"/>
    </xf>
    <xf numFmtId="20" fontId="5" fillId="23" borderId="30" xfId="0" applyNumberFormat="1" applyFont="1" applyFill="1" applyBorder="1" applyAlignment="1">
      <alignment horizontal="center" vertical="center"/>
    </xf>
    <xf numFmtId="20" fontId="5" fillId="23" borderId="29" xfId="0" quotePrefix="1" applyNumberFormat="1" applyFont="1" applyFill="1" applyBorder="1" applyAlignment="1">
      <alignment horizontal="center" vertical="center"/>
    </xf>
    <xf numFmtId="20" fontId="5" fillId="23" borderId="27" xfId="0" quotePrefix="1" applyNumberFormat="1" applyFont="1" applyFill="1" applyBorder="1" applyAlignment="1">
      <alignment horizontal="center" vertical="center"/>
    </xf>
    <xf numFmtId="0" fontId="5" fillId="23" borderId="29" xfId="0" quotePrefix="1" applyFont="1" applyFill="1" applyBorder="1" applyAlignment="1">
      <alignment horizontal="center" vertical="center"/>
    </xf>
    <xf numFmtId="0" fontId="5" fillId="23" borderId="27" xfId="0" quotePrefix="1" applyFont="1" applyFill="1" applyBorder="1" applyAlignment="1">
      <alignment horizontal="center" vertical="center"/>
    </xf>
    <xf numFmtId="0" fontId="5" fillId="23" borderId="30" xfId="0" quotePrefix="1" applyFont="1" applyFill="1" applyBorder="1" applyAlignment="1">
      <alignment horizontal="center" vertical="center"/>
    </xf>
    <xf numFmtId="20" fontId="5" fillId="23" borderId="31" xfId="0" applyNumberFormat="1" applyFont="1" applyFill="1" applyBorder="1" applyAlignment="1">
      <alignment horizontal="center" vertical="center"/>
    </xf>
    <xf numFmtId="14" fontId="40" fillId="23" borderId="60" xfId="0" quotePrefix="1" applyNumberFormat="1" applyFont="1" applyFill="1" applyBorder="1" applyAlignment="1">
      <alignment horizontal="center" vertical="center"/>
    </xf>
    <xf numFmtId="14" fontId="40" fillId="23" borderId="61" xfId="0" applyNumberFormat="1" applyFont="1" applyFill="1" applyBorder="1" applyAlignment="1">
      <alignment horizontal="center" vertical="center"/>
    </xf>
    <xf numFmtId="14" fontId="31" fillId="23" borderId="62" xfId="0" applyNumberFormat="1" applyFont="1" applyFill="1" applyBorder="1" applyAlignment="1">
      <alignment horizontal="center" vertical="center"/>
    </xf>
    <xf numFmtId="14" fontId="31" fillId="23" borderId="63" xfId="0" applyNumberFormat="1" applyFont="1" applyFill="1" applyBorder="1" applyAlignment="1">
      <alignment horizontal="center" vertical="center"/>
    </xf>
    <xf numFmtId="0" fontId="109" fillId="10" borderId="0" xfId="0" applyFont="1" applyFill="1"/>
    <xf numFmtId="0" fontId="141" fillId="10" borderId="0" xfId="0" applyFont="1" applyFill="1"/>
    <xf numFmtId="0" fontId="141" fillId="0" borderId="0" xfId="0" applyFont="1"/>
    <xf numFmtId="0" fontId="128" fillId="0" borderId="0" xfId="0" quotePrefix="1" applyFont="1" applyAlignment="1">
      <alignment horizontal="center"/>
    </xf>
    <xf numFmtId="0" fontId="32" fillId="0" borderId="0" xfId="0" applyFont="1"/>
    <xf numFmtId="0" fontId="142" fillId="10" borderId="51" xfId="0" applyFont="1" applyFill="1" applyBorder="1" applyAlignment="1">
      <alignment horizontal="center" textRotation="90" wrapText="1"/>
    </xf>
    <xf numFmtId="0" fontId="66" fillId="10" borderId="51" xfId="0" applyFont="1" applyFill="1" applyBorder="1" applyAlignment="1">
      <alignment horizontal="center" textRotation="90" wrapText="1"/>
    </xf>
    <xf numFmtId="0" fontId="66" fillId="10" borderId="100" xfId="0" applyFont="1" applyFill="1" applyBorder="1" applyAlignment="1">
      <alignment horizontal="center" textRotation="90" wrapText="1"/>
    </xf>
    <xf numFmtId="0" fontId="48" fillId="10" borderId="100" xfId="0" applyFont="1" applyFill="1" applyBorder="1" applyAlignment="1">
      <alignment horizontal="center" textRotation="90" wrapText="1"/>
    </xf>
    <xf numFmtId="0" fontId="143" fillId="10" borderId="9" xfId="0" applyFont="1" applyFill="1" applyBorder="1" applyAlignment="1">
      <alignment horizontal="center" textRotation="90"/>
    </xf>
    <xf numFmtId="0" fontId="143" fillId="0" borderId="9" xfId="0" applyFont="1" applyBorder="1" applyAlignment="1">
      <alignment horizontal="center" textRotation="90"/>
    </xf>
    <xf numFmtId="0" fontId="144" fillId="0" borderId="9" xfId="0" applyFont="1" applyBorder="1" applyAlignment="1">
      <alignment horizontal="center" textRotation="90"/>
    </xf>
    <xf numFmtId="0" fontId="144" fillId="0" borderId="101" xfId="0" applyFont="1" applyBorder="1" applyAlignment="1">
      <alignment horizontal="center" textRotation="90"/>
    </xf>
    <xf numFmtId="0" fontId="19" fillId="0" borderId="13" xfId="0" applyFont="1" applyBorder="1" applyAlignment="1">
      <alignment horizontal="center" textRotation="90"/>
    </xf>
    <xf numFmtId="0" fontId="19" fillId="0" borderId="101" xfId="0" applyFont="1" applyBorder="1" applyAlignment="1">
      <alignment horizontal="center" textRotation="90"/>
    </xf>
    <xf numFmtId="0" fontId="141" fillId="10" borderId="11" xfId="0" applyFont="1" applyFill="1" applyBorder="1" applyAlignment="1">
      <alignment horizontal="center" vertical="center"/>
    </xf>
    <xf numFmtId="0" fontId="141" fillId="0" borderId="11" xfId="0" applyFont="1" applyFill="1" applyBorder="1" applyAlignment="1">
      <alignment horizontal="center" vertical="center"/>
    </xf>
    <xf numFmtId="0" fontId="145" fillId="0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141" fillId="10" borderId="99" xfId="0" applyFont="1" applyFill="1" applyBorder="1" applyAlignment="1">
      <alignment horizontal="center" vertical="center"/>
    </xf>
    <xf numFmtId="0" fontId="141" fillId="0" borderId="16" xfId="0" applyFont="1" applyFill="1" applyBorder="1" applyAlignment="1">
      <alignment horizontal="center" vertical="center"/>
    </xf>
    <xf numFmtId="0" fontId="32" fillId="0" borderId="98" xfId="0" applyFont="1" applyFill="1" applyBorder="1" applyAlignment="1">
      <alignment horizontal="center" vertical="center"/>
    </xf>
    <xf numFmtId="0" fontId="141" fillId="0" borderId="102" xfId="0" applyFont="1" applyFill="1" applyBorder="1" applyAlignment="1">
      <alignment horizontal="center" vertical="center"/>
    </xf>
    <xf numFmtId="0" fontId="141" fillId="0" borderId="7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141" fillId="0" borderId="105" xfId="0" applyFont="1" applyFill="1" applyBorder="1" applyAlignment="1">
      <alignment horizontal="center" vertical="center"/>
    </xf>
    <xf numFmtId="0" fontId="141" fillId="0" borderId="77" xfId="0" applyFont="1" applyFill="1" applyBorder="1" applyAlignment="1">
      <alignment horizontal="center" vertical="center"/>
    </xf>
    <xf numFmtId="0" fontId="141" fillId="0" borderId="14" xfId="0" applyFont="1" applyFill="1" applyBorder="1" applyAlignment="1">
      <alignment horizontal="center" vertical="center"/>
    </xf>
    <xf numFmtId="0" fontId="141" fillId="0" borderId="15" xfId="0" applyFont="1" applyFill="1" applyBorder="1" applyAlignment="1">
      <alignment horizontal="center" vertical="center"/>
    </xf>
    <xf numFmtId="0" fontId="32" fillId="10" borderId="103" xfId="0" applyFont="1" applyFill="1" applyBorder="1" applyAlignment="1">
      <alignment horizontal="center" vertical="center"/>
    </xf>
    <xf numFmtId="0" fontId="141" fillId="0" borderId="86" xfId="0" applyFont="1" applyFill="1" applyBorder="1" applyAlignment="1">
      <alignment horizontal="center" vertical="center"/>
    </xf>
    <xf numFmtId="0" fontId="141" fillId="0" borderId="88" xfId="0" applyFont="1" applyFill="1" applyBorder="1" applyAlignment="1">
      <alignment horizontal="center" vertical="center"/>
    </xf>
    <xf numFmtId="0" fontId="146" fillId="0" borderId="16" xfId="0" applyFont="1" applyFill="1" applyBorder="1" applyAlignment="1">
      <alignment horizontal="center" vertical="center"/>
    </xf>
    <xf numFmtId="0" fontId="146" fillId="0" borderId="11" xfId="0" applyFont="1" applyFill="1" applyBorder="1" applyAlignment="1">
      <alignment horizontal="center" vertical="center"/>
    </xf>
    <xf numFmtId="0" fontId="146" fillId="0" borderId="77" xfId="0" applyFont="1" applyFill="1" applyBorder="1" applyAlignment="1">
      <alignment horizontal="center" vertical="center"/>
    </xf>
    <xf numFmtId="0" fontId="146" fillId="0" borderId="14" xfId="0" applyFont="1" applyFill="1" applyBorder="1" applyAlignment="1">
      <alignment horizontal="center" vertical="center"/>
    </xf>
    <xf numFmtId="0" fontId="146" fillId="0" borderId="78" xfId="0" applyFont="1" applyFill="1" applyBorder="1" applyAlignment="1">
      <alignment horizontal="center" vertical="center"/>
    </xf>
    <xf numFmtId="0" fontId="146" fillId="0" borderId="15" xfId="0" applyFont="1" applyFill="1" applyBorder="1" applyAlignment="1">
      <alignment horizontal="center" vertical="center"/>
    </xf>
    <xf numFmtId="0" fontId="135" fillId="10" borderId="0" xfId="0" applyFont="1" applyFill="1" applyBorder="1" applyAlignment="1">
      <alignment horizontal="center" vertical="center"/>
    </xf>
    <xf numFmtId="0" fontId="141" fillId="10" borderId="0" xfId="0" applyFont="1" applyFill="1" applyBorder="1" applyAlignment="1">
      <alignment horizontal="center" vertical="center"/>
    </xf>
    <xf numFmtId="0" fontId="129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135" fillId="10" borderId="0" xfId="0" applyFont="1" applyFill="1"/>
    <xf numFmtId="0" fontId="135" fillId="0" borderId="0" xfId="0" applyFont="1"/>
    <xf numFmtId="0" fontId="145" fillId="0" borderId="0" xfId="0" applyFont="1" applyBorder="1"/>
    <xf numFmtId="0" fontId="0" fillId="0" borderId="0" xfId="0" applyFont="1"/>
    <xf numFmtId="0" fontId="135" fillId="0" borderId="0" xfId="0" applyFont="1" applyFill="1"/>
    <xf numFmtId="0" fontId="145" fillId="0" borderId="0" xfId="0" applyFont="1" applyFill="1" applyBorder="1"/>
    <xf numFmtId="0" fontId="0" fillId="0" borderId="0" xfId="0" applyFont="1" applyFill="1"/>
    <xf numFmtId="0" fontId="129" fillId="0" borderId="0" xfId="0" applyFont="1" applyBorder="1" applyAlignment="1">
      <alignment horizontal="center"/>
    </xf>
    <xf numFmtId="0" fontId="145" fillId="0" borderId="0" xfId="0" applyFont="1"/>
    <xf numFmtId="0" fontId="129" fillId="0" borderId="0" xfId="0" applyFont="1"/>
    <xf numFmtId="0" fontId="13" fillId="10" borderId="0" xfId="0" applyFont="1" applyFill="1" applyBorder="1"/>
    <xf numFmtId="49" fontId="3" fillId="10" borderId="0" xfId="0" applyNumberFormat="1" applyFont="1" applyFill="1" applyBorder="1" applyAlignment="1">
      <alignment horizontal="center" vertical="center"/>
    </xf>
    <xf numFmtId="49" fontId="31" fillId="10" borderId="0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23" xfId="0" applyFont="1" applyFill="1" applyBorder="1" applyAlignment="1">
      <alignment horizontal="center" vertical="center"/>
    </xf>
    <xf numFmtId="14" fontId="31" fillId="10" borderId="0" xfId="0" applyNumberFormat="1" applyFont="1" applyFill="1" applyBorder="1" applyAlignment="1">
      <alignment horizontal="center" vertical="center"/>
    </xf>
    <xf numFmtId="0" fontId="11" fillId="10" borderId="0" xfId="0" applyFont="1" applyFill="1" applyBorder="1"/>
    <xf numFmtId="0" fontId="19" fillId="3" borderId="51" xfId="0" applyFont="1" applyFill="1" applyBorder="1" applyAlignment="1">
      <alignment horizontal="center" vertical="center" textRotation="90" wrapText="1"/>
    </xf>
    <xf numFmtId="0" fontId="48" fillId="10" borderId="7" xfId="0" applyFont="1" applyFill="1" applyBorder="1" applyAlignment="1">
      <alignment horizontal="center" textRotation="90" wrapText="1"/>
    </xf>
    <xf numFmtId="0" fontId="145" fillId="0" borderId="108" xfId="0" applyFont="1" applyFill="1" applyBorder="1" applyAlignment="1">
      <alignment horizontal="center" vertical="center"/>
    </xf>
    <xf numFmtId="0" fontId="141" fillId="10" borderId="15" xfId="0" applyFont="1" applyFill="1" applyBorder="1" applyAlignment="1">
      <alignment horizontal="center" vertical="center"/>
    </xf>
    <xf numFmtId="0" fontId="141" fillId="10" borderId="77" xfId="0" applyFont="1" applyFill="1" applyBorder="1" applyAlignment="1">
      <alignment horizontal="center" vertical="center"/>
    </xf>
    <xf numFmtId="0" fontId="145" fillId="10" borderId="109" xfId="0" applyFont="1" applyFill="1" applyBorder="1" applyAlignment="1">
      <alignment horizontal="center" vertical="center"/>
    </xf>
    <xf numFmtId="0" fontId="141" fillId="10" borderId="14" xfId="0" applyFont="1" applyFill="1" applyBorder="1" applyAlignment="1">
      <alignment horizontal="center" vertical="center"/>
    </xf>
    <xf numFmtId="0" fontId="32" fillId="10" borderId="102" xfId="0" applyFont="1" applyFill="1" applyBorder="1" applyAlignment="1">
      <alignment horizontal="center" vertical="center"/>
    </xf>
    <xf numFmtId="14" fontId="21" fillId="10" borderId="14" xfId="0" applyNumberFormat="1" applyFont="1" applyFill="1" applyBorder="1" applyAlignment="1">
      <alignment horizontal="center"/>
    </xf>
    <xf numFmtId="0" fontId="145" fillId="0" borderId="0" xfId="0" applyFont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left"/>
    </xf>
    <xf numFmtId="20" fontId="80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148" fillId="0" borderId="0" xfId="0" applyFont="1"/>
    <xf numFmtId="0" fontId="72" fillId="0" borderId="0" xfId="0" applyFont="1" applyAlignment="1">
      <alignment horizontal="left" vertical="center"/>
    </xf>
    <xf numFmtId="0" fontId="71" fillId="0" borderId="0" xfId="0" applyFont="1" applyAlignment="1">
      <alignment horizontal="center"/>
    </xf>
    <xf numFmtId="49" fontId="84" fillId="0" borderId="0" xfId="0" quotePrefix="1" applyNumberFormat="1" applyFont="1" applyAlignment="1">
      <alignment horizontal="center" vertical="center"/>
    </xf>
    <xf numFmtId="0" fontId="149" fillId="0" borderId="3" xfId="0" applyFont="1" applyFill="1" applyBorder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left" vertical="center"/>
    </xf>
    <xf numFmtId="0" fontId="84" fillId="0" borderId="0" xfId="0" applyFont="1" applyBorder="1" applyAlignment="1">
      <alignment horizontal="center" vertical="center"/>
    </xf>
    <xf numFmtId="0" fontId="150" fillId="0" borderId="45" xfId="0" applyFont="1" applyFill="1" applyBorder="1" applyAlignment="1">
      <alignment horizontal="center" vertical="center"/>
    </xf>
    <xf numFmtId="0" fontId="25" fillId="10" borderId="46" xfId="0" applyFont="1" applyFill="1" applyBorder="1" applyAlignment="1">
      <alignment horizontal="center" vertical="center"/>
    </xf>
    <xf numFmtId="0" fontId="54" fillId="22" borderId="56" xfId="0" applyFont="1" applyFill="1" applyBorder="1" applyAlignment="1">
      <alignment horizontal="center" vertical="center"/>
    </xf>
    <xf numFmtId="0" fontId="56" fillId="22" borderId="46" xfId="0" applyFont="1" applyFill="1" applyBorder="1" applyAlignment="1">
      <alignment horizontal="center" vertical="center"/>
    </xf>
    <xf numFmtId="0" fontId="11" fillId="22" borderId="48" xfId="0" applyFont="1" applyFill="1" applyBorder="1" applyAlignment="1">
      <alignment horizontal="center" vertical="center"/>
    </xf>
    <xf numFmtId="0" fontId="54" fillId="22" borderId="5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center" vertical="center"/>
    </xf>
    <xf numFmtId="0" fontId="11" fillId="22" borderId="38" xfId="0" applyFont="1" applyFill="1" applyBorder="1" applyAlignment="1">
      <alignment horizontal="center" vertical="center"/>
    </xf>
    <xf numFmtId="0" fontId="56" fillId="22" borderId="25" xfId="0" applyFont="1" applyFill="1" applyBorder="1" applyAlignment="1">
      <alignment horizontal="center" vertical="center"/>
    </xf>
    <xf numFmtId="0" fontId="54" fillId="22" borderId="45" xfId="0" applyFont="1" applyFill="1" applyBorder="1" applyAlignment="1">
      <alignment horizontal="center" vertical="center"/>
    </xf>
    <xf numFmtId="0" fontId="56" fillId="22" borderId="47" xfId="0" applyFont="1" applyFill="1" applyBorder="1" applyAlignment="1">
      <alignment horizontal="center" vertical="center"/>
    </xf>
    <xf numFmtId="0" fontId="140" fillId="22" borderId="49" xfId="0" applyFont="1" applyFill="1" applyBorder="1" applyAlignment="1">
      <alignment horizontal="center" vertical="center"/>
    </xf>
    <xf numFmtId="0" fontId="151" fillId="10" borderId="56" xfId="0" applyFont="1" applyFill="1" applyBorder="1" applyAlignment="1">
      <alignment horizontal="center" vertical="center"/>
    </xf>
    <xf numFmtId="20" fontId="46" fillId="10" borderId="55" xfId="0" applyNumberFormat="1" applyFont="1" applyFill="1" applyBorder="1" applyAlignment="1">
      <alignment horizontal="center" vertical="center"/>
    </xf>
    <xf numFmtId="0" fontId="46" fillId="10" borderId="25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46" fillId="10" borderId="45" xfId="0" applyFont="1" applyFill="1" applyBorder="1" applyAlignment="1">
      <alignment horizontal="center" vertical="center"/>
    </xf>
    <xf numFmtId="0" fontId="25" fillId="10" borderId="47" xfId="0" applyFont="1" applyFill="1" applyBorder="1" applyAlignment="1">
      <alignment horizontal="center" vertical="center"/>
    </xf>
    <xf numFmtId="0" fontId="4" fillId="22" borderId="110" xfId="0" applyFont="1" applyFill="1" applyBorder="1"/>
    <xf numFmtId="0" fontId="21" fillId="22" borderId="111" xfId="0" applyFont="1" applyFill="1" applyBorder="1"/>
    <xf numFmtId="49" fontId="3" fillId="22" borderId="26" xfId="0" applyNumberFormat="1" applyFont="1" applyFill="1" applyBorder="1" applyAlignment="1">
      <alignment horizontal="center" vertical="center"/>
    </xf>
    <xf numFmtId="49" fontId="21" fillId="22" borderId="112" xfId="0" applyNumberFormat="1" applyFont="1" applyFill="1" applyBorder="1"/>
    <xf numFmtId="49" fontId="31" fillId="22" borderId="113" xfId="0" applyNumberFormat="1" applyFont="1" applyFill="1" applyBorder="1" applyAlignment="1">
      <alignment horizontal="center" vertical="center"/>
    </xf>
    <xf numFmtId="49" fontId="40" fillId="22" borderId="90" xfId="0" quotePrefix="1" applyNumberFormat="1" applyFont="1" applyFill="1" applyBorder="1" applyAlignment="1">
      <alignment horizontal="center" vertical="center"/>
    </xf>
    <xf numFmtId="0" fontId="8" fillId="22" borderId="29" xfId="0" applyFont="1" applyFill="1" applyBorder="1" applyAlignment="1">
      <alignment horizontal="center" vertical="center"/>
    </xf>
    <xf numFmtId="0" fontId="21" fillId="22" borderId="80" xfId="0" applyFont="1" applyFill="1" applyBorder="1" applyAlignment="1">
      <alignment horizontal="center" vertical="center"/>
    </xf>
    <xf numFmtId="14" fontId="31" fillId="22" borderId="113" xfId="0" applyNumberFormat="1" applyFont="1" applyFill="1" applyBorder="1" applyAlignment="1">
      <alignment horizontal="center" vertical="center"/>
    </xf>
    <xf numFmtId="14" fontId="40" fillId="22" borderId="90" xfId="0" quotePrefix="1" applyNumberFormat="1" applyFont="1" applyFill="1" applyBorder="1" applyAlignment="1">
      <alignment horizontal="center" vertical="center"/>
    </xf>
    <xf numFmtId="0" fontId="8" fillId="22" borderId="1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5" xfId="0" applyFont="1" applyFill="1" applyBorder="1" applyAlignment="1">
      <alignment horizontal="center" vertical="center"/>
    </xf>
    <xf numFmtId="0" fontId="32" fillId="10" borderId="75" xfId="0" applyFont="1" applyFill="1" applyBorder="1" applyAlignment="1">
      <alignment horizontal="center" vertical="center"/>
    </xf>
    <xf numFmtId="0" fontId="29" fillId="10" borderId="48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/>
    </xf>
    <xf numFmtId="0" fontId="29" fillId="10" borderId="49" xfId="0" applyFont="1" applyFill="1" applyBorder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14" fontId="154" fillId="0" borderId="0" xfId="0" applyNumberFormat="1" applyFont="1" applyBorder="1" applyAlignment="1">
      <alignment horizontal="center"/>
    </xf>
    <xf numFmtId="20" fontId="154" fillId="0" borderId="0" xfId="0" applyNumberFormat="1" applyFont="1" applyBorder="1" applyAlignment="1">
      <alignment horizontal="center"/>
    </xf>
    <xf numFmtId="0" fontId="0" fillId="0" borderId="99" xfId="0" applyBorder="1"/>
    <xf numFmtId="0" fontId="0" fillId="0" borderId="99" xfId="0" applyBorder="1" applyAlignment="1">
      <alignment horizontal="center"/>
    </xf>
    <xf numFmtId="0" fontId="0" fillId="0" borderId="99" xfId="0" applyFill="1" applyBorder="1"/>
    <xf numFmtId="0" fontId="0" fillId="0" borderId="79" xfId="0" applyFill="1" applyBorder="1"/>
    <xf numFmtId="0" fontId="0" fillId="0" borderId="79" xfId="0" applyBorder="1" applyAlignment="1">
      <alignment horizontal="center"/>
    </xf>
    <xf numFmtId="0" fontId="0" fillId="0" borderId="79" xfId="0" applyBorder="1"/>
    <xf numFmtId="0" fontId="155" fillId="0" borderId="0" xfId="0" applyFont="1"/>
    <xf numFmtId="0" fontId="156" fillId="0" borderId="0" xfId="0" applyFont="1" applyBorder="1"/>
    <xf numFmtId="14" fontId="154" fillId="0" borderId="0" xfId="0" applyNumberFormat="1" applyFont="1" applyAlignment="1">
      <alignment horizontal="center" vertical="center"/>
    </xf>
    <xf numFmtId="20" fontId="154" fillId="0" borderId="0" xfId="0" applyNumberFormat="1" applyFont="1"/>
    <xf numFmtId="14" fontId="154" fillId="0" borderId="0" xfId="0" applyNumberFormat="1" applyFont="1"/>
    <xf numFmtId="20" fontId="64" fillId="0" borderId="0" xfId="0" applyNumberFormat="1" applyFont="1"/>
    <xf numFmtId="0" fontId="10" fillId="21" borderId="65" xfId="0" applyFont="1" applyFill="1" applyBorder="1"/>
    <xf numFmtId="0" fontId="10" fillId="21" borderId="65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14" fontId="157" fillId="0" borderId="0" xfId="0" applyNumberFormat="1" applyFont="1" applyBorder="1" applyAlignment="1">
      <alignment horizontal="center"/>
    </xf>
    <xf numFmtId="20" fontId="158" fillId="0" borderId="0" xfId="0" applyNumberFormat="1" applyFont="1" applyBorder="1" applyAlignment="1">
      <alignment horizontal="center"/>
    </xf>
    <xf numFmtId="0" fontId="159" fillId="0" borderId="65" xfId="0" applyFont="1" applyBorder="1"/>
    <xf numFmtId="20" fontId="0" fillId="0" borderId="99" xfId="0" applyNumberFormat="1" applyFont="1" applyBorder="1" applyAlignment="1">
      <alignment horizontal="center"/>
    </xf>
    <xf numFmtId="0" fontId="159" fillId="0" borderId="99" xfId="0" applyFont="1" applyBorder="1"/>
    <xf numFmtId="0" fontId="88" fillId="0" borderId="17" xfId="0" applyFont="1" applyBorder="1"/>
    <xf numFmtId="0" fontId="88" fillId="0" borderId="99" xfId="0" applyFont="1" applyBorder="1"/>
    <xf numFmtId="20" fontId="0" fillId="0" borderId="99" xfId="0" applyNumberFormat="1" applyBorder="1" applyAlignment="1">
      <alignment horizontal="center"/>
    </xf>
    <xf numFmtId="0" fontId="159" fillId="0" borderId="79" xfId="0" applyFont="1" applyBorder="1"/>
    <xf numFmtId="20" fontId="0" fillId="0" borderId="79" xfId="0" applyNumberFormat="1" applyFont="1" applyBorder="1" applyAlignment="1">
      <alignment horizontal="center"/>
    </xf>
    <xf numFmtId="20" fontId="0" fillId="0" borderId="79" xfId="0" applyNumberFormat="1" applyBorder="1" applyAlignment="1">
      <alignment horizontal="center"/>
    </xf>
    <xf numFmtId="20" fontId="0" fillId="0" borderId="65" xfId="0" applyNumberFormat="1" applyFont="1" applyBorder="1" applyAlignment="1">
      <alignment horizontal="center"/>
    </xf>
    <xf numFmtId="0" fontId="88" fillId="0" borderId="65" xfId="0" applyFont="1" applyFill="1" applyBorder="1"/>
    <xf numFmtId="0" fontId="159" fillId="0" borderId="0" xfId="0" applyFont="1" applyBorder="1"/>
    <xf numFmtId="0" fontId="0" fillId="0" borderId="34" xfId="0" applyFont="1" applyBorder="1" applyAlignment="1">
      <alignment vertical="center" wrapText="1"/>
    </xf>
    <xf numFmtId="0" fontId="0" fillId="0" borderId="92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0" fillId="0" borderId="96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>
      <alignment horizontal="center"/>
    </xf>
    <xf numFmtId="0" fontId="0" fillId="0" borderId="66" xfId="0" applyFill="1" applyBorder="1"/>
    <xf numFmtId="0" fontId="0" fillId="0" borderId="66" xfId="0" applyBorder="1" applyAlignment="1">
      <alignment horizontal="center"/>
    </xf>
    <xf numFmtId="0" fontId="0" fillId="0" borderId="46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30" fillId="22" borderId="55" xfId="0" applyFont="1" applyFill="1" applyBorder="1" applyAlignment="1">
      <alignment horizontal="center" vertical="center"/>
    </xf>
    <xf numFmtId="0" fontId="130" fillId="22" borderId="25" xfId="0" applyFont="1" applyFill="1" applyBorder="1" applyAlignment="1">
      <alignment horizontal="center" vertical="center"/>
    </xf>
    <xf numFmtId="0" fontId="160" fillId="22" borderId="47" xfId="0" applyFont="1" applyFill="1" applyBorder="1" applyAlignment="1">
      <alignment horizontal="center" vertical="center"/>
    </xf>
    <xf numFmtId="0" fontId="115" fillId="22" borderId="46" xfId="0" applyFont="1" applyFill="1" applyBorder="1" applyAlignment="1">
      <alignment horizontal="center" vertical="center"/>
    </xf>
    <xf numFmtId="0" fontId="161" fillId="22" borderId="25" xfId="0" applyFont="1" applyFill="1" applyBorder="1" applyAlignment="1">
      <alignment horizontal="center" vertical="center"/>
    </xf>
    <xf numFmtId="0" fontId="115" fillId="22" borderId="25" xfId="0" applyFont="1" applyFill="1" applyBorder="1" applyAlignment="1">
      <alignment horizontal="center" vertical="center"/>
    </xf>
    <xf numFmtId="0" fontId="162" fillId="0" borderId="0" xfId="0" applyFont="1"/>
    <xf numFmtId="0" fontId="0" fillId="0" borderId="23" xfId="0" applyBorder="1"/>
    <xf numFmtId="0" fontId="0" fillId="0" borderId="24" xfId="0" applyBorder="1"/>
    <xf numFmtId="0" fontId="63" fillId="0" borderId="23" xfId="0" applyFont="1" applyBorder="1"/>
    <xf numFmtId="0" fontId="63" fillId="0" borderId="24" xfId="0" applyFont="1" applyBorder="1"/>
    <xf numFmtId="0" fontId="64" fillId="0" borderId="23" xfId="0" applyFont="1" applyBorder="1"/>
    <xf numFmtId="0" fontId="64" fillId="0" borderId="24" xfId="0" applyFont="1" applyBorder="1"/>
    <xf numFmtId="0" fontId="163" fillId="0" borderId="0" xfId="0" applyFont="1" applyBorder="1" applyAlignment="1">
      <alignment horizontal="center"/>
    </xf>
    <xf numFmtId="0" fontId="163" fillId="0" borderId="95" xfId="0" applyFont="1" applyBorder="1" applyAlignment="1">
      <alignment horizontal="center"/>
    </xf>
    <xf numFmtId="0" fontId="164" fillId="21" borderId="65" xfId="0" applyFont="1" applyFill="1" applyBorder="1" applyAlignment="1">
      <alignment horizontal="center"/>
    </xf>
    <xf numFmtId="0" fontId="163" fillId="0" borderId="65" xfId="0" applyFont="1" applyBorder="1" applyAlignment="1">
      <alignment horizontal="center"/>
    </xf>
    <xf numFmtId="0" fontId="164" fillId="21" borderId="65" xfId="0" applyFont="1" applyFill="1" applyBorder="1"/>
    <xf numFmtId="0" fontId="0" fillId="0" borderId="0" xfId="0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/>
    <xf numFmtId="0" fontId="162" fillId="0" borderId="65" xfId="0" applyFont="1" applyBorder="1"/>
    <xf numFmtId="20" fontId="0" fillId="0" borderId="0" xfId="0" applyNumberFormat="1" applyBorder="1" applyAlignment="1">
      <alignment horizontal="center"/>
    </xf>
    <xf numFmtId="0" fontId="165" fillId="0" borderId="65" xfId="0" applyFont="1" applyBorder="1"/>
    <xf numFmtId="0" fontId="129" fillId="0" borderId="25" xfId="0" applyFont="1" applyFill="1" applyBorder="1"/>
    <xf numFmtId="0" fontId="129" fillId="0" borderId="25" xfId="0" applyFont="1" applyFill="1" applyBorder="1" applyAlignment="1">
      <alignment horizontal="center"/>
    </xf>
    <xf numFmtId="14" fontId="129" fillId="0" borderId="65" xfId="0" applyNumberFormat="1" applyFont="1" applyBorder="1" applyAlignment="1">
      <alignment horizontal="center"/>
    </xf>
    <xf numFmtId="20" fontId="129" fillId="0" borderId="65" xfId="0" applyNumberFormat="1" applyFont="1" applyBorder="1" applyAlignment="1">
      <alignment horizontal="center"/>
    </xf>
    <xf numFmtId="0" fontId="129" fillId="0" borderId="65" xfId="0" applyFont="1" applyBorder="1" applyAlignment="1">
      <alignment horizontal="center"/>
    </xf>
    <xf numFmtId="0" fontId="129" fillId="0" borderId="65" xfId="0" applyFont="1" applyBorder="1"/>
    <xf numFmtId="0" fontId="129" fillId="0" borderId="65" xfId="0" applyFont="1" applyFill="1" applyBorder="1" applyAlignment="1">
      <alignment horizontal="center"/>
    </xf>
    <xf numFmtId="0" fontId="129" fillId="0" borderId="65" xfId="0" applyFont="1" applyBorder="1" applyAlignment="1">
      <alignment horizontal="left" indent="1"/>
    </xf>
    <xf numFmtId="0" fontId="88" fillId="0" borderId="65" xfId="0" applyFont="1" applyFill="1" applyBorder="1" applyAlignment="1">
      <alignment horizontal="center"/>
    </xf>
    <xf numFmtId="0" fontId="167" fillId="0" borderId="0" xfId="0" applyFont="1"/>
    <xf numFmtId="0" fontId="129" fillId="0" borderId="0" xfId="0" applyFont="1" applyAlignment="1">
      <alignment horizontal="center"/>
    </xf>
    <xf numFmtId="0" fontId="168" fillId="0" borderId="65" xfId="0" applyFont="1" applyBorder="1"/>
    <xf numFmtId="0" fontId="169" fillId="0" borderId="65" xfId="0" applyFont="1" applyBorder="1" applyAlignment="1">
      <alignment horizontal="center"/>
    </xf>
    <xf numFmtId="0" fontId="170" fillId="0" borderId="0" xfId="0" applyFont="1" applyBorder="1"/>
    <xf numFmtId="0" fontId="129" fillId="0" borderId="124" xfId="0" applyFont="1" applyBorder="1"/>
    <xf numFmtId="0" fontId="171" fillId="0" borderId="0" xfId="0" applyFont="1"/>
    <xf numFmtId="0" fontId="172" fillId="10" borderId="65" xfId="0" applyFont="1" applyFill="1" applyBorder="1" applyAlignment="1">
      <alignment horizontal="center" wrapText="1"/>
    </xf>
    <xf numFmtId="0" fontId="172" fillId="0" borderId="0" xfId="0" applyFont="1"/>
    <xf numFmtId="0" fontId="88" fillId="0" borderId="0" xfId="0" applyFont="1" applyAlignment="1">
      <alignment horizontal="center"/>
    </xf>
    <xf numFmtId="0" fontId="173" fillId="0" borderId="0" xfId="0" applyFont="1" applyBorder="1"/>
    <xf numFmtId="0" fontId="88" fillId="0" borderId="124" xfId="0" applyFont="1" applyBorder="1"/>
    <xf numFmtId="0" fontId="166" fillId="0" borderId="0" xfId="0" applyFont="1"/>
    <xf numFmtId="0" fontId="173" fillId="0" borderId="65" xfId="0" applyFont="1" applyBorder="1" applyAlignment="1">
      <alignment horizontal="center"/>
    </xf>
    <xf numFmtId="0" fontId="174" fillId="16" borderId="65" xfId="0" applyFont="1" applyFill="1" applyBorder="1" applyAlignment="1">
      <alignment horizontal="center"/>
    </xf>
    <xf numFmtId="0" fontId="173" fillId="16" borderId="0" xfId="0" applyFont="1" applyFill="1" applyBorder="1" applyAlignment="1">
      <alignment horizontal="center"/>
    </xf>
    <xf numFmtId="0" fontId="88" fillId="0" borderId="0" xfId="0" applyFont="1" applyBorder="1" applyAlignment="1">
      <alignment vertical="center" wrapText="1"/>
    </xf>
    <xf numFmtId="0" fontId="173" fillId="0" borderId="0" xfId="0" applyFont="1" applyBorder="1" applyAlignment="1">
      <alignment horizontal="center"/>
    </xf>
    <xf numFmtId="0" fontId="170" fillId="16" borderId="65" xfId="0" applyFont="1" applyFill="1" applyBorder="1" applyAlignment="1">
      <alignment horizontal="center"/>
    </xf>
    <xf numFmtId="0" fontId="129" fillId="0" borderId="65" xfId="0" applyFont="1" applyBorder="1" applyAlignment="1">
      <alignment vertical="center" wrapText="1"/>
    </xf>
    <xf numFmtId="0" fontId="170" fillId="0" borderId="65" xfId="0" applyFont="1" applyBorder="1" applyAlignment="1">
      <alignment horizontal="center"/>
    </xf>
    <xf numFmtId="0" fontId="175" fillId="16" borderId="65" xfId="0" applyFont="1" applyFill="1" applyBorder="1" applyAlignment="1">
      <alignment horizontal="center"/>
    </xf>
    <xf numFmtId="0" fontId="170" fillId="16" borderId="0" xfId="0" applyFont="1" applyFill="1" applyBorder="1" applyAlignment="1">
      <alignment horizontal="center"/>
    </xf>
    <xf numFmtId="0" fontId="129" fillId="0" borderId="0" xfId="0" applyFont="1" applyBorder="1" applyAlignment="1">
      <alignment vertical="center" wrapText="1"/>
    </xf>
    <xf numFmtId="0" fontId="170" fillId="0" borderId="0" xfId="0" applyFont="1" applyBorder="1" applyAlignment="1">
      <alignment horizontal="center"/>
    </xf>
    <xf numFmtId="0" fontId="145" fillId="0" borderId="65" xfId="0" applyFont="1" applyBorder="1" applyAlignment="1">
      <alignment horizontal="center"/>
    </xf>
    <xf numFmtId="0" fontId="145" fillId="0" borderId="65" xfId="0" applyFont="1" applyBorder="1" applyAlignment="1">
      <alignment horizontal="center" wrapText="1"/>
    </xf>
    <xf numFmtId="0" fontId="135" fillId="0" borderId="66" xfId="0" applyFont="1" applyBorder="1"/>
    <xf numFmtId="0" fontId="90" fillId="0" borderId="0" xfId="0" applyFont="1" applyBorder="1" applyAlignment="1">
      <alignment horizontal="center" vertical="center"/>
    </xf>
    <xf numFmtId="0" fontId="13" fillId="2" borderId="0" xfId="0" applyFont="1" applyFill="1" applyBorder="1" applyProtection="1">
      <protection hidden="1"/>
    </xf>
    <xf numFmtId="0" fontId="4" fillId="22" borderId="0" xfId="0" quotePrefix="1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22" borderId="23" xfId="0" applyFont="1" applyFill="1" applyBorder="1" applyAlignment="1">
      <alignment horizontal="center" vertical="center"/>
    </xf>
    <xf numFmtId="0" fontId="4" fillId="22" borderId="24" xfId="0" applyFont="1" applyFill="1" applyBorder="1"/>
    <xf numFmtId="0" fontId="4" fillId="22" borderId="0" xfId="0" applyFont="1" applyFill="1" applyBorder="1"/>
    <xf numFmtId="49" fontId="4" fillId="23" borderId="0" xfId="0" quotePrefix="1" applyNumberFormat="1" applyFont="1" applyFill="1" applyAlignment="1">
      <alignment horizontal="center" vertical="center"/>
    </xf>
    <xf numFmtId="0" fontId="84" fillId="0" borderId="0" xfId="0" quotePrefix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left" vertical="center"/>
    </xf>
    <xf numFmtId="0" fontId="75" fillId="0" borderId="23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13" fillId="0" borderId="23" xfId="0" applyFont="1" applyBorder="1"/>
    <xf numFmtId="0" fontId="4" fillId="0" borderId="24" xfId="0" applyFont="1" applyBorder="1"/>
    <xf numFmtId="0" fontId="75" fillId="0" borderId="24" xfId="0" applyFont="1" applyBorder="1"/>
    <xf numFmtId="0" fontId="75" fillId="0" borderId="0" xfId="0" applyFont="1" applyBorder="1"/>
    <xf numFmtId="0" fontId="7" fillId="0" borderId="23" xfId="0" applyFont="1" applyBorder="1"/>
    <xf numFmtId="0" fontId="30" fillId="0" borderId="23" xfId="0" applyFont="1" applyBorder="1"/>
    <xf numFmtId="0" fontId="7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3" xfId="0" applyFont="1" applyBorder="1"/>
    <xf numFmtId="0" fontId="13" fillId="0" borderId="0" xfId="0" applyFont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left" vertical="center"/>
    </xf>
    <xf numFmtId="0" fontId="4" fillId="22" borderId="26" xfId="0" applyFont="1" applyFill="1" applyBorder="1"/>
    <xf numFmtId="0" fontId="4" fillId="22" borderId="112" xfId="0" applyFont="1" applyFill="1" applyBorder="1"/>
    <xf numFmtId="0" fontId="4" fillId="22" borderId="23" xfId="0" applyFont="1" applyFill="1" applyBorder="1"/>
    <xf numFmtId="0" fontId="4" fillId="23" borderId="24" xfId="0" applyFont="1" applyFill="1" applyBorder="1"/>
    <xf numFmtId="0" fontId="4" fillId="23" borderId="0" xfId="0" applyFont="1" applyFill="1" applyBorder="1"/>
    <xf numFmtId="0" fontId="13" fillId="23" borderId="0" xfId="0" applyFont="1" applyFill="1" applyBorder="1" applyAlignment="1">
      <alignment horizontal="center" vertical="center"/>
    </xf>
    <xf numFmtId="0" fontId="13" fillId="23" borderId="0" xfId="0" applyFont="1" applyFill="1" applyAlignment="1">
      <alignment horizontal="left" vertical="center"/>
    </xf>
    <xf numFmtId="0" fontId="30" fillId="23" borderId="23" xfId="0" applyFont="1" applyFill="1" applyBorder="1"/>
    <xf numFmtId="0" fontId="9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2" borderId="24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Protection="1">
      <protection hidden="1"/>
    </xf>
    <xf numFmtId="0" fontId="13" fillId="0" borderId="24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49" fontId="13" fillId="0" borderId="0" xfId="0" quotePrefix="1" applyNumberFormat="1" applyFont="1" applyFill="1" applyBorder="1" applyAlignment="1">
      <alignment horizontal="center" vertical="center"/>
    </xf>
    <xf numFmtId="0" fontId="46" fillId="22" borderId="56" xfId="0" applyFont="1" applyFill="1" applyBorder="1" applyAlignment="1">
      <alignment horizontal="center" vertical="center"/>
    </xf>
    <xf numFmtId="0" fontId="46" fillId="22" borderId="55" xfId="0" applyFont="1" applyFill="1" applyBorder="1" applyAlignment="1">
      <alignment horizontal="center" vertical="center"/>
    </xf>
    <xf numFmtId="0" fontId="46" fillId="22" borderId="4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left" vertical="center"/>
    </xf>
    <xf numFmtId="0" fontId="21" fillId="10" borderId="34" xfId="0" applyFont="1" applyFill="1" applyBorder="1" applyAlignment="1">
      <alignment horizontal="center" vertical="center"/>
    </xf>
    <xf numFmtId="20" fontId="5" fillId="10" borderId="29" xfId="0" applyNumberFormat="1" applyFont="1" applyFill="1" applyBorder="1" applyAlignment="1">
      <alignment horizontal="center" vertical="center"/>
    </xf>
    <xf numFmtId="0" fontId="21" fillId="10" borderId="42" xfId="0" applyFont="1" applyFill="1" applyBorder="1" applyAlignment="1">
      <alignment horizontal="center" vertical="center"/>
    </xf>
    <xf numFmtId="20" fontId="5" fillId="10" borderId="27" xfId="0" applyNumberFormat="1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20" fontId="5" fillId="10" borderId="33" xfId="0" applyNumberFormat="1" applyFont="1" applyFill="1" applyBorder="1" applyAlignment="1">
      <alignment horizontal="center" vertical="center"/>
    </xf>
    <xf numFmtId="20" fontId="5" fillId="10" borderId="34" xfId="0" applyNumberFormat="1" applyFont="1" applyFill="1" applyBorder="1" applyAlignment="1">
      <alignment horizontal="center" vertical="center"/>
    </xf>
    <xf numFmtId="20" fontId="5" fillId="10" borderId="30" xfId="0" applyNumberFormat="1" applyFont="1" applyFill="1" applyBorder="1" applyAlignment="1">
      <alignment horizontal="center" vertical="center"/>
    </xf>
    <xf numFmtId="20" fontId="5" fillId="10" borderId="29" xfId="0" quotePrefix="1" applyNumberFormat="1" applyFont="1" applyFill="1" applyBorder="1" applyAlignment="1">
      <alignment horizontal="center" vertical="center"/>
    </xf>
    <xf numFmtId="20" fontId="5" fillId="10" borderId="27" xfId="0" quotePrefix="1" applyNumberFormat="1" applyFont="1" applyFill="1" applyBorder="1" applyAlignment="1">
      <alignment horizontal="center" vertical="center"/>
    </xf>
    <xf numFmtId="0" fontId="5" fillId="10" borderId="29" xfId="0" quotePrefix="1" applyFont="1" applyFill="1" applyBorder="1" applyAlignment="1">
      <alignment horizontal="center" vertical="center"/>
    </xf>
    <xf numFmtId="0" fontId="5" fillId="10" borderId="27" xfId="0" quotePrefix="1" applyFont="1" applyFill="1" applyBorder="1" applyAlignment="1">
      <alignment horizontal="center" vertical="center"/>
    </xf>
    <xf numFmtId="0" fontId="5" fillId="10" borderId="30" xfId="0" quotePrefix="1" applyFont="1" applyFill="1" applyBorder="1" applyAlignment="1">
      <alignment horizontal="center" vertical="center"/>
    </xf>
    <xf numFmtId="20" fontId="5" fillId="10" borderId="31" xfId="0" applyNumberFormat="1" applyFont="1" applyFill="1" applyBorder="1" applyAlignment="1">
      <alignment horizontal="center" vertical="center"/>
    </xf>
    <xf numFmtId="0" fontId="38" fillId="10" borderId="85" xfId="0" applyFont="1" applyFill="1" applyBorder="1" applyAlignment="1">
      <alignment horizontal="center" textRotation="90"/>
    </xf>
    <xf numFmtId="0" fontId="177" fillId="10" borderId="85" xfId="0" applyFont="1" applyFill="1" applyBorder="1" applyAlignment="1">
      <alignment horizontal="center" textRotation="90"/>
    </xf>
    <xf numFmtId="0" fontId="37" fillId="10" borderId="53" xfId="0" applyFont="1" applyFill="1" applyBorder="1" applyAlignment="1">
      <alignment horizontal="center" textRotation="90" wrapText="1"/>
    </xf>
    <xf numFmtId="0" fontId="68" fillId="10" borderId="51" xfId="0" applyFont="1" applyFill="1" applyBorder="1" applyAlignment="1">
      <alignment horizontal="center" textRotation="90" wrapText="1"/>
    </xf>
    <xf numFmtId="0" fontId="70" fillId="10" borderId="53" xfId="0" applyFont="1" applyFill="1" applyBorder="1" applyAlignment="1">
      <alignment horizontal="center" textRotation="90" wrapText="1"/>
    </xf>
    <xf numFmtId="0" fontId="47" fillId="24" borderId="7" xfId="0" applyFont="1" applyFill="1" applyBorder="1" applyAlignment="1">
      <alignment horizontal="center" textRotation="90" wrapText="1"/>
    </xf>
    <xf numFmtId="0" fontId="47" fillId="24" borderId="51" xfId="0" applyFont="1" applyFill="1" applyBorder="1" applyAlignment="1">
      <alignment horizontal="center" textRotation="90" wrapText="1"/>
    </xf>
    <xf numFmtId="0" fontId="47" fillId="10" borderId="51" xfId="0" applyFont="1" applyFill="1" applyBorder="1" applyAlignment="1">
      <alignment horizontal="center" textRotation="90" wrapText="1"/>
    </xf>
    <xf numFmtId="0" fontId="178" fillId="24" borderId="51" xfId="0" applyFont="1" applyFill="1" applyBorder="1" applyAlignment="1">
      <alignment horizontal="center" textRotation="90" wrapText="1"/>
    </xf>
    <xf numFmtId="0" fontId="178" fillId="10" borderId="51" xfId="0" applyFont="1" applyFill="1" applyBorder="1" applyAlignment="1">
      <alignment horizontal="center" textRotation="90" wrapText="1"/>
    </xf>
    <xf numFmtId="0" fontId="48" fillId="24" borderId="51" xfId="0" applyFont="1" applyFill="1" applyBorder="1" applyAlignment="1">
      <alignment horizontal="center" textRotation="90" wrapText="1"/>
    </xf>
    <xf numFmtId="0" fontId="48" fillId="10" borderId="51" xfId="0" applyFont="1" applyFill="1" applyBorder="1" applyAlignment="1">
      <alignment horizontal="center" textRotation="90" wrapText="1"/>
    </xf>
    <xf numFmtId="0" fontId="48" fillId="24" borderId="100" xfId="0" applyFont="1" applyFill="1" applyBorder="1" applyAlignment="1">
      <alignment horizontal="center" textRotation="90" wrapText="1"/>
    </xf>
    <xf numFmtId="0" fontId="142" fillId="24" borderId="50" xfId="0" applyFont="1" applyFill="1" applyBorder="1" applyAlignment="1">
      <alignment horizontal="center" textRotation="90" wrapText="1"/>
    </xf>
    <xf numFmtId="0" fontId="142" fillId="24" borderId="53" xfId="0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 textRotation="90"/>
    </xf>
    <xf numFmtId="0" fontId="144" fillId="0" borderId="18" xfId="0" applyFont="1" applyBorder="1" applyAlignment="1">
      <alignment horizontal="center" textRotation="90"/>
    </xf>
    <xf numFmtId="0" fontId="19" fillId="0" borderId="9" xfId="0" applyFont="1" applyBorder="1" applyAlignment="1">
      <alignment horizontal="center" textRotation="90"/>
    </xf>
    <xf numFmtId="0" fontId="143" fillId="24" borderId="10" xfId="0" applyFont="1" applyFill="1" applyBorder="1" applyAlignment="1">
      <alignment horizontal="center" textRotation="90"/>
    </xf>
    <xf numFmtId="0" fontId="143" fillId="24" borderId="18" xfId="0" applyFont="1" applyFill="1" applyBorder="1" applyAlignment="1">
      <alignment horizontal="center" textRotation="90"/>
    </xf>
    <xf numFmtId="0" fontId="32" fillId="24" borderId="11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/>
    </xf>
    <xf numFmtId="0" fontId="141" fillId="10" borderId="16" xfId="0" applyFont="1" applyFill="1" applyBorder="1" applyAlignment="1">
      <alignment horizontal="center" vertical="center"/>
    </xf>
    <xf numFmtId="14" fontId="21" fillId="10" borderId="15" xfId="0" applyNumberFormat="1" applyFont="1" applyFill="1" applyBorder="1" applyAlignment="1">
      <alignment horizontal="center"/>
    </xf>
    <xf numFmtId="14" fontId="147" fillId="10" borderId="14" xfId="0" applyNumberFormat="1" applyFont="1" applyFill="1" applyBorder="1" applyAlignment="1">
      <alignment horizontal="center"/>
    </xf>
    <xf numFmtId="0" fontId="32" fillId="24" borderId="14" xfId="0" applyFont="1" applyFill="1" applyBorder="1" applyAlignment="1">
      <alignment horizontal="center" vertical="center"/>
    </xf>
    <xf numFmtId="14" fontId="21" fillId="0" borderId="98" xfId="0" applyNumberFormat="1" applyFont="1" applyBorder="1" applyAlignment="1">
      <alignment horizontal="center"/>
    </xf>
    <xf numFmtId="0" fontId="45" fillId="0" borderId="99" xfId="0" applyFont="1" applyBorder="1" applyAlignment="1">
      <alignment horizontal="center"/>
    </xf>
    <xf numFmtId="0" fontId="45" fillId="0" borderId="105" xfId="0" applyFont="1" applyBorder="1" applyAlignment="1">
      <alignment horizontal="center"/>
    </xf>
    <xf numFmtId="0" fontId="36" fillId="10" borderId="11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0" fontId="135" fillId="1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9" fillId="0" borderId="11" xfId="0" applyFont="1" applyBorder="1" applyAlignment="1">
      <alignment horizontal="center" vertical="center"/>
    </xf>
    <xf numFmtId="0" fontId="88" fillId="10" borderId="11" xfId="0" applyFont="1" applyFill="1" applyBorder="1" applyAlignment="1">
      <alignment horizontal="center" vertical="center"/>
    </xf>
    <xf numFmtId="0" fontId="129" fillId="0" borderId="77" xfId="0" applyFont="1" applyBorder="1" applyAlignment="1">
      <alignment horizontal="center" vertical="center"/>
    </xf>
    <xf numFmtId="0" fontId="129" fillId="7" borderId="14" xfId="0" applyFont="1" applyFill="1" applyBorder="1" applyAlignment="1">
      <alignment horizontal="center" vertical="center"/>
    </xf>
    <xf numFmtId="0" fontId="129" fillId="7" borderId="11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88" fillId="24" borderId="11" xfId="0" applyFont="1" applyFill="1" applyBorder="1" applyAlignment="1">
      <alignment horizontal="center" vertical="center"/>
    </xf>
    <xf numFmtId="0" fontId="0" fillId="10" borderId="86" xfId="0" applyFont="1" applyFill="1" applyBorder="1" applyAlignment="1">
      <alignment horizontal="center" vertical="center"/>
    </xf>
    <xf numFmtId="0" fontId="0" fillId="24" borderId="81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36" fillId="10" borderId="1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0" fontId="135" fillId="1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9" fillId="0" borderId="16" xfId="0" applyFont="1" applyBorder="1" applyAlignment="1">
      <alignment horizontal="center" vertical="center"/>
    </xf>
    <xf numFmtId="0" fontId="88" fillId="10" borderId="16" xfId="0" applyFont="1" applyFill="1" applyBorder="1" applyAlignment="1">
      <alignment horizontal="center" vertical="center"/>
    </xf>
    <xf numFmtId="0" fontId="129" fillId="0" borderId="78" xfId="0" applyFont="1" applyBorder="1" applyAlignment="1">
      <alignment horizontal="center" vertical="center"/>
    </xf>
    <xf numFmtId="0" fontId="129" fillId="7" borderId="15" xfId="0" applyFont="1" applyFill="1" applyBorder="1" applyAlignment="1">
      <alignment horizontal="center" vertical="center"/>
    </xf>
    <xf numFmtId="0" fontId="129" fillId="7" borderId="16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88" fillId="24" borderId="16" xfId="0" applyFont="1" applyFill="1" applyBorder="1" applyAlignment="1">
      <alignment horizontal="center" vertical="center"/>
    </xf>
    <xf numFmtId="0" fontId="0" fillId="10" borderId="88" xfId="0" applyFont="1" applyFill="1" applyBorder="1" applyAlignment="1">
      <alignment horizontal="center" vertical="center"/>
    </xf>
    <xf numFmtId="0" fontId="0" fillId="24" borderId="82" xfId="0" applyFont="1" applyFill="1" applyBorder="1" applyAlignment="1">
      <alignment horizontal="center" vertical="center"/>
    </xf>
    <xf numFmtId="0" fontId="141" fillId="10" borderId="78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78" xfId="0" applyFont="1" applyFill="1" applyBorder="1" applyAlignment="1">
      <alignment horizontal="center" vertical="center"/>
    </xf>
    <xf numFmtId="14" fontId="42" fillId="20" borderId="14" xfId="0" applyNumberFormat="1" applyFont="1" applyFill="1" applyBorder="1" applyAlignment="1">
      <alignment horizontal="center"/>
    </xf>
    <xf numFmtId="0" fontId="36" fillId="20" borderId="11" xfId="0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 vertical="center"/>
    </xf>
    <xf numFmtId="0" fontId="135" fillId="20" borderId="11" xfId="0" applyFont="1" applyFill="1" applyBorder="1" applyAlignment="1">
      <alignment horizontal="center" vertical="center"/>
    </xf>
    <xf numFmtId="0" fontId="0" fillId="20" borderId="11" xfId="0" applyFill="1" applyBorder="1" applyAlignment="1">
      <alignment horizontal="center" vertical="center"/>
    </xf>
    <xf numFmtId="0" fontId="87" fillId="20" borderId="11" xfId="0" applyFont="1" applyFill="1" applyBorder="1" applyAlignment="1">
      <alignment horizontal="center" vertical="center"/>
    </xf>
    <xf numFmtId="0" fontId="141" fillId="20" borderId="11" xfId="0" applyFont="1" applyFill="1" applyBorder="1" applyAlignment="1">
      <alignment horizontal="center" vertical="center"/>
    </xf>
    <xf numFmtId="0" fontId="129" fillId="20" borderId="11" xfId="0" applyFont="1" applyFill="1" applyBorder="1" applyAlignment="1">
      <alignment horizontal="center" vertical="center"/>
    </xf>
    <xf numFmtId="0" fontId="129" fillId="20" borderId="77" xfId="0" applyFont="1" applyFill="1" applyBorder="1" applyAlignment="1">
      <alignment horizontal="center" vertical="center"/>
    </xf>
    <xf numFmtId="0" fontId="129" fillId="30" borderId="14" xfId="0" applyFont="1" applyFill="1" applyBorder="1" applyAlignment="1">
      <alignment horizontal="center" vertical="center"/>
    </xf>
    <xf numFmtId="0" fontId="129" fillId="30" borderId="11" xfId="0" applyFont="1" applyFill="1" applyBorder="1" applyAlignment="1">
      <alignment horizontal="center" vertical="center"/>
    </xf>
    <xf numFmtId="0" fontId="0" fillId="30" borderId="11" xfId="0" applyFont="1" applyFill="1" applyBorder="1" applyAlignment="1">
      <alignment horizontal="center" vertical="center"/>
    </xf>
    <xf numFmtId="0" fontId="0" fillId="20" borderId="86" xfId="0" applyFont="1" applyFill="1" applyBorder="1" applyAlignment="1">
      <alignment horizontal="center" vertical="center"/>
    </xf>
    <xf numFmtId="0" fontId="0" fillId="30" borderId="81" xfId="0" applyFont="1" applyFill="1" applyBorder="1" applyAlignment="1">
      <alignment horizontal="center" vertical="center"/>
    </xf>
    <xf numFmtId="0" fontId="141" fillId="20" borderId="77" xfId="0" applyFont="1" applyFill="1" applyBorder="1" applyAlignment="1">
      <alignment horizontal="center" vertical="center"/>
    </xf>
    <xf numFmtId="0" fontId="6" fillId="20" borderId="14" xfId="0" applyFont="1" applyFill="1" applyBorder="1" applyAlignment="1">
      <alignment horizontal="center" vertical="center"/>
    </xf>
    <xf numFmtId="0" fontId="6" fillId="20" borderId="77" xfId="0" applyFont="1" applyFill="1" applyBorder="1" applyAlignment="1">
      <alignment horizontal="center" vertical="center"/>
    </xf>
    <xf numFmtId="0" fontId="6" fillId="20" borderId="0" xfId="0" applyFont="1" applyFill="1"/>
    <xf numFmtId="14" fontId="42" fillId="20" borderId="15" xfId="0" applyNumberFormat="1" applyFont="1" applyFill="1" applyBorder="1" applyAlignment="1">
      <alignment horizontal="center"/>
    </xf>
    <xf numFmtId="0" fontId="36" fillId="20" borderId="16" xfId="0" applyFont="1" applyFill="1" applyBorder="1" applyAlignment="1">
      <alignment horizontal="center"/>
    </xf>
    <xf numFmtId="0" fontId="6" fillId="20" borderId="16" xfId="0" applyFont="1" applyFill="1" applyBorder="1" applyAlignment="1">
      <alignment horizontal="center" vertical="center"/>
    </xf>
    <xf numFmtId="0" fontId="135" fillId="20" borderId="16" xfId="0" applyFont="1" applyFill="1" applyBorder="1" applyAlignment="1">
      <alignment horizontal="center" vertical="center"/>
    </xf>
    <xf numFmtId="0" fontId="0" fillId="20" borderId="16" xfId="0" applyFill="1" applyBorder="1" applyAlignment="1">
      <alignment horizontal="center" vertical="center"/>
    </xf>
    <xf numFmtId="0" fontId="87" fillId="20" borderId="16" xfId="0" applyFont="1" applyFill="1" applyBorder="1" applyAlignment="1">
      <alignment horizontal="center" vertical="center"/>
    </xf>
    <xf numFmtId="0" fontId="141" fillId="20" borderId="16" xfId="0" applyFont="1" applyFill="1" applyBorder="1" applyAlignment="1">
      <alignment horizontal="center" vertical="center"/>
    </xf>
    <xf numFmtId="0" fontId="129" fillId="20" borderId="16" xfId="0" applyFont="1" applyFill="1" applyBorder="1" applyAlignment="1">
      <alignment horizontal="center" vertical="center"/>
    </xf>
    <xf numFmtId="0" fontId="129" fillId="20" borderId="78" xfId="0" applyFont="1" applyFill="1" applyBorder="1" applyAlignment="1">
      <alignment horizontal="center" vertical="center"/>
    </xf>
    <xf numFmtId="0" fontId="129" fillId="30" borderId="15" xfId="0" applyFont="1" applyFill="1" applyBorder="1" applyAlignment="1">
      <alignment horizontal="center" vertical="center"/>
    </xf>
    <xf numFmtId="0" fontId="129" fillId="30" borderId="16" xfId="0" applyFont="1" applyFill="1" applyBorder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0" fillId="20" borderId="88" xfId="0" applyFont="1" applyFill="1" applyBorder="1" applyAlignment="1">
      <alignment horizontal="center" vertical="center"/>
    </xf>
    <xf numFmtId="0" fontId="0" fillId="30" borderId="82" xfId="0" applyFont="1" applyFill="1" applyBorder="1" applyAlignment="1">
      <alignment horizontal="center" vertical="center"/>
    </xf>
    <xf numFmtId="0" fontId="141" fillId="20" borderId="78" xfId="0" applyFont="1" applyFill="1" applyBorder="1" applyAlignment="1">
      <alignment horizontal="center" vertical="center"/>
    </xf>
    <xf numFmtId="0" fontId="6" fillId="20" borderId="15" xfId="0" applyFont="1" applyFill="1" applyBorder="1" applyAlignment="1">
      <alignment horizontal="center" vertical="center"/>
    </xf>
    <xf numFmtId="0" fontId="6" fillId="20" borderId="78" xfId="0" applyFont="1" applyFill="1" applyBorder="1" applyAlignment="1">
      <alignment horizontal="center" vertical="center"/>
    </xf>
    <xf numFmtId="0" fontId="135" fillId="10" borderId="0" xfId="0" applyFont="1" applyFill="1" applyAlignment="1">
      <alignment horizontal="left" vertical="center" textRotation="90"/>
    </xf>
    <xf numFmtId="0" fontId="32" fillId="0" borderId="99" xfId="0" applyFont="1" applyFill="1" applyBorder="1" applyAlignment="1">
      <alignment horizontal="center" vertical="center"/>
    </xf>
    <xf numFmtId="0" fontId="32" fillId="10" borderId="99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45" fillId="0" borderId="16" xfId="0" applyFont="1" applyBorder="1" applyAlignment="1">
      <alignment horizontal="center" vertical="center"/>
    </xf>
    <xf numFmtId="0" fontId="32" fillId="26" borderId="78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42" fillId="24" borderId="11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2" fillId="24" borderId="82" xfId="0" applyFont="1" applyFill="1" applyBorder="1" applyAlignment="1">
      <alignment horizontal="center" vertical="center"/>
    </xf>
    <xf numFmtId="14" fontId="49" fillId="10" borderId="77" xfId="0" applyNumberFormat="1" applyFont="1" applyFill="1" applyBorder="1" applyAlignment="1">
      <alignment horizontal="center" vertical="center"/>
    </xf>
    <xf numFmtId="0" fontId="49" fillId="10" borderId="78" xfId="0" applyFont="1" applyFill="1" applyBorder="1" applyAlignment="1">
      <alignment horizontal="center" vertical="center"/>
    </xf>
    <xf numFmtId="14" fontId="49" fillId="0" borderId="77" xfId="0" applyNumberFormat="1" applyFont="1" applyFill="1" applyBorder="1" applyAlignment="1">
      <alignment horizontal="center" vertical="center"/>
    </xf>
    <xf numFmtId="0" fontId="49" fillId="0" borderId="104" xfId="0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46" fillId="0" borderId="4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3" fillId="10" borderId="48" xfId="0" applyFont="1" applyFill="1" applyBorder="1" applyAlignment="1">
      <alignment horizontal="center" vertical="center"/>
    </xf>
    <xf numFmtId="0" fontId="46" fillId="10" borderId="47" xfId="0" applyFont="1" applyFill="1" applyBorder="1" applyAlignment="1">
      <alignment horizontal="center" vertical="center"/>
    </xf>
    <xf numFmtId="0" fontId="11" fillId="10" borderId="48" xfId="0" applyFont="1" applyFill="1" applyBorder="1" applyAlignment="1">
      <alignment horizontal="center" vertical="center"/>
    </xf>
    <xf numFmtId="0" fontId="11" fillId="10" borderId="38" xfId="0" applyFont="1" applyFill="1" applyBorder="1" applyAlignment="1">
      <alignment horizontal="center" vertical="center"/>
    </xf>
    <xf numFmtId="0" fontId="140" fillId="10" borderId="49" xfId="0" applyFont="1" applyFill="1" applyBorder="1" applyAlignment="1">
      <alignment horizontal="center" vertical="center"/>
    </xf>
    <xf numFmtId="0" fontId="87" fillId="10" borderId="0" xfId="0" applyFont="1" applyFill="1"/>
    <xf numFmtId="0" fontId="35" fillId="10" borderId="0" xfId="0" applyFont="1" applyFill="1" applyAlignment="1">
      <alignment horizontal="center"/>
    </xf>
    <xf numFmtId="0" fontId="144" fillId="10" borderId="9" xfId="0" applyFont="1" applyFill="1" applyBorder="1" applyAlignment="1">
      <alignment horizontal="center" textRotation="90"/>
    </xf>
    <xf numFmtId="0" fontId="19" fillId="10" borderId="9" xfId="0" applyFont="1" applyFill="1" applyBorder="1" applyAlignment="1">
      <alignment horizontal="center" textRotation="90"/>
    </xf>
    <xf numFmtId="0" fontId="19" fillId="10" borderId="101" xfId="0" applyFont="1" applyFill="1" applyBorder="1" applyAlignment="1">
      <alignment horizontal="center" textRotation="90"/>
    </xf>
    <xf numFmtId="0" fontId="181" fillId="0" borderId="14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85" fillId="28" borderId="11" xfId="0" applyFont="1" applyFill="1" applyBorder="1" applyAlignment="1">
      <alignment horizontal="center" vertical="center"/>
    </xf>
    <xf numFmtId="0" fontId="85" fillId="24" borderId="11" xfId="0" applyFont="1" applyFill="1" applyBorder="1" applyAlignment="1">
      <alignment horizontal="center" vertical="center"/>
    </xf>
    <xf numFmtId="0" fontId="85" fillId="24" borderId="102" xfId="0" applyFont="1" applyFill="1" applyBorder="1" applyAlignment="1">
      <alignment horizontal="center" vertical="center"/>
    </xf>
    <xf numFmtId="0" fontId="85" fillId="28" borderId="102" xfId="0" applyFont="1" applyFill="1" applyBorder="1" applyAlignment="1">
      <alignment horizontal="center" vertical="center"/>
    </xf>
    <xf numFmtId="0" fontId="141" fillId="24" borderId="81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129" fillId="24" borderId="11" xfId="0" applyFont="1" applyFill="1" applyBorder="1" applyAlignment="1">
      <alignment horizontal="center" vertical="center"/>
    </xf>
    <xf numFmtId="0" fontId="129" fillId="24" borderId="16" xfId="0" applyFont="1" applyFill="1" applyBorder="1" applyAlignment="1">
      <alignment horizontal="center" vertical="center"/>
    </xf>
    <xf numFmtId="0" fontId="129" fillId="10" borderId="0" xfId="0" applyFont="1" applyFill="1"/>
    <xf numFmtId="0" fontId="88" fillId="10" borderId="0" xfId="0" applyFont="1" applyFill="1"/>
    <xf numFmtId="0" fontId="101" fillId="10" borderId="11" xfId="0" applyFont="1" applyFill="1" applyBorder="1" applyAlignment="1">
      <alignment horizontal="center" vertical="center"/>
    </xf>
    <xf numFmtId="0" fontId="101" fillId="26" borderId="11" xfId="0" applyFont="1" applyFill="1" applyBorder="1" applyAlignment="1">
      <alignment horizontal="center" vertical="center"/>
    </xf>
    <xf numFmtId="0" fontId="127" fillId="0" borderId="0" xfId="0" applyFont="1" applyFill="1"/>
    <xf numFmtId="0" fontId="182" fillId="10" borderId="0" xfId="0" quotePrefix="1" applyFont="1" applyFill="1" applyAlignment="1">
      <alignment horizontal="center"/>
    </xf>
    <xf numFmtId="0" fontId="27" fillId="19" borderId="77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83" fillId="10" borderId="102" xfId="0" applyFont="1" applyFill="1" applyBorder="1" applyAlignment="1">
      <alignment horizontal="center" vertical="center"/>
    </xf>
    <xf numFmtId="0" fontId="32" fillId="24" borderId="102" xfId="0" applyFont="1" applyFill="1" applyBorder="1" applyAlignment="1">
      <alignment horizontal="center" vertical="center"/>
    </xf>
    <xf numFmtId="0" fontId="32" fillId="24" borderId="105" xfId="0" applyFont="1" applyFill="1" applyBorder="1" applyAlignment="1">
      <alignment horizontal="center" vertical="center"/>
    </xf>
    <xf numFmtId="0" fontId="42" fillId="10" borderId="11" xfId="0" applyFont="1" applyFill="1" applyBorder="1" applyAlignment="1">
      <alignment horizontal="center" vertical="center"/>
    </xf>
    <xf numFmtId="0" fontId="32" fillId="24" borderId="98" xfId="0" applyFont="1" applyFill="1" applyBorder="1" applyAlignment="1">
      <alignment horizontal="center" vertical="center"/>
    </xf>
    <xf numFmtId="0" fontId="42" fillId="10" borderId="16" xfId="0" applyFont="1" applyFill="1" applyBorder="1" applyAlignment="1">
      <alignment horizontal="center" vertical="center"/>
    </xf>
    <xf numFmtId="0" fontId="32" fillId="10" borderId="104" xfId="0" applyFont="1" applyFill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32" fillId="10" borderId="98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center" vertical="center"/>
    </xf>
    <xf numFmtId="0" fontId="184" fillId="24" borderId="11" xfId="0" applyFont="1" applyFill="1" applyBorder="1" applyAlignment="1">
      <alignment horizontal="center" vertical="center"/>
    </xf>
    <xf numFmtId="0" fontId="184" fillId="24" borderId="78" xfId="0" applyFont="1" applyFill="1" applyBorder="1" applyAlignment="1">
      <alignment horizontal="center" vertical="center"/>
    </xf>
    <xf numFmtId="0" fontId="184" fillId="24" borderId="77" xfId="0" applyFont="1" applyFill="1" applyBorder="1" applyAlignment="1">
      <alignment horizontal="center" vertical="center"/>
    </xf>
    <xf numFmtId="0" fontId="184" fillId="24" borderId="16" xfId="0" applyFont="1" applyFill="1" applyBorder="1" applyAlignment="1">
      <alignment horizontal="center" vertical="center"/>
    </xf>
    <xf numFmtId="0" fontId="60" fillId="19" borderId="78" xfId="0" applyFont="1" applyFill="1" applyBorder="1" applyAlignment="1">
      <alignment horizontal="center" vertical="center"/>
    </xf>
    <xf numFmtId="0" fontId="184" fillId="29" borderId="11" xfId="0" applyFont="1" applyFill="1" applyBorder="1" applyAlignment="1">
      <alignment horizontal="center" vertical="center"/>
    </xf>
    <xf numFmtId="0" fontId="184" fillId="0" borderId="11" xfId="0" applyFont="1" applyFill="1" applyBorder="1" applyAlignment="1">
      <alignment horizontal="center" vertical="center"/>
    </xf>
    <xf numFmtId="0" fontId="184" fillId="29" borderId="76" xfId="0" applyFont="1" applyFill="1" applyBorder="1" applyAlignment="1">
      <alignment horizontal="center" vertical="center"/>
    </xf>
    <xf numFmtId="0" fontId="184" fillId="24" borderId="76" xfId="0" applyFont="1" applyFill="1" applyBorder="1" applyAlignment="1">
      <alignment horizontal="center" vertical="center"/>
    </xf>
    <xf numFmtId="0" fontId="184" fillId="8" borderId="76" xfId="0" applyFont="1" applyFill="1" applyBorder="1" applyAlignment="1">
      <alignment horizontal="center" vertical="center"/>
    </xf>
    <xf numFmtId="0" fontId="60" fillId="27" borderId="84" xfId="0" applyFont="1" applyFill="1" applyBorder="1" applyAlignment="1">
      <alignment horizontal="center" vertical="center"/>
    </xf>
    <xf numFmtId="0" fontId="60" fillId="19" borderId="83" xfId="0" applyFont="1" applyFill="1" applyBorder="1" applyAlignment="1">
      <alignment horizontal="center" vertical="center"/>
    </xf>
    <xf numFmtId="0" fontId="60" fillId="19" borderId="14" xfId="0" applyFont="1" applyFill="1" applyBorder="1" applyAlignment="1">
      <alignment horizontal="center" vertical="center"/>
    </xf>
    <xf numFmtId="0" fontId="60" fillId="19" borderId="11" xfId="0" applyFont="1" applyFill="1" applyBorder="1" applyAlignment="1">
      <alignment horizontal="center" vertical="center"/>
    </xf>
    <xf numFmtId="0" fontId="60" fillId="19" borderId="77" xfId="0" applyFont="1" applyFill="1" applyBorder="1" applyAlignment="1">
      <alignment horizontal="center" vertical="center"/>
    </xf>
    <xf numFmtId="0" fontId="184" fillId="29" borderId="99" xfId="0" applyFont="1" applyFill="1" applyBorder="1" applyAlignment="1">
      <alignment horizontal="center" vertical="center"/>
    </xf>
    <xf numFmtId="0" fontId="184" fillId="0" borderId="99" xfId="0" applyFont="1" applyFill="1" applyBorder="1" applyAlignment="1">
      <alignment horizontal="center" vertical="center"/>
    </xf>
    <xf numFmtId="0" fontId="184" fillId="29" borderId="16" xfId="0" applyFont="1" applyFill="1" applyBorder="1" applyAlignment="1">
      <alignment horizontal="center" vertical="center"/>
    </xf>
    <xf numFmtId="0" fontId="184" fillId="8" borderId="16" xfId="0" applyFont="1" applyFill="1" applyBorder="1" applyAlignment="1">
      <alignment horizontal="center" vertical="center"/>
    </xf>
    <xf numFmtId="0" fontId="60" fillId="27" borderId="82" xfId="0" applyFont="1" applyFill="1" applyBorder="1" applyAlignment="1">
      <alignment horizontal="center" vertical="center"/>
    </xf>
    <xf numFmtId="0" fontId="60" fillId="19" borderId="15" xfId="0" applyFont="1" applyFill="1" applyBorder="1" applyAlignment="1">
      <alignment horizontal="center" vertical="center"/>
    </xf>
    <xf numFmtId="0" fontId="60" fillId="19" borderId="16" xfId="0" applyFont="1" applyFill="1" applyBorder="1" applyAlignment="1">
      <alignment horizontal="center" vertical="center"/>
    </xf>
    <xf numFmtId="0" fontId="49" fillId="29" borderId="76" xfId="0" applyFont="1" applyFill="1" applyBorder="1" applyAlignment="1">
      <alignment horizontal="center" vertical="center"/>
    </xf>
    <xf numFmtId="0" fontId="60" fillId="19" borderId="115" xfId="0" applyFont="1" applyFill="1" applyBorder="1" applyAlignment="1">
      <alignment horizontal="center" vertical="center"/>
    </xf>
    <xf numFmtId="0" fontId="60" fillId="19" borderId="75" xfId="0" applyFont="1" applyFill="1" applyBorder="1" applyAlignment="1">
      <alignment horizontal="center" vertical="center"/>
    </xf>
    <xf numFmtId="0" fontId="49" fillId="29" borderId="16" xfId="0" applyFont="1" applyFill="1" applyBorder="1" applyAlignment="1">
      <alignment horizontal="center" vertical="center"/>
    </xf>
    <xf numFmtId="0" fontId="184" fillId="29" borderId="14" xfId="0" applyFont="1" applyFill="1" applyBorder="1" applyAlignment="1">
      <alignment horizontal="center" vertical="center"/>
    </xf>
    <xf numFmtId="0" fontId="184" fillId="0" borderId="16" xfId="0" applyFont="1" applyFill="1" applyBorder="1" applyAlignment="1">
      <alignment horizontal="center" vertical="center"/>
    </xf>
    <xf numFmtId="0" fontId="48" fillId="0" borderId="78" xfId="0" applyFont="1" applyFill="1" applyBorder="1" applyAlignment="1">
      <alignment horizontal="center" vertical="center"/>
    </xf>
    <xf numFmtId="0" fontId="184" fillId="29" borderId="15" xfId="0" applyFont="1" applyFill="1" applyBorder="1" applyAlignment="1">
      <alignment horizontal="center" vertical="center"/>
    </xf>
    <xf numFmtId="0" fontId="184" fillId="27" borderId="82" xfId="0" applyFont="1" applyFill="1" applyBorder="1" applyAlignment="1">
      <alignment horizontal="center" vertical="center"/>
    </xf>
    <xf numFmtId="0" fontId="184" fillId="19" borderId="78" xfId="0" applyFont="1" applyFill="1" applyBorder="1" applyAlignment="1">
      <alignment horizontal="center" vertical="center"/>
    </xf>
    <xf numFmtId="0" fontId="184" fillId="19" borderId="15" xfId="0" applyFont="1" applyFill="1" applyBorder="1" applyAlignment="1">
      <alignment horizontal="center" vertical="center"/>
    </xf>
    <xf numFmtId="0" fontId="184" fillId="19" borderId="16" xfId="0" applyFont="1" applyFill="1" applyBorder="1" applyAlignment="1">
      <alignment horizontal="center" vertical="center"/>
    </xf>
    <xf numFmtId="0" fontId="184" fillId="7" borderId="11" xfId="0" applyFont="1" applyFill="1" applyBorder="1" applyAlignment="1">
      <alignment horizontal="center" vertical="center"/>
    </xf>
    <xf numFmtId="0" fontId="184" fillId="7" borderId="14" xfId="0" applyFont="1" applyFill="1" applyBorder="1" applyAlignment="1">
      <alignment horizontal="center" vertical="center"/>
    </xf>
    <xf numFmtId="0" fontId="184" fillId="24" borderId="102" xfId="0" applyFont="1" applyFill="1" applyBorder="1" applyAlignment="1">
      <alignment horizontal="center" vertical="center"/>
    </xf>
    <xf numFmtId="0" fontId="184" fillId="0" borderId="102" xfId="0" applyFont="1" applyFill="1" applyBorder="1" applyAlignment="1">
      <alignment horizontal="center" vertical="center"/>
    </xf>
    <xf numFmtId="0" fontId="184" fillId="7" borderId="81" xfId="0" applyFont="1" applyFill="1" applyBorder="1" applyAlignment="1">
      <alignment horizontal="center" vertical="center"/>
    </xf>
    <xf numFmtId="0" fontId="184" fillId="26" borderId="77" xfId="0" applyFont="1" applyFill="1" applyBorder="1" applyAlignment="1">
      <alignment horizontal="center" vertical="center"/>
    </xf>
    <xf numFmtId="0" fontId="184" fillId="0" borderId="14" xfId="0" applyFont="1" applyFill="1" applyBorder="1" applyAlignment="1">
      <alignment horizontal="center" vertical="center"/>
    </xf>
    <xf numFmtId="0" fontId="184" fillId="0" borderId="77" xfId="0" applyFont="1" applyFill="1" applyBorder="1" applyAlignment="1">
      <alignment horizontal="center" vertical="center"/>
    </xf>
    <xf numFmtId="0" fontId="184" fillId="7" borderId="105" xfId="0" applyFont="1" applyFill="1" applyBorder="1" applyAlignment="1">
      <alignment horizontal="center" vertical="center"/>
    </xf>
    <xf numFmtId="0" fontId="184" fillId="0" borderId="105" xfId="0" applyFont="1" applyFill="1" applyBorder="1" applyAlignment="1">
      <alignment horizontal="center" vertical="center"/>
    </xf>
    <xf numFmtId="0" fontId="184" fillId="7" borderId="15" xfId="0" applyFont="1" applyFill="1" applyBorder="1" applyAlignment="1">
      <alignment horizontal="center" vertical="center"/>
    </xf>
    <xf numFmtId="0" fontId="184" fillId="24" borderId="105" xfId="0" applyFont="1" applyFill="1" applyBorder="1" applyAlignment="1">
      <alignment horizontal="center" vertical="center"/>
    </xf>
    <xf numFmtId="0" fontId="184" fillId="7" borderId="82" xfId="0" applyFont="1" applyFill="1" applyBorder="1" applyAlignment="1">
      <alignment horizontal="center" vertical="center"/>
    </xf>
    <xf numFmtId="0" fontId="184" fillId="26" borderId="78" xfId="0" applyFont="1" applyFill="1" applyBorder="1" applyAlignment="1">
      <alignment horizontal="center" vertical="center"/>
    </xf>
    <xf numFmtId="0" fontId="184" fillId="0" borderId="15" xfId="0" applyFont="1" applyFill="1" applyBorder="1" applyAlignment="1">
      <alignment horizontal="center" vertical="center"/>
    </xf>
    <xf numFmtId="0" fontId="184" fillId="0" borderId="78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10" borderId="14" xfId="0" applyFont="1" applyFill="1" applyBorder="1" applyAlignment="1">
      <alignment horizontal="center" vertical="center"/>
    </xf>
    <xf numFmtId="0" fontId="0" fillId="10" borderId="77" xfId="0" applyFont="1" applyFill="1" applyBorder="1" applyAlignment="1">
      <alignment horizontal="center" vertical="center"/>
    </xf>
    <xf numFmtId="0" fontId="185" fillId="10" borderId="51" xfId="0" applyFont="1" applyFill="1" applyBorder="1" applyAlignment="1">
      <alignment horizontal="center" textRotation="90" wrapText="1"/>
    </xf>
    <xf numFmtId="0" fontId="88" fillId="20" borderId="11" xfId="0" applyFont="1" applyFill="1" applyBorder="1" applyAlignment="1">
      <alignment horizontal="center" vertical="center"/>
    </xf>
    <xf numFmtId="0" fontId="88" fillId="30" borderId="11" xfId="0" applyFont="1" applyFill="1" applyBorder="1" applyAlignment="1">
      <alignment horizontal="center" vertical="center"/>
    </xf>
    <xf numFmtId="0" fontId="88" fillId="20" borderId="16" xfId="0" applyFont="1" applyFill="1" applyBorder="1" applyAlignment="1">
      <alignment horizontal="center" vertical="center"/>
    </xf>
    <xf numFmtId="0" fontId="88" fillId="30" borderId="16" xfId="0" applyFont="1" applyFill="1" applyBorder="1" applyAlignment="1">
      <alignment horizontal="center" vertical="center"/>
    </xf>
    <xf numFmtId="0" fontId="186" fillId="10" borderId="0" xfId="0" applyFont="1" applyFill="1" applyAlignment="1">
      <alignment horizontal="left" vertical="center" textRotation="90"/>
    </xf>
    <xf numFmtId="0" fontId="187" fillId="17" borderId="0" xfId="0" applyFont="1" applyFill="1" applyAlignment="1">
      <alignment horizontal="left" vertical="center" textRotation="90"/>
    </xf>
    <xf numFmtId="0" fontId="188" fillId="15" borderId="51" xfId="0" applyFont="1" applyFill="1" applyBorder="1" applyAlignment="1">
      <alignment horizontal="center" textRotation="90" wrapText="1"/>
    </xf>
    <xf numFmtId="0" fontId="189" fillId="15" borderId="9" xfId="0" applyFont="1" applyFill="1" applyBorder="1" applyAlignment="1">
      <alignment horizontal="left" vertical="center" textRotation="90"/>
    </xf>
    <xf numFmtId="0" fontId="186" fillId="15" borderId="11" xfId="0" applyFont="1" applyFill="1" applyBorder="1" applyAlignment="1">
      <alignment horizontal="left" vertical="center" textRotation="90"/>
    </xf>
    <xf numFmtId="0" fontId="186" fillId="15" borderId="16" xfId="0" applyFont="1" applyFill="1" applyBorder="1" applyAlignment="1">
      <alignment horizontal="left" vertical="center" textRotation="90"/>
    </xf>
    <xf numFmtId="0" fontId="186" fillId="15" borderId="11" xfId="0" applyFont="1" applyFill="1" applyBorder="1" applyAlignment="1">
      <alignment horizontal="center" vertical="center"/>
    </xf>
    <xf numFmtId="0" fontId="186" fillId="15" borderId="16" xfId="0" applyFont="1" applyFill="1" applyBorder="1" applyAlignment="1">
      <alignment horizontal="center" vertical="center"/>
    </xf>
    <xf numFmtId="0" fontId="186" fillId="15" borderId="99" xfId="0" applyFont="1" applyFill="1" applyBorder="1" applyAlignment="1">
      <alignment horizontal="left" vertical="center" textRotation="90"/>
    </xf>
    <xf numFmtId="0" fontId="190" fillId="15" borderId="11" xfId="0" applyFont="1" applyFill="1" applyBorder="1" applyAlignment="1">
      <alignment horizontal="left" vertical="center" textRotation="90"/>
    </xf>
    <xf numFmtId="0" fontId="190" fillId="15" borderId="16" xfId="0" applyFont="1" applyFill="1" applyBorder="1" applyAlignment="1">
      <alignment horizontal="left" vertical="center" textRotation="90"/>
    </xf>
    <xf numFmtId="0" fontId="190" fillId="20" borderId="11" xfId="0" applyFont="1" applyFill="1" applyBorder="1" applyAlignment="1">
      <alignment horizontal="left" vertical="center" textRotation="90"/>
    </xf>
    <xf numFmtId="0" fontId="190" fillId="20" borderId="16" xfId="0" applyFont="1" applyFill="1" applyBorder="1" applyAlignment="1">
      <alignment horizontal="left" vertical="center" textRotation="90"/>
    </xf>
    <xf numFmtId="0" fontId="190" fillId="0" borderId="0" xfId="0" applyFont="1" applyFill="1" applyAlignment="1">
      <alignment horizontal="left" vertical="center" textRotation="90"/>
    </xf>
    <xf numFmtId="0" fontId="67" fillId="10" borderId="51" xfId="0" applyFont="1" applyFill="1" applyBorder="1" applyAlignment="1">
      <alignment horizontal="center" textRotation="90" wrapText="1"/>
    </xf>
    <xf numFmtId="0" fontId="181" fillId="0" borderId="11" xfId="0" applyFont="1" applyFill="1" applyBorder="1" applyAlignment="1">
      <alignment horizontal="center" vertical="center"/>
    </xf>
    <xf numFmtId="0" fontId="0" fillId="10" borderId="102" xfId="0" applyFont="1" applyFill="1" applyBorder="1" applyAlignment="1">
      <alignment horizontal="center" vertical="center"/>
    </xf>
    <xf numFmtId="0" fontId="6" fillId="10" borderId="105" xfId="0" applyFont="1" applyFill="1" applyBorder="1" applyAlignment="1">
      <alignment horizontal="center" vertical="center"/>
    </xf>
    <xf numFmtId="0" fontId="6" fillId="10" borderId="102" xfId="0" applyFont="1" applyFill="1" applyBorder="1" applyAlignment="1">
      <alignment horizontal="center" vertical="center"/>
    </xf>
    <xf numFmtId="0" fontId="6" fillId="20" borderId="102" xfId="0" applyFont="1" applyFill="1" applyBorder="1" applyAlignment="1">
      <alignment horizontal="center" vertical="center"/>
    </xf>
    <xf numFmtId="0" fontId="6" fillId="20" borderId="105" xfId="0" applyFont="1" applyFill="1" applyBorder="1" applyAlignment="1">
      <alignment horizontal="center" vertical="center"/>
    </xf>
    <xf numFmtId="0" fontId="51" fillId="10" borderId="127" xfId="0" applyFont="1" applyFill="1" applyBorder="1" applyAlignment="1">
      <alignment horizontal="center" vertical="center"/>
    </xf>
    <xf numFmtId="0" fontId="41" fillId="10" borderId="128" xfId="0" applyFont="1" applyFill="1" applyBorder="1" applyAlignment="1">
      <alignment horizontal="center" vertical="center"/>
    </xf>
    <xf numFmtId="0" fontId="41" fillId="10" borderId="127" xfId="0" applyFont="1" applyFill="1" applyBorder="1" applyAlignment="1">
      <alignment horizontal="center" vertical="center"/>
    </xf>
    <xf numFmtId="0" fontId="41" fillId="20" borderId="127" xfId="0" applyFont="1" applyFill="1" applyBorder="1" applyAlignment="1">
      <alignment horizontal="center" vertical="center"/>
    </xf>
    <xf numFmtId="0" fontId="41" fillId="20" borderId="128" xfId="0" applyFont="1" applyFill="1" applyBorder="1" applyAlignment="1">
      <alignment horizontal="center" vertical="center"/>
    </xf>
    <xf numFmtId="0" fontId="51" fillId="10" borderId="14" xfId="0" applyFont="1" applyFill="1" applyBorder="1" applyAlignment="1">
      <alignment horizontal="center" vertical="center"/>
    </xf>
    <xf numFmtId="0" fontId="41" fillId="10" borderId="15" xfId="0" applyFont="1" applyFill="1" applyBorder="1" applyAlignment="1">
      <alignment horizontal="center" vertical="center"/>
    </xf>
    <xf numFmtId="0" fontId="41" fillId="10" borderId="14" xfId="0" applyFont="1" applyFill="1" applyBorder="1" applyAlignment="1">
      <alignment horizontal="center" vertical="center"/>
    </xf>
    <xf numFmtId="0" fontId="41" fillId="20" borderId="14" xfId="0" applyFont="1" applyFill="1" applyBorder="1" applyAlignment="1">
      <alignment horizontal="center" vertical="center"/>
    </xf>
    <xf numFmtId="0" fontId="41" fillId="20" borderId="15" xfId="0" applyFont="1" applyFill="1" applyBorder="1" applyAlignment="1">
      <alignment horizontal="center" vertical="center"/>
    </xf>
    <xf numFmtId="0" fontId="185" fillId="15" borderId="51" xfId="0" applyFont="1" applyFill="1" applyBorder="1" applyAlignment="1">
      <alignment horizontal="center" textRotation="90" wrapText="1"/>
    </xf>
    <xf numFmtId="0" fontId="184" fillId="29" borderId="129" xfId="0" applyFont="1" applyFill="1" applyBorder="1" applyAlignment="1">
      <alignment horizontal="center" vertical="center"/>
    </xf>
    <xf numFmtId="0" fontId="50" fillId="18" borderId="51" xfId="0" applyFont="1" applyFill="1" applyBorder="1" applyAlignment="1">
      <alignment horizontal="center" textRotation="90" wrapText="1"/>
    </xf>
    <xf numFmtId="0" fontId="86" fillId="18" borderId="9" xfId="0" applyFont="1" applyFill="1" applyBorder="1" applyAlignment="1">
      <alignment horizontal="center" textRotation="90"/>
    </xf>
    <xf numFmtId="0" fontId="32" fillId="18" borderId="11" xfId="0" applyFont="1" applyFill="1" applyBorder="1" applyAlignment="1">
      <alignment horizontal="center" vertical="center"/>
    </xf>
    <xf numFmtId="0" fontId="32" fillId="18" borderId="16" xfId="0" applyFont="1" applyFill="1" applyBorder="1" applyAlignment="1">
      <alignment horizontal="center" vertical="center"/>
    </xf>
    <xf numFmtId="0" fontId="87" fillId="18" borderId="11" xfId="0" applyFont="1" applyFill="1" applyBorder="1" applyAlignment="1">
      <alignment horizontal="center" vertical="center"/>
    </xf>
    <xf numFmtId="0" fontId="87" fillId="18" borderId="16" xfId="0" applyFont="1" applyFill="1" applyBorder="1" applyAlignment="1">
      <alignment horizontal="center" vertical="center"/>
    </xf>
    <xf numFmtId="0" fontId="87" fillId="18" borderId="11" xfId="0" applyFont="1" applyFill="1" applyBorder="1"/>
    <xf numFmtId="0" fontId="88" fillId="18" borderId="16" xfId="0" applyFont="1" applyFill="1" applyBorder="1"/>
    <xf numFmtId="0" fontId="5" fillId="0" borderId="24" xfId="0" applyFont="1" applyBorder="1"/>
    <xf numFmtId="0" fontId="116" fillId="22" borderId="29" xfId="0" applyFont="1" applyFill="1" applyBorder="1" applyAlignment="1">
      <alignment horizontal="center" vertical="center"/>
    </xf>
    <xf numFmtId="0" fontId="116" fillId="22" borderId="27" xfId="0" applyFont="1" applyFill="1" applyBorder="1" applyAlignment="1">
      <alignment horizontal="center" vertical="center"/>
    </xf>
    <xf numFmtId="0" fontId="116" fillId="22" borderId="30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left" vertical="center"/>
    </xf>
    <xf numFmtId="0" fontId="27" fillId="10" borderId="25" xfId="0" applyFont="1" applyFill="1" applyBorder="1" applyAlignment="1">
      <alignment horizontal="left" vertical="center"/>
    </xf>
    <xf numFmtId="0" fontId="24" fillId="10" borderId="47" xfId="0" applyFont="1" applyFill="1" applyBorder="1" applyAlignment="1">
      <alignment horizontal="left" vertical="center"/>
    </xf>
    <xf numFmtId="0" fontId="0" fillId="10" borderId="34" xfId="0" applyFill="1" applyBorder="1" applyAlignment="1" applyProtection="1">
      <alignment horizontal="center" vertical="center"/>
      <protection hidden="1"/>
    </xf>
    <xf numFmtId="0" fontId="0" fillId="10" borderId="42" xfId="0" applyFill="1" applyBorder="1" applyAlignment="1" applyProtection="1">
      <alignment horizontal="center" vertical="center"/>
      <protection hidden="1"/>
    </xf>
    <xf numFmtId="0" fontId="0" fillId="10" borderId="33" xfId="0" applyFill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2" borderId="118" xfId="0" applyFill="1" applyBorder="1" applyAlignment="1" applyProtection="1">
      <alignment horizontal="center" vertical="center"/>
      <protection hidden="1"/>
    </xf>
    <xf numFmtId="0" fontId="0" fillId="2" borderId="119" xfId="0" applyFill="1" applyBorder="1" applyAlignment="1" applyProtection="1">
      <alignment horizontal="center" vertical="center"/>
      <protection hidden="1"/>
    </xf>
    <xf numFmtId="0" fontId="0" fillId="2" borderId="120" xfId="0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5" fillId="3" borderId="116" xfId="0" applyFont="1" applyFill="1" applyBorder="1" applyAlignment="1" applyProtection="1">
      <alignment horizontal="center" textRotation="90"/>
      <protection hidden="1"/>
    </xf>
    <xf numFmtId="0" fontId="5" fillId="3" borderId="33" xfId="0" applyFont="1" applyFill="1" applyBorder="1" applyAlignment="1" applyProtection="1">
      <alignment horizontal="center" textRotation="90"/>
      <protection hidden="1"/>
    </xf>
    <xf numFmtId="0" fontId="5" fillId="3" borderId="42" xfId="0" applyFont="1" applyFill="1" applyBorder="1" applyAlignment="1" applyProtection="1">
      <alignment horizontal="center" textRotation="90"/>
      <protection hidden="1"/>
    </xf>
    <xf numFmtId="0" fontId="16" fillId="3" borderId="117" xfId="0" quotePrefix="1" applyFont="1" applyFill="1" applyBorder="1" applyAlignment="1" applyProtection="1">
      <alignment horizontal="center" vertical="center"/>
      <protection hidden="1"/>
    </xf>
    <xf numFmtId="0" fontId="16" fillId="3" borderId="20" xfId="0" quotePrefix="1" applyFont="1" applyFill="1" applyBorder="1" applyAlignment="1" applyProtection="1">
      <alignment horizontal="center" vertical="center"/>
      <protection hidden="1"/>
    </xf>
    <xf numFmtId="0" fontId="0" fillId="3" borderId="21" xfId="0" applyFill="1" applyBorder="1" applyAlignment="1" applyProtection="1">
      <protection hidden="1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91" fillId="10" borderId="34" xfId="0" applyFont="1" applyFill="1" applyBorder="1" applyAlignment="1" applyProtection="1">
      <alignment horizontal="center" vertical="center"/>
      <protection hidden="1"/>
    </xf>
    <xf numFmtId="0" fontId="91" fillId="10" borderId="42" xfId="0" applyFont="1" applyFill="1" applyBorder="1" applyAlignment="1" applyProtection="1">
      <alignment horizontal="center" vertical="center"/>
      <protection hidden="1"/>
    </xf>
    <xf numFmtId="0" fontId="91" fillId="10" borderId="33" xfId="0" applyFont="1" applyFill="1" applyBorder="1" applyAlignment="1" applyProtection="1">
      <alignment horizontal="center" vertical="center"/>
      <protection hidden="1"/>
    </xf>
    <xf numFmtId="0" fontId="0" fillId="25" borderId="34" xfId="0" applyFill="1" applyBorder="1" applyAlignment="1">
      <alignment horizontal="center" vertical="center"/>
    </xf>
    <xf numFmtId="0" fontId="0" fillId="25" borderId="42" xfId="0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0" fontId="0" fillId="15" borderId="34" xfId="0" applyFill="1" applyBorder="1" applyAlignment="1" applyProtection="1">
      <alignment horizontal="center" vertical="center"/>
      <protection hidden="1"/>
    </xf>
    <xf numFmtId="0" fontId="0" fillId="15" borderId="42" xfId="0" applyFill="1" applyBorder="1" applyAlignment="1" applyProtection="1">
      <alignment horizontal="center" vertical="center"/>
      <protection hidden="1"/>
    </xf>
    <xf numFmtId="0" fontId="0" fillId="15" borderId="33" xfId="0" applyFill="1" applyBorder="1" applyAlignment="1" applyProtection="1">
      <alignment horizontal="center" vertical="center"/>
      <protection hidden="1"/>
    </xf>
    <xf numFmtId="0" fontId="0" fillId="10" borderId="19" xfId="0" applyFill="1" applyBorder="1" applyAlignment="1" applyProtection="1">
      <alignment horizontal="center" vertical="center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97" xfId="0" applyFill="1" applyBorder="1" applyAlignment="1" applyProtection="1">
      <alignment horizontal="center" vertical="center"/>
      <protection hidden="1"/>
    </xf>
    <xf numFmtId="0" fontId="0" fillId="10" borderId="34" xfId="0" applyFont="1" applyFill="1" applyBorder="1" applyAlignment="1" applyProtection="1">
      <alignment horizontal="center" vertical="center"/>
      <protection hidden="1"/>
    </xf>
    <xf numFmtId="0" fontId="0" fillId="10" borderId="42" xfId="0" applyFont="1" applyFill="1" applyBorder="1" applyAlignment="1" applyProtection="1">
      <alignment horizontal="center" vertical="center"/>
      <protection hidden="1"/>
    </xf>
    <xf numFmtId="0" fontId="0" fillId="10" borderId="33" xfId="0" applyFont="1" applyFill="1" applyBorder="1" applyAlignment="1" applyProtection="1">
      <alignment horizontal="center" vertical="center"/>
      <protection hidden="1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10" borderId="21" xfId="0" applyFill="1" applyBorder="1" applyAlignment="1" applyProtection="1">
      <alignment horizontal="center" vertical="center"/>
      <protection hidden="1"/>
    </xf>
    <xf numFmtId="20" fontId="80" fillId="0" borderId="0" xfId="0" applyNumberFormat="1" applyFont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applyFont="1" applyAlignment="1">
      <alignment horizontal="center" vertical="center" wrapText="1"/>
    </xf>
    <xf numFmtId="0" fontId="80" fillId="0" borderId="0" xfId="0" applyFont="1" applyFill="1" applyBorder="1" applyAlignment="1">
      <alignment horizontal="center"/>
    </xf>
    <xf numFmtId="0" fontId="0" fillId="0" borderId="9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192" fillId="18" borderId="16" xfId="0" applyFont="1" applyFill="1" applyBorder="1"/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  <color rgb="FFFFFF66"/>
      <color rgb="FFCCFFCC"/>
      <color rgb="FF000099"/>
      <color rgb="FF002E8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85619</xdr:colOff>
      <xdr:row>40</xdr:row>
      <xdr:rowOff>77056</xdr:rowOff>
    </xdr:from>
    <xdr:to>
      <xdr:col>124</xdr:col>
      <xdr:colOff>214046</xdr:colOff>
      <xdr:row>45</xdr:row>
      <xdr:rowOff>68495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417057" y="5008652"/>
          <a:ext cx="2046270" cy="5051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800" b="1"/>
            <a:t>GRUPA B</a:t>
          </a:r>
          <a:endParaRPr lang="pl-PL" sz="800" b="1" baseline="0"/>
        </a:p>
        <a:p>
          <a:pPr algn="ctr"/>
          <a:r>
            <a:rPr lang="pl-PL" sz="800" baseline="0"/>
            <a:t>OSOBY O NAZWISKACH ZACZYNAJĄCYCH SIĘ NA LITERĘ OD M DO Z</a:t>
          </a:r>
          <a:endParaRPr lang="pl-PL" sz="800"/>
        </a:p>
      </xdr:txBody>
    </xdr:sp>
    <xdr:clientData/>
  </xdr:twoCellAnchor>
  <xdr:twoCellAnchor>
    <xdr:from>
      <xdr:col>116</xdr:col>
      <xdr:colOff>0</xdr:colOff>
      <xdr:row>40</xdr:row>
      <xdr:rowOff>85617</xdr:rowOff>
    </xdr:from>
    <xdr:to>
      <xdr:col>119</xdr:col>
      <xdr:colOff>192640</xdr:colOff>
      <xdr:row>45</xdr:row>
      <xdr:rowOff>68495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019753" y="5017213"/>
          <a:ext cx="2153291" cy="496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800" b="1"/>
            <a:t>GRUPA A</a:t>
          </a:r>
          <a:endParaRPr lang="pl-PL" sz="800" b="1" baseline="0"/>
        </a:p>
        <a:p>
          <a:pPr algn="ctr"/>
          <a:r>
            <a:rPr lang="pl-PL" sz="800" baseline="0"/>
            <a:t>OSOBY O NAZWISKACH ZACZYNAJĄCYCH SIĘ NA LITERĘ OD A DO Ł</a:t>
          </a:r>
          <a:endParaRPr lang="pl-PL" sz="800"/>
        </a:p>
      </xdr:txBody>
    </xdr:sp>
    <xdr:clientData/>
  </xdr:twoCellAnchor>
  <xdr:twoCellAnchor>
    <xdr:from>
      <xdr:col>90</xdr:col>
      <xdr:colOff>10702</xdr:colOff>
      <xdr:row>41</xdr:row>
      <xdr:rowOff>1</xdr:rowOff>
    </xdr:from>
    <xdr:to>
      <xdr:col>104</xdr:col>
      <xdr:colOff>181938</xdr:colOff>
      <xdr:row>43</xdr:row>
      <xdr:rowOff>74917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647135" y="4837417"/>
          <a:ext cx="6753118" cy="26755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ZA WIADUKTEM W LEWO,  100 m i w  PRAWO)</a:t>
          </a:r>
        </a:p>
      </xdr:txBody>
    </xdr:sp>
    <xdr:clientData/>
  </xdr:twoCellAnchor>
  <xdr:twoCellAnchor>
    <xdr:from>
      <xdr:col>114</xdr:col>
      <xdr:colOff>139129</xdr:colOff>
      <xdr:row>27</xdr:row>
      <xdr:rowOff>68494</xdr:rowOff>
    </xdr:from>
    <xdr:to>
      <xdr:col>120</xdr:col>
      <xdr:colOff>34247</xdr:colOff>
      <xdr:row>34</xdr:row>
      <xdr:rowOff>8561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782163" y="3681573"/>
          <a:ext cx="2583522" cy="65925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ZAJĘCIA W CENTRUM SZKOLEŃ BRANŻOWYCH PRZY UL. LUBELSKIEJ 33 C (TEREN DAWNEJ CHŁODNI MIEJSKIEJ,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ZA WIADUKTEM W LEWO,             </a:t>
          </a:r>
        </a:p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100 m i w  PRAWO)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106680</xdr:colOff>
      <xdr:row>0</xdr:row>
      <xdr:rowOff>76200</xdr:rowOff>
    </xdr:from>
    <xdr:to>
      <xdr:col>63</xdr:col>
      <xdr:colOff>22860</xdr:colOff>
      <xdr:row>3</xdr:row>
      <xdr:rowOff>114300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114460" y="76200"/>
          <a:ext cx="264414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 EGZAMIN NALEŻY ZGŁOSIĆ SIĘ CO NAJMNIEJ 15 MINUT WCZEŚNIEJ.                                        SPÓŹNIENI NIE PODEJDĄ  DO EGZAMINU.				</a:t>
          </a:r>
        </a:p>
        <a:p>
          <a:r>
            <a:rPr lang="pl-PL" sz="1100"/>
            <a:t>				</a:t>
          </a:r>
        </a:p>
        <a:p>
          <a:r>
            <a:rPr lang="pl-PL" sz="1100"/>
            <a:t>				</a:t>
          </a:r>
        </a:p>
        <a:p>
          <a:endParaRPr lang="pl-PL" sz="1100"/>
        </a:p>
      </xdr:txBody>
    </xdr:sp>
    <xdr:clientData/>
  </xdr:twoCellAnchor>
  <xdr:twoCellAnchor editAs="oneCell">
    <xdr:from>
      <xdr:col>74</xdr:col>
      <xdr:colOff>0</xdr:colOff>
      <xdr:row>0</xdr:row>
      <xdr:rowOff>0</xdr:rowOff>
    </xdr:from>
    <xdr:to>
      <xdr:col>78</xdr:col>
      <xdr:colOff>219686</xdr:colOff>
      <xdr:row>3</xdr:row>
      <xdr:rowOff>121981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60" y="0"/>
          <a:ext cx="2658086" cy="7011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76200</xdr:rowOff>
        </xdr:from>
        <xdr:to>
          <xdr:col>4</xdr:col>
          <xdr:colOff>685800</xdr:colOff>
          <xdr:row>34</xdr:row>
          <xdr:rowOff>114300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152400</xdr:rowOff>
        </xdr:from>
        <xdr:to>
          <xdr:col>7</xdr:col>
          <xdr:colOff>523875</xdr:colOff>
          <xdr:row>32</xdr:row>
          <xdr:rowOff>123825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152400</xdr:rowOff>
        </xdr:from>
        <xdr:to>
          <xdr:col>9</xdr:col>
          <xdr:colOff>542925</xdr:colOff>
          <xdr:row>41</xdr:row>
          <xdr:rowOff>28575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57150</xdr:rowOff>
        </xdr:from>
        <xdr:to>
          <xdr:col>7</xdr:col>
          <xdr:colOff>542925</xdr:colOff>
          <xdr:row>48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57150</xdr:rowOff>
        </xdr:from>
        <xdr:to>
          <xdr:col>12</xdr:col>
          <xdr:colOff>247650</xdr:colOff>
          <xdr:row>64</xdr:row>
          <xdr:rowOff>19050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B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20</xdr:col>
          <xdr:colOff>209550</xdr:colOff>
          <xdr:row>91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D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12</xdr:col>
          <xdr:colOff>352425</xdr:colOff>
          <xdr:row>59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E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4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5.docx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8.emf"/><Relationship Id="rId4" Type="http://schemas.openxmlformats.org/officeDocument/2006/relationships/package" Target="../embeddings/Microsoft_Word_Document6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LF112"/>
  <sheetViews>
    <sheetView showGridLines="0" tabSelected="1" zoomScale="89" zoomScaleNormal="89" workbookViewId="0">
      <selection activeCell="C12" sqref="C12"/>
    </sheetView>
  </sheetViews>
  <sheetFormatPr defaultColWidth="3.7109375" defaultRowHeight="12.75"/>
  <cols>
    <col min="1" max="1" width="2.28515625" style="1" customWidth="1"/>
    <col min="2" max="2" width="8.7109375" style="3" customWidth="1"/>
    <col min="3" max="3" width="12.85546875" style="8" customWidth="1"/>
    <col min="4" max="4" width="7.28515625" style="8" customWidth="1"/>
    <col min="5" max="5" width="2.7109375" style="14" customWidth="1"/>
    <col min="6" max="6" width="2.28515625" style="1" customWidth="1"/>
    <col min="7" max="7" width="8.7109375" style="3" customWidth="1"/>
    <col min="8" max="8" width="12.85546875" style="8" customWidth="1"/>
    <col min="9" max="9" width="7.28515625" style="8" customWidth="1"/>
    <col min="10" max="10" width="2.7109375" style="14" customWidth="1"/>
    <col min="11" max="11" width="2.5703125" style="1" customWidth="1"/>
    <col min="12" max="12" width="8.7109375" style="3" customWidth="1"/>
    <col min="13" max="13" width="13" style="3" customWidth="1"/>
    <col min="14" max="14" width="6.7109375" style="17" customWidth="1"/>
    <col min="15" max="15" width="2.7109375" style="13" customWidth="1"/>
    <col min="16" max="16" width="2.28515625" style="1" customWidth="1"/>
    <col min="17" max="17" width="8.7109375" style="3" customWidth="1"/>
    <col min="18" max="18" width="12.42578125" style="3" customWidth="1"/>
    <col min="19" max="19" width="7.85546875" style="3" customWidth="1"/>
    <col min="20" max="20" width="2.7109375" style="13" customWidth="1"/>
    <col min="21" max="21" width="2.5703125" style="1" customWidth="1"/>
    <col min="22" max="22" width="8.7109375" style="3" customWidth="1"/>
    <col min="23" max="23" width="12.42578125" style="3" customWidth="1"/>
    <col min="24" max="24" width="6.7109375" style="17" customWidth="1"/>
    <col min="25" max="25" width="2.7109375" style="13" customWidth="1"/>
    <col min="26" max="26" width="2.28515625" style="1" customWidth="1"/>
    <col min="27" max="27" width="8.7109375" style="3" customWidth="1"/>
    <col min="28" max="28" width="13.7109375" style="3" customWidth="1"/>
    <col min="29" max="29" width="7.85546875" style="3" customWidth="1"/>
    <col min="30" max="30" width="2.7109375" style="13" customWidth="1"/>
    <col min="31" max="31" width="2.28515625" style="1" customWidth="1"/>
    <col min="32" max="32" width="8.7109375" style="3" customWidth="1"/>
    <col min="33" max="33" width="10.7109375" style="3" customWidth="1"/>
    <col min="34" max="34" width="7.7109375" style="3" customWidth="1"/>
    <col min="35" max="35" width="3.28515625" style="13" customWidth="1"/>
    <col min="36" max="36" width="2.28515625" style="1" customWidth="1"/>
    <col min="37" max="37" width="8.7109375" style="3" customWidth="1"/>
    <col min="38" max="38" width="12.42578125" style="3" customWidth="1"/>
    <col min="39" max="39" width="8" style="3" customWidth="1"/>
    <col min="40" max="40" width="2.7109375" style="12" customWidth="1"/>
    <col min="41" max="41" width="2.28515625" style="1" customWidth="1"/>
    <col min="42" max="42" width="8.7109375" style="3" customWidth="1"/>
    <col min="43" max="43" width="12" style="8" customWidth="1"/>
    <col min="44" max="44" width="8.42578125" style="8" customWidth="1"/>
    <col min="45" max="45" width="3.140625" style="15" customWidth="1"/>
    <col min="46" max="46" width="2.28515625" style="1" customWidth="1"/>
    <col min="47" max="47" width="8.7109375" style="3" customWidth="1"/>
    <col min="48" max="48" width="9.7109375" style="8" customWidth="1"/>
    <col min="49" max="49" width="8.42578125" style="8" customWidth="1"/>
    <col min="50" max="50" width="4" style="15" customWidth="1"/>
    <col min="51" max="51" width="2.28515625" style="1" customWidth="1"/>
    <col min="52" max="52" width="8.7109375" style="3" customWidth="1"/>
    <col min="53" max="53" width="15.28515625" style="3" customWidth="1"/>
    <col min="54" max="54" width="8.140625" style="3" customWidth="1"/>
    <col min="55" max="55" width="2.7109375" style="12" customWidth="1"/>
    <col min="56" max="56" width="2.28515625" style="1" customWidth="1"/>
    <col min="57" max="57" width="8.7109375" style="3" customWidth="1"/>
    <col min="58" max="58" width="11.140625" style="3" customWidth="1"/>
    <col min="59" max="59" width="7.28515625" style="17" customWidth="1"/>
    <col min="60" max="60" width="2.7109375" style="13" customWidth="1"/>
    <col min="61" max="61" width="2.28515625" style="1" customWidth="1"/>
    <col min="62" max="62" width="8.7109375" style="3" customWidth="1"/>
    <col min="63" max="63" width="11.140625" style="3" customWidth="1"/>
    <col min="64" max="64" width="7.28515625" style="17" customWidth="1"/>
    <col min="65" max="65" width="2.7109375" style="13" customWidth="1"/>
    <col min="66" max="66" width="2.28515625" style="1" customWidth="1"/>
    <col min="67" max="67" width="8.7109375" style="3" customWidth="1"/>
    <col min="68" max="68" width="11.42578125" style="3" customWidth="1"/>
    <col min="69" max="69" width="8.7109375" style="3" customWidth="1"/>
    <col min="70" max="70" width="2.7109375" style="13" customWidth="1"/>
    <col min="71" max="71" width="2.28515625" style="1" customWidth="1"/>
    <col min="72" max="72" width="8.7109375" style="3" customWidth="1"/>
    <col min="73" max="73" width="12.7109375" style="3" customWidth="1"/>
    <col min="74" max="74" width="8.7109375" style="3" customWidth="1"/>
    <col min="75" max="75" width="2.7109375" style="13" customWidth="1"/>
    <col min="76" max="76" width="2.28515625" style="1" customWidth="1"/>
    <col min="77" max="77" width="8.7109375" style="3" customWidth="1"/>
    <col min="78" max="78" width="12.7109375" style="3" customWidth="1"/>
    <col min="79" max="79" width="8.7109375" style="3" customWidth="1"/>
    <col min="80" max="80" width="2.7109375" style="13" customWidth="1"/>
    <col min="81" max="81" width="2.28515625" style="1" customWidth="1"/>
    <col min="82" max="82" width="8.7109375" style="3" customWidth="1"/>
    <col min="83" max="83" width="11.42578125" style="3" customWidth="1"/>
    <col min="84" max="84" width="7.85546875" style="17" customWidth="1"/>
    <col min="85" max="85" width="2.7109375" style="12" customWidth="1"/>
    <col min="86" max="86" width="2.28515625" style="1" customWidth="1"/>
    <col min="87" max="87" width="8.7109375" style="3" customWidth="1"/>
    <col min="88" max="88" width="10.7109375" style="3" customWidth="1"/>
    <col min="89" max="89" width="9.7109375" style="17" customWidth="1"/>
    <col min="90" max="90" width="2.7109375" style="12" customWidth="1"/>
    <col min="91" max="91" width="2.28515625" style="1" customWidth="1"/>
    <col min="92" max="92" width="8.7109375" style="3" customWidth="1"/>
    <col min="93" max="93" width="10.85546875" style="3" customWidth="1"/>
    <col min="94" max="94" width="10" style="17" customWidth="1"/>
    <col min="95" max="95" width="4.7109375" style="12" customWidth="1"/>
    <col min="96" max="96" width="2.28515625" style="1" customWidth="1"/>
    <col min="97" max="97" width="8.7109375" style="3" customWidth="1"/>
    <col min="98" max="98" width="10.7109375" style="3" customWidth="1"/>
    <col min="99" max="99" width="7.85546875" style="17" customWidth="1"/>
    <col min="100" max="100" width="2.7109375" style="12" customWidth="1"/>
    <col min="101" max="101" width="2.28515625" style="1" customWidth="1"/>
    <col min="102" max="102" width="8.7109375" style="3" customWidth="1"/>
    <col min="103" max="103" width="11.140625" style="3" customWidth="1"/>
    <col min="104" max="104" width="8" style="17" customWidth="1"/>
    <col min="105" max="105" width="3.28515625" style="12" customWidth="1"/>
    <col min="106" max="106" width="2.28515625" style="1" customWidth="1"/>
    <col min="107" max="107" width="8.7109375" style="3" customWidth="1"/>
    <col min="108" max="108" width="10.7109375" style="8" customWidth="1"/>
    <col min="109" max="109" width="7.140625" style="8" customWidth="1"/>
    <col min="110" max="110" width="2.7109375" style="15" customWidth="1"/>
    <col min="111" max="111" width="2.28515625" style="1" customWidth="1"/>
    <col min="112" max="112" width="9.7109375" style="3" customWidth="1"/>
    <col min="113" max="113" width="11" style="3" customWidth="1"/>
    <col min="114" max="114" width="7" style="17" customWidth="1"/>
    <col min="115" max="115" width="3.140625" style="12" customWidth="1"/>
    <col min="116" max="116" width="2.28515625" style="1" customWidth="1"/>
    <col min="117" max="117" width="8.7109375" style="3" customWidth="1"/>
    <col min="118" max="118" width="11.28515625" style="3" customWidth="1"/>
    <col min="119" max="119" width="8.7109375" style="17" customWidth="1"/>
    <col min="120" max="120" width="5.140625" style="12" customWidth="1"/>
    <col min="121" max="121" width="2.28515625" style="1" customWidth="1"/>
    <col min="122" max="122" width="8.7109375" style="3" customWidth="1"/>
    <col min="123" max="123" width="9.28515625" style="3" customWidth="1"/>
    <col min="124" max="124" width="7.5703125" style="17" customWidth="1"/>
    <col min="125" max="125" width="5.7109375" style="12" customWidth="1"/>
    <col min="126" max="126" width="2.28515625" style="1" customWidth="1"/>
    <col min="127" max="127" width="8.7109375" style="3" customWidth="1"/>
    <col min="128" max="128" width="9.28515625" style="3" customWidth="1"/>
    <col min="129" max="129" width="7.5703125" style="17" customWidth="1"/>
    <col min="130" max="130" width="5.7109375" style="12" customWidth="1"/>
    <col min="131" max="131" width="2.28515625" style="1" customWidth="1"/>
    <col min="132" max="132" width="8.7109375" style="3" customWidth="1"/>
    <col min="133" max="133" width="10.140625" style="3" customWidth="1"/>
    <col min="134" max="134" width="7.5703125" style="17" customWidth="1"/>
    <col min="135" max="135" width="5.7109375" style="12" customWidth="1"/>
    <col min="136" max="136" width="2.28515625" style="1" customWidth="1"/>
    <col min="137" max="137" width="8.7109375" style="3" customWidth="1"/>
    <col min="138" max="138" width="10.140625" style="3" customWidth="1"/>
    <col min="139" max="139" width="7.5703125" style="17" customWidth="1"/>
    <col min="140" max="140" width="5.7109375" style="12" customWidth="1"/>
    <col min="141" max="141" width="2.28515625" style="278" customWidth="1"/>
    <col min="142" max="142" width="8.7109375" style="67" customWidth="1"/>
    <col min="143" max="143" width="10.85546875" style="67" customWidth="1"/>
    <col min="144" max="144" width="6.85546875" style="67" customWidth="1"/>
    <col min="145" max="145" width="3.7109375" style="668" customWidth="1"/>
    <col min="146" max="146" width="2.28515625" style="278" customWidth="1"/>
    <col min="147" max="147" width="8.7109375" style="67" customWidth="1"/>
    <col min="148" max="148" width="10.85546875" style="67" customWidth="1"/>
    <col min="149" max="149" width="8.140625" style="67" customWidth="1"/>
    <col min="150" max="150" width="3.7109375" style="668" customWidth="1"/>
    <col min="151" max="151" width="2.28515625" style="278" customWidth="1"/>
    <col min="152" max="152" width="8.7109375" style="67" customWidth="1"/>
    <col min="153" max="153" width="11.85546875" style="67" customWidth="1"/>
    <col min="154" max="154" width="9.140625" style="67" customWidth="1"/>
    <col min="155" max="155" width="3.7109375" style="668" customWidth="1"/>
    <col min="156" max="156" width="2.28515625" style="278" customWidth="1"/>
    <col min="157" max="157" width="8.7109375" style="67" customWidth="1"/>
    <col min="158" max="158" width="10.85546875" style="67" customWidth="1"/>
    <col min="159" max="159" width="6.85546875" style="67" customWidth="1"/>
    <col min="160" max="160" width="3.7109375" style="668" customWidth="1"/>
    <col min="161" max="161" width="2.28515625" style="278" customWidth="1"/>
    <col min="162" max="162" width="8.7109375" style="67" customWidth="1"/>
    <col min="163" max="163" width="14.28515625" style="67" customWidth="1"/>
    <col min="164" max="164" width="6.5703125" style="67" customWidth="1"/>
    <col min="165" max="165" width="2.7109375" style="668" customWidth="1"/>
    <col min="166" max="166" width="2.28515625" style="278" customWidth="1"/>
    <col min="167" max="167" width="8.7109375" style="67" customWidth="1"/>
    <col min="168" max="168" width="14.28515625" style="67" customWidth="1"/>
    <col min="169" max="169" width="6.5703125" style="67" customWidth="1"/>
    <col min="170" max="170" width="2.7109375" style="668" customWidth="1"/>
    <col min="171" max="171" width="2.28515625" style="278" customWidth="1"/>
    <col min="172" max="172" width="8.5703125" style="67" customWidth="1"/>
    <col min="173" max="173" width="13.5703125" style="67" customWidth="1"/>
    <col min="174" max="174" width="6.5703125" style="669" customWidth="1"/>
    <col min="175" max="175" width="3.140625" style="667" customWidth="1"/>
    <col min="176" max="176" width="2.28515625" style="278" customWidth="1"/>
    <col min="177" max="177" width="8.5703125" style="67" customWidth="1"/>
    <col min="178" max="178" width="14.42578125" style="67" customWidth="1"/>
    <col min="179" max="179" width="6.5703125" style="669" customWidth="1"/>
    <col min="180" max="180" width="3.140625" style="667" customWidth="1"/>
    <col min="181" max="181" width="2.28515625" style="278" customWidth="1"/>
    <col min="182" max="182" width="8.7109375" style="67" customWidth="1"/>
    <col min="183" max="183" width="11.85546875" style="67" customWidth="1"/>
    <col min="184" max="184" width="7" style="669" customWidth="1"/>
    <col min="185" max="185" width="3.5703125" style="667" customWidth="1"/>
    <col min="186" max="186" width="2.28515625" style="278" customWidth="1"/>
    <col min="187" max="187" width="8.7109375" style="67" customWidth="1"/>
    <col min="188" max="188" width="13.85546875" style="67" customWidth="1"/>
    <col min="189" max="189" width="8" style="669" customWidth="1"/>
    <col min="190" max="190" width="3.5703125" style="667" customWidth="1"/>
    <col min="191" max="191" width="2.28515625" style="278" customWidth="1"/>
    <col min="192" max="192" width="8.7109375" style="67" customWidth="1"/>
    <col min="193" max="193" width="11.42578125" style="670" customWidth="1"/>
    <col min="194" max="194" width="8.140625" style="670" customWidth="1"/>
    <col min="195" max="195" width="2.7109375" style="671" customWidth="1"/>
    <col min="196" max="196" width="2.28515625" style="278" hidden="1" customWidth="1"/>
    <col min="197" max="197" width="8.7109375" style="67" hidden="1" customWidth="1"/>
    <col min="198" max="198" width="11.42578125" style="670" hidden="1" customWidth="1"/>
    <col min="199" max="199" width="8.140625" style="670" hidden="1" customWidth="1"/>
    <col min="200" max="200" width="2.7109375" style="671" hidden="1" customWidth="1"/>
    <col min="201" max="201" width="2.28515625" style="278" customWidth="1"/>
    <col min="202" max="202" width="8.7109375" style="67" customWidth="1"/>
    <col min="203" max="203" width="10.7109375" style="670" customWidth="1"/>
    <col min="204" max="204" width="8.140625" style="670" customWidth="1"/>
    <col min="205" max="205" width="2.7109375" style="671" customWidth="1"/>
    <col min="206" max="206" width="2.28515625" style="1" hidden="1" customWidth="1"/>
    <col min="207" max="207" width="8.7109375" style="3" hidden="1" customWidth="1"/>
    <col min="208" max="208" width="10.28515625" style="8" hidden="1" customWidth="1"/>
    <col min="209" max="209" width="7.42578125" style="8" hidden="1" customWidth="1"/>
    <col min="210" max="210" width="2.7109375" style="15" hidden="1" customWidth="1"/>
    <col min="211" max="211" width="2.28515625" style="1" customWidth="1"/>
    <col min="212" max="212" width="8.7109375" style="3" customWidth="1"/>
    <col min="213" max="213" width="11.42578125" style="8" customWidth="1"/>
    <col min="214" max="214" width="8.5703125" style="8" customWidth="1"/>
    <col min="215" max="215" width="2.7109375" style="15" customWidth="1"/>
    <col min="216" max="216" width="2.28515625" style="1" customWidth="1"/>
    <col min="217" max="217" width="8.7109375" style="3" customWidth="1"/>
    <col min="218" max="218" width="13.5703125" style="8" customWidth="1"/>
    <col min="219" max="219" width="9" style="8" customWidth="1"/>
    <col min="220" max="220" width="2.7109375" style="15" customWidth="1"/>
    <col min="221" max="221" width="2.28515625" style="1" hidden="1" customWidth="1"/>
    <col min="222" max="222" width="8.7109375" style="3" hidden="1" customWidth="1"/>
    <col min="223" max="223" width="12" style="8" hidden="1" customWidth="1"/>
    <col min="224" max="224" width="8.85546875" style="16" hidden="1" customWidth="1"/>
    <col min="225" max="225" width="2.7109375" style="15" hidden="1" customWidth="1"/>
    <col min="226" max="226" width="2.28515625" style="1" customWidth="1"/>
    <col min="227" max="227" width="8.7109375" style="3" customWidth="1"/>
    <col min="228" max="228" width="11" style="8" customWidth="1"/>
    <col min="229" max="229" width="9" style="8" customWidth="1"/>
    <col min="230" max="230" width="3.140625" style="15" customWidth="1"/>
    <col min="231" max="231" width="2.28515625" style="1" customWidth="1"/>
    <col min="232" max="232" width="8.7109375" style="3" customWidth="1"/>
    <col min="233" max="233" width="10.5703125" style="8" customWidth="1"/>
    <col min="234" max="234" width="8.42578125" style="16" customWidth="1"/>
    <col min="235" max="235" width="3" style="9" customWidth="1"/>
    <col min="236" max="236" width="2.85546875" style="1" customWidth="1"/>
    <col min="237" max="237" width="8.7109375" style="3" customWidth="1"/>
    <col min="238" max="238" width="12.42578125" style="8" customWidth="1"/>
    <col min="239" max="239" width="9" style="8" customWidth="1"/>
    <col min="240" max="240" width="2.7109375" style="15" customWidth="1"/>
    <col min="241" max="241" width="3" style="844" customWidth="1"/>
    <col min="242" max="242" width="3.140625" style="2" customWidth="1"/>
    <col min="243" max="243" width="3.85546875" style="2" customWidth="1"/>
    <col min="244" max="259" width="3.140625" style="2" customWidth="1"/>
    <col min="260" max="260" width="0.140625" style="207" customWidth="1"/>
    <col min="261" max="261" width="2.5703125" style="10" customWidth="1"/>
    <col min="262" max="278" width="1.85546875" style="10" customWidth="1"/>
    <col min="279" max="279" width="1" style="10" customWidth="1"/>
    <col min="280" max="280" width="3.7109375" style="2"/>
    <col min="281" max="318" width="3.28515625" style="2" customWidth="1"/>
    <col min="319" max="16384" width="3.7109375" style="2"/>
  </cols>
  <sheetData>
    <row r="1" spans="1:318" s="11" customFormat="1" ht="21" thickTop="1">
      <c r="A1" s="144"/>
      <c r="B1" s="154"/>
      <c r="C1" s="1031" t="s">
        <v>821</v>
      </c>
      <c r="D1" s="192"/>
      <c r="E1" s="193"/>
      <c r="F1" s="194"/>
      <c r="G1" s="195"/>
      <c r="H1" s="1031" t="s">
        <v>821</v>
      </c>
      <c r="I1" s="138"/>
      <c r="J1" s="139"/>
      <c r="K1" s="144"/>
      <c r="L1" s="154"/>
      <c r="M1" s="1031" t="s">
        <v>821</v>
      </c>
      <c r="N1" s="192"/>
      <c r="O1" s="193"/>
      <c r="P1" s="194"/>
      <c r="Q1" s="195"/>
      <c r="R1" s="1031" t="s">
        <v>821</v>
      </c>
      <c r="S1" s="191"/>
      <c r="T1" s="135"/>
      <c r="U1" s="144"/>
      <c r="V1" s="154"/>
      <c r="W1" s="1031" t="s">
        <v>821</v>
      </c>
      <c r="X1" s="192"/>
      <c r="Y1" s="193"/>
      <c r="Z1" s="194"/>
      <c r="AA1" s="195"/>
      <c r="AB1" s="1031" t="s">
        <v>821</v>
      </c>
      <c r="AC1" s="191"/>
      <c r="AD1" s="135"/>
      <c r="AE1" s="144"/>
      <c r="AF1" s="154"/>
      <c r="AG1" s="1031" t="s">
        <v>821</v>
      </c>
      <c r="AH1" s="133"/>
      <c r="AI1" s="135"/>
      <c r="AJ1" s="144"/>
      <c r="AK1" s="154"/>
      <c r="AL1" s="1031" t="s">
        <v>821</v>
      </c>
      <c r="AM1" s="137"/>
      <c r="AN1" s="134"/>
      <c r="AO1" s="144"/>
      <c r="AP1" s="154"/>
      <c r="AQ1" s="1031" t="s">
        <v>821</v>
      </c>
      <c r="AR1" s="138"/>
      <c r="AS1" s="171"/>
      <c r="AT1" s="144"/>
      <c r="AU1" s="154"/>
      <c r="AV1" s="1031" t="s">
        <v>821</v>
      </c>
      <c r="AW1" s="138"/>
      <c r="AX1" s="171"/>
      <c r="AY1" s="144"/>
      <c r="AZ1" s="154"/>
      <c r="BA1" s="133" t="s">
        <v>29</v>
      </c>
      <c r="BB1" s="133"/>
      <c r="BC1" s="134"/>
      <c r="BD1" s="144"/>
      <c r="BE1" s="154"/>
      <c r="BF1" s="133" t="s">
        <v>29</v>
      </c>
      <c r="BG1" s="185"/>
      <c r="BH1" s="135"/>
      <c r="BI1" s="144"/>
      <c r="BJ1" s="154"/>
      <c r="BK1" s="133" t="s">
        <v>29</v>
      </c>
      <c r="BL1" s="185"/>
      <c r="BM1" s="135"/>
      <c r="BN1" s="144"/>
      <c r="BO1" s="154"/>
      <c r="BP1" s="5" t="s">
        <v>44</v>
      </c>
      <c r="BQ1" s="133"/>
      <c r="BR1" s="173"/>
      <c r="BS1" s="144"/>
      <c r="BT1" s="154"/>
      <c r="BU1" s="5" t="s">
        <v>44</v>
      </c>
      <c r="BV1" s="133"/>
      <c r="BW1" s="173"/>
      <c r="BX1" s="144"/>
      <c r="BY1" s="154"/>
      <c r="BZ1" s="5" t="s">
        <v>146</v>
      </c>
      <c r="CA1" s="133"/>
      <c r="CB1" s="173"/>
      <c r="CC1" s="144"/>
      <c r="CD1" s="154"/>
      <c r="CE1" s="136" t="s">
        <v>80</v>
      </c>
      <c r="CF1" s="187"/>
      <c r="CG1" s="172"/>
      <c r="CH1" s="144"/>
      <c r="CI1" s="154"/>
      <c r="CJ1" s="136"/>
      <c r="CK1" s="187"/>
      <c r="CL1" s="172"/>
      <c r="CM1" s="144"/>
      <c r="CN1" s="154"/>
      <c r="CO1" s="136"/>
      <c r="CP1" s="187"/>
      <c r="CQ1" s="172"/>
      <c r="CR1" s="144"/>
      <c r="CS1" s="154"/>
      <c r="CT1" s="136"/>
      <c r="CU1" s="187"/>
      <c r="CV1" s="172"/>
      <c r="CW1" s="144"/>
      <c r="CX1" s="154"/>
      <c r="CY1" s="136"/>
      <c r="CZ1" s="187"/>
      <c r="DA1" s="172"/>
      <c r="DB1" s="144"/>
      <c r="DC1" s="154"/>
      <c r="DD1" s="136"/>
      <c r="DE1" s="138"/>
      <c r="DF1" s="171"/>
      <c r="DG1" s="144"/>
      <c r="DH1" s="154"/>
      <c r="DI1" s="136" t="s">
        <v>153</v>
      </c>
      <c r="DJ1" s="187"/>
      <c r="DK1" s="172"/>
      <c r="DL1" s="144"/>
      <c r="DM1" s="154"/>
      <c r="DN1" s="136" t="s">
        <v>153</v>
      </c>
      <c r="DO1" s="187"/>
      <c r="DP1" s="172"/>
      <c r="DQ1" s="144"/>
      <c r="DR1" s="154"/>
      <c r="DS1" s="136" t="s">
        <v>153</v>
      </c>
      <c r="DT1" s="187"/>
      <c r="DU1" s="172"/>
      <c r="DV1" s="144"/>
      <c r="DW1" s="154"/>
      <c r="DX1" s="136" t="s">
        <v>153</v>
      </c>
      <c r="DY1" s="187"/>
      <c r="DZ1" s="172"/>
      <c r="EA1" s="144"/>
      <c r="EB1" s="154"/>
      <c r="EC1" s="136" t="s">
        <v>903</v>
      </c>
      <c r="ED1" s="187"/>
      <c r="EE1" s="172"/>
      <c r="EF1" s="144"/>
      <c r="EG1" s="154"/>
      <c r="EH1" s="136" t="s">
        <v>854</v>
      </c>
      <c r="EI1" s="187"/>
      <c r="EJ1" s="172"/>
      <c r="EK1" s="672"/>
      <c r="EL1" s="673"/>
      <c r="EM1" s="674" t="s">
        <v>696</v>
      </c>
      <c r="EN1" s="675"/>
      <c r="EO1" s="676"/>
      <c r="EP1" s="672"/>
      <c r="EQ1" s="673"/>
      <c r="ER1" s="674" t="s">
        <v>696</v>
      </c>
      <c r="ES1" s="675"/>
      <c r="ET1" s="676"/>
      <c r="EU1" s="672"/>
      <c r="EV1" s="673"/>
      <c r="EW1" s="674" t="s">
        <v>696</v>
      </c>
      <c r="EX1" s="675"/>
      <c r="EY1" s="676"/>
      <c r="EZ1" s="672"/>
      <c r="FA1" s="673"/>
      <c r="FB1" s="674" t="s">
        <v>696</v>
      </c>
      <c r="FC1" s="675"/>
      <c r="FD1" s="676"/>
      <c r="FE1" s="672"/>
      <c r="FF1" s="673"/>
      <c r="FG1" s="674" t="s">
        <v>696</v>
      </c>
      <c r="FH1" s="675"/>
      <c r="FI1" s="676"/>
      <c r="FJ1" s="672"/>
      <c r="FK1" s="673"/>
      <c r="FL1" s="674" t="s">
        <v>696</v>
      </c>
      <c r="FM1" s="675"/>
      <c r="FN1" s="676"/>
      <c r="FO1" s="672"/>
      <c r="FP1" s="673"/>
      <c r="FQ1" s="674" t="s">
        <v>696</v>
      </c>
      <c r="FR1" s="677"/>
      <c r="FS1" s="886"/>
      <c r="FT1" s="672"/>
      <c r="FU1" s="673"/>
      <c r="FV1" s="674" t="s">
        <v>696</v>
      </c>
      <c r="FW1" s="677"/>
      <c r="FX1" s="886"/>
      <c r="FY1" s="887"/>
      <c r="FZ1" s="673"/>
      <c r="GA1" s="674" t="s">
        <v>696</v>
      </c>
      <c r="GB1" s="677"/>
      <c r="GC1" s="678"/>
      <c r="GD1" s="887"/>
      <c r="GE1" s="673"/>
      <c r="GF1" s="674" t="s">
        <v>696</v>
      </c>
      <c r="GG1" s="677"/>
      <c r="GH1" s="678"/>
      <c r="GI1" s="739"/>
      <c r="GJ1" s="740"/>
      <c r="GK1" s="741" t="s">
        <v>696</v>
      </c>
      <c r="GL1" s="742"/>
      <c r="GM1" s="743"/>
      <c r="GN1" s="739"/>
      <c r="GO1" s="740"/>
      <c r="GP1" s="741" t="s">
        <v>696</v>
      </c>
      <c r="GQ1" s="742"/>
      <c r="GR1" s="743"/>
      <c r="GS1" s="739"/>
      <c r="GT1" s="740"/>
      <c r="GU1" s="741" t="s">
        <v>696</v>
      </c>
      <c r="GV1" s="742"/>
      <c r="GW1" s="743"/>
      <c r="GX1" s="144"/>
      <c r="GY1" s="154"/>
      <c r="GZ1" s="864"/>
      <c r="HA1" s="138"/>
      <c r="HB1" s="171"/>
      <c r="HC1" s="144"/>
      <c r="HD1" s="154"/>
      <c r="HE1" s="167" t="s">
        <v>687</v>
      </c>
      <c r="HF1" s="138"/>
      <c r="HG1" s="171"/>
      <c r="HH1" s="144"/>
      <c r="HI1" s="154"/>
      <c r="HJ1" s="167" t="s">
        <v>687</v>
      </c>
      <c r="HK1" s="184"/>
      <c r="HL1" s="171"/>
      <c r="HM1" s="144"/>
      <c r="HN1" s="154"/>
      <c r="HO1" s="167" t="s">
        <v>687</v>
      </c>
      <c r="HP1" s="184"/>
      <c r="HQ1" s="171"/>
      <c r="HR1" s="144"/>
      <c r="HS1" s="154"/>
      <c r="HT1" s="167" t="s">
        <v>687</v>
      </c>
      <c r="HU1" s="138"/>
      <c r="HV1" s="171"/>
      <c r="HW1" s="144"/>
      <c r="HX1" s="154"/>
      <c r="HY1" s="167" t="s">
        <v>687</v>
      </c>
      <c r="HZ1" s="184"/>
      <c r="IA1" s="139"/>
      <c r="IB1" s="144"/>
      <c r="IC1" s="154"/>
      <c r="ID1" s="167"/>
      <c r="IE1" s="184"/>
      <c r="IF1" s="171"/>
      <c r="IG1" s="837"/>
      <c r="IH1" s="140"/>
      <c r="II1" s="79"/>
      <c r="IJ1" s="79"/>
      <c r="IK1" s="79"/>
      <c r="IL1" s="79"/>
      <c r="IM1" s="79"/>
      <c r="IN1" s="79"/>
      <c r="IO1" s="79"/>
      <c r="IP1" s="79"/>
      <c r="IQ1" s="141" t="s">
        <v>24</v>
      </c>
      <c r="IR1" s="79"/>
      <c r="IS1" s="79"/>
      <c r="IT1" s="79"/>
      <c r="IU1" s="79"/>
      <c r="IV1" s="79"/>
      <c r="IW1" s="79"/>
      <c r="IX1" s="79"/>
      <c r="IY1" s="142"/>
      <c r="IZ1" s="142"/>
      <c r="JA1" s="143"/>
      <c r="JB1" s="143"/>
      <c r="JC1" s="143"/>
      <c r="JD1" s="143"/>
      <c r="JE1" s="143"/>
      <c r="JF1" s="143"/>
      <c r="JG1" s="143"/>
      <c r="JH1" s="143"/>
      <c r="JI1" s="143"/>
      <c r="JJ1" s="143"/>
      <c r="JK1" s="143"/>
      <c r="JL1" s="143"/>
      <c r="JM1" s="143"/>
      <c r="JN1" s="143"/>
      <c r="JO1" s="143"/>
      <c r="JP1" s="143"/>
      <c r="JQ1" s="143"/>
      <c r="JR1" s="143"/>
      <c r="JS1" s="143"/>
    </row>
    <row r="2" spans="1:318" s="11" customFormat="1" ht="15.75" customHeight="1" thickBot="1">
      <c r="A2" s="1039"/>
      <c r="B2" s="79"/>
      <c r="C2" s="663" t="s">
        <v>691</v>
      </c>
      <c r="D2" s="1034"/>
      <c r="E2" s="1038"/>
      <c r="F2" s="1039"/>
      <c r="G2" s="79"/>
      <c r="H2" s="663" t="s">
        <v>691</v>
      </c>
      <c r="I2" s="1034"/>
      <c r="J2" s="1038"/>
      <c r="K2" s="1039"/>
      <c r="L2" s="79"/>
      <c r="M2" s="5" t="s">
        <v>834</v>
      </c>
      <c r="N2" s="1035"/>
      <c r="O2" s="1036"/>
      <c r="P2" s="1040"/>
      <c r="Q2" s="1041"/>
      <c r="R2" s="5" t="s">
        <v>836</v>
      </c>
      <c r="S2" s="1037"/>
      <c r="T2" s="1032"/>
      <c r="U2" s="1039"/>
      <c r="V2" s="79"/>
      <c r="W2" s="1037" t="s">
        <v>387</v>
      </c>
      <c r="X2" s="1035"/>
      <c r="Y2" s="1036"/>
      <c r="Z2" s="1040"/>
      <c r="AA2" s="1041"/>
      <c r="AB2" s="1037" t="s">
        <v>387</v>
      </c>
      <c r="AC2" s="1037"/>
      <c r="AD2" s="1032"/>
      <c r="AE2" s="1039"/>
      <c r="AF2" s="79"/>
      <c r="AG2" s="5" t="s">
        <v>30</v>
      </c>
      <c r="AH2" s="5"/>
      <c r="AI2" s="1032"/>
      <c r="AJ2" s="1039"/>
      <c r="AK2" s="79"/>
      <c r="AL2" s="5" t="s">
        <v>30</v>
      </c>
      <c r="AM2" s="5"/>
      <c r="AN2" s="1042"/>
      <c r="AO2" s="1039"/>
      <c r="AP2" s="79"/>
      <c r="AQ2" s="1034" t="s">
        <v>31</v>
      </c>
      <c r="AR2" s="1034"/>
      <c r="AS2" s="1043"/>
      <c r="AT2" s="1039"/>
      <c r="AU2" s="79"/>
      <c r="AV2" s="1033" t="s">
        <v>31</v>
      </c>
      <c r="AW2" s="1034"/>
      <c r="AX2" s="1043"/>
      <c r="AY2" s="1039"/>
      <c r="AZ2" s="79"/>
      <c r="BA2" s="1022" t="s">
        <v>144</v>
      </c>
      <c r="BB2" s="5"/>
      <c r="BC2" s="1042"/>
      <c r="BD2" s="1039"/>
      <c r="BE2" s="79"/>
      <c r="BF2" s="1022" t="s">
        <v>144</v>
      </c>
      <c r="BG2" s="1044"/>
      <c r="BH2" s="1032"/>
      <c r="BI2" s="1039"/>
      <c r="BJ2" s="79"/>
      <c r="BK2" s="1022" t="s">
        <v>144</v>
      </c>
      <c r="BL2" s="1044"/>
      <c r="BM2" s="1032"/>
      <c r="BN2" s="1039"/>
      <c r="BO2" s="79"/>
      <c r="BP2" s="1022" t="s">
        <v>145</v>
      </c>
      <c r="BQ2" s="5"/>
      <c r="BR2" s="1045"/>
      <c r="BS2" s="1039"/>
      <c r="BT2" s="79"/>
      <c r="BU2" s="1022" t="s">
        <v>145</v>
      </c>
      <c r="BV2" s="5"/>
      <c r="BW2" s="1045"/>
      <c r="BX2" s="1039"/>
      <c r="BY2" s="79"/>
      <c r="BZ2" s="1022" t="s">
        <v>145</v>
      </c>
      <c r="CA2" s="5"/>
      <c r="CB2" s="1045"/>
      <c r="CC2" s="1039"/>
      <c r="CD2" s="79"/>
      <c r="CE2" s="666" t="s">
        <v>81</v>
      </c>
      <c r="CF2" s="1046"/>
      <c r="CG2" s="1047"/>
      <c r="CH2" s="1039"/>
      <c r="CI2" s="79"/>
      <c r="CJ2" s="666" t="s">
        <v>699</v>
      </c>
      <c r="CK2" s="1046"/>
      <c r="CL2" s="1047"/>
      <c r="CM2" s="1039"/>
      <c r="CN2" s="79"/>
      <c r="CO2" s="666" t="s">
        <v>154</v>
      </c>
      <c r="CP2" s="1046"/>
      <c r="CQ2" s="1047"/>
      <c r="CR2" s="1039"/>
      <c r="CS2" s="79"/>
      <c r="CT2" s="666" t="s">
        <v>154</v>
      </c>
      <c r="CU2" s="1046"/>
      <c r="CV2" s="1047"/>
      <c r="CW2" s="1039"/>
      <c r="CX2" s="79"/>
      <c r="CY2" s="666" t="s">
        <v>154</v>
      </c>
      <c r="CZ2" s="1046"/>
      <c r="DA2" s="1047"/>
      <c r="DB2" s="1039"/>
      <c r="DC2" s="79"/>
      <c r="DD2" s="666" t="s">
        <v>604</v>
      </c>
      <c r="DE2" s="1048"/>
      <c r="DF2" s="1043"/>
      <c r="DG2" s="1039"/>
      <c r="DH2" s="79"/>
      <c r="DI2" s="666" t="s">
        <v>155</v>
      </c>
      <c r="DJ2" s="1046"/>
      <c r="DK2" s="1047"/>
      <c r="DL2" s="1039"/>
      <c r="DM2" s="79"/>
      <c r="DN2" s="666" t="s">
        <v>157</v>
      </c>
      <c r="DO2" s="1046"/>
      <c r="DP2" s="1047"/>
      <c r="DQ2" s="1039"/>
      <c r="DR2" s="79"/>
      <c r="DS2" s="666" t="s">
        <v>157</v>
      </c>
      <c r="DT2" s="1046"/>
      <c r="DU2" s="1047"/>
      <c r="DV2" s="1039"/>
      <c r="DW2" s="79"/>
      <c r="DX2" s="666" t="s">
        <v>157</v>
      </c>
      <c r="DY2" s="1046"/>
      <c r="DZ2" s="1047"/>
      <c r="EA2" s="1039"/>
      <c r="EB2" s="79"/>
      <c r="EC2" s="666" t="s">
        <v>904</v>
      </c>
      <c r="ED2" s="1046"/>
      <c r="EE2" s="1047"/>
      <c r="EF2" s="1039"/>
      <c r="EG2" s="79"/>
      <c r="EH2" s="666" t="s">
        <v>863</v>
      </c>
      <c r="EI2" s="1046"/>
      <c r="EJ2" s="1047"/>
      <c r="EK2" s="1027"/>
      <c r="EL2" s="1028"/>
      <c r="EM2" s="1024" t="s">
        <v>855</v>
      </c>
      <c r="EN2" s="1025"/>
      <c r="EO2" s="1026"/>
      <c r="EP2" s="1027"/>
      <c r="EQ2" s="1028"/>
      <c r="ER2" s="1024" t="s">
        <v>212</v>
      </c>
      <c r="ES2" s="1025"/>
      <c r="ET2" s="1026"/>
      <c r="EU2" s="1027"/>
      <c r="EV2" s="1028"/>
      <c r="EW2" s="1024" t="s">
        <v>695</v>
      </c>
      <c r="EX2" s="1049"/>
      <c r="EY2" s="1026"/>
      <c r="EZ2" s="1027"/>
      <c r="FA2" s="1028"/>
      <c r="FB2" s="1024" t="s">
        <v>695</v>
      </c>
      <c r="FC2" s="1049"/>
      <c r="FD2" s="1026"/>
      <c r="FE2" s="1027"/>
      <c r="FF2" s="1028"/>
      <c r="FG2" s="1024" t="s">
        <v>694</v>
      </c>
      <c r="FH2" s="1049"/>
      <c r="FI2" s="1026"/>
      <c r="FJ2" s="1027"/>
      <c r="FK2" s="1028"/>
      <c r="FL2" s="1024" t="s">
        <v>694</v>
      </c>
      <c r="FM2" s="1049"/>
      <c r="FN2" s="1026"/>
      <c r="FO2" s="1027"/>
      <c r="FP2" s="1028"/>
      <c r="FQ2" s="1024" t="s">
        <v>693</v>
      </c>
      <c r="FR2" s="1050"/>
      <c r="FS2" s="1051"/>
      <c r="FT2" s="1027"/>
      <c r="FU2" s="1028"/>
      <c r="FV2" s="1024" t="s">
        <v>693</v>
      </c>
      <c r="FW2" s="1050"/>
      <c r="FX2" s="1051"/>
      <c r="FY2" s="1052"/>
      <c r="FZ2" s="1028"/>
      <c r="GA2" s="1024" t="s">
        <v>684</v>
      </c>
      <c r="GB2" s="1050"/>
      <c r="GC2" s="1053"/>
      <c r="GD2" s="1052"/>
      <c r="GE2" s="1028"/>
      <c r="GF2" s="1024" t="s">
        <v>684</v>
      </c>
      <c r="GG2" s="1050"/>
      <c r="GH2" s="1053"/>
      <c r="GI2" s="1054"/>
      <c r="GJ2" s="1055"/>
      <c r="GK2" s="1056" t="s">
        <v>859</v>
      </c>
      <c r="GL2" s="1057"/>
      <c r="GM2" s="1058"/>
      <c r="GN2" s="1054"/>
      <c r="GO2" s="1055"/>
      <c r="GP2" s="1056" t="s">
        <v>859</v>
      </c>
      <c r="GQ2" s="1057"/>
      <c r="GR2" s="1058"/>
      <c r="GS2" s="1054"/>
      <c r="GT2" s="1055"/>
      <c r="GU2" s="1056" t="s">
        <v>859</v>
      </c>
      <c r="GV2" s="1057"/>
      <c r="GW2" s="1058"/>
      <c r="GX2" s="1039"/>
      <c r="GY2" s="79"/>
      <c r="GZ2" s="1059"/>
      <c r="HA2" s="1060"/>
      <c r="HB2" s="1043"/>
      <c r="HC2" s="1039"/>
      <c r="HD2" s="79"/>
      <c r="HE2" s="1061"/>
      <c r="HF2" s="1060"/>
      <c r="HG2" s="1043"/>
      <c r="HH2" s="1039"/>
      <c r="HI2" s="79"/>
      <c r="HJ2" s="1061"/>
      <c r="HK2" s="1060"/>
      <c r="HL2" s="1043"/>
      <c r="HM2" s="1039"/>
      <c r="HN2" s="79"/>
      <c r="HO2" s="1061"/>
      <c r="HP2" s="1060"/>
      <c r="HQ2" s="1043"/>
      <c r="HR2" s="1039"/>
      <c r="HS2" s="79"/>
      <c r="HT2" s="1061"/>
      <c r="HU2" s="1034"/>
      <c r="HV2" s="1043"/>
      <c r="HW2" s="1039"/>
      <c r="HX2" s="79"/>
      <c r="HY2" s="1061"/>
      <c r="HZ2" s="1062"/>
      <c r="IA2" s="1038"/>
      <c r="IB2" s="1039"/>
      <c r="IC2" s="79"/>
      <c r="ID2" s="1061"/>
      <c r="IE2" s="1060"/>
      <c r="IF2" s="1043"/>
      <c r="IG2" s="837"/>
      <c r="IH2" s="140"/>
      <c r="II2" s="79"/>
      <c r="IJ2" s="79"/>
      <c r="IK2" s="79"/>
      <c r="IL2" s="79"/>
      <c r="IM2" s="79"/>
      <c r="IN2" s="79"/>
      <c r="IO2" s="79"/>
      <c r="IP2" s="79"/>
      <c r="IQ2" s="141"/>
      <c r="IR2" s="79"/>
      <c r="IS2" s="79"/>
      <c r="IT2" s="79"/>
      <c r="IU2" s="79"/>
      <c r="IV2" s="79"/>
      <c r="IW2" s="79"/>
      <c r="IX2" s="79"/>
      <c r="IY2" s="142"/>
      <c r="IZ2" s="142"/>
      <c r="JA2" s="1063"/>
      <c r="JB2" s="1064"/>
      <c r="JC2" s="1064"/>
      <c r="JD2" s="1064"/>
      <c r="JE2" s="1064"/>
      <c r="JF2" s="1064"/>
      <c r="JG2" s="1064"/>
      <c r="JH2" s="1064"/>
      <c r="JI2" s="1064"/>
      <c r="JJ2" s="1065" t="s">
        <v>24</v>
      </c>
      <c r="JK2" s="1064"/>
      <c r="JL2" s="1064"/>
      <c r="JM2" s="1064"/>
      <c r="JN2" s="1064"/>
      <c r="JO2" s="1064"/>
      <c r="JP2" s="1064"/>
      <c r="JQ2" s="1064"/>
      <c r="JR2" s="1066"/>
      <c r="JS2" s="1064"/>
      <c r="JT2" s="1067"/>
      <c r="JU2" s="1068"/>
      <c r="JV2" s="1068"/>
      <c r="JW2" s="1068"/>
      <c r="JX2" s="1068"/>
      <c r="JY2" s="1068"/>
      <c r="JZ2" s="1068"/>
      <c r="KA2" s="1068"/>
      <c r="KB2" s="1069" t="s">
        <v>34</v>
      </c>
      <c r="KC2" s="1069"/>
      <c r="KD2" s="1068"/>
      <c r="KE2" s="1068"/>
      <c r="KF2" s="1068"/>
      <c r="KG2" s="1068"/>
      <c r="KH2" s="1068"/>
      <c r="KI2" s="1068"/>
      <c r="KJ2" s="1068"/>
      <c r="KK2" s="1068"/>
      <c r="KL2" s="1068"/>
      <c r="KM2" s="1068"/>
      <c r="KN2" s="1068"/>
      <c r="KO2" s="1068"/>
      <c r="KP2" s="1068"/>
      <c r="KQ2" s="1069" t="s">
        <v>34</v>
      </c>
      <c r="KR2" s="1068"/>
      <c r="KS2" s="1068"/>
      <c r="KT2" s="1068"/>
      <c r="KU2" s="1069"/>
      <c r="KV2" s="1068"/>
      <c r="KW2" s="1068"/>
      <c r="KX2" s="1068"/>
      <c r="KY2" s="1068"/>
      <c r="KZ2" s="1068"/>
      <c r="LA2" s="1068"/>
      <c r="LB2" s="1068"/>
      <c r="LC2" s="1068"/>
      <c r="LD2" s="1068"/>
      <c r="LE2" s="1068"/>
      <c r="LF2" s="1068"/>
    </row>
    <row r="3" spans="1:318" s="4" customFormat="1" ht="23.25" customHeight="1" thickTop="1" thickBot="1">
      <c r="A3" s="208"/>
      <c r="B3" s="456"/>
      <c r="C3" s="865" t="s">
        <v>350</v>
      </c>
      <c r="D3" s="103"/>
      <c r="E3" s="100"/>
      <c r="F3" s="145"/>
      <c r="G3" s="12"/>
      <c r="H3" s="865" t="s">
        <v>350</v>
      </c>
      <c r="I3" s="457"/>
      <c r="J3" s="212"/>
      <c r="K3" s="208"/>
      <c r="L3" s="209"/>
      <c r="M3" s="5" t="s">
        <v>833</v>
      </c>
      <c r="N3" s="196"/>
      <c r="O3" s="197"/>
      <c r="P3" s="198"/>
      <c r="Q3" s="199"/>
      <c r="R3" s="5" t="s">
        <v>835</v>
      </c>
      <c r="S3" s="200"/>
      <c r="T3" s="102"/>
      <c r="U3" s="145"/>
      <c r="V3" s="12"/>
      <c r="W3" s="867" t="s">
        <v>351</v>
      </c>
      <c r="X3" s="196"/>
      <c r="Y3" s="197"/>
      <c r="Z3" s="198"/>
      <c r="AA3" s="199"/>
      <c r="AB3" s="867" t="s">
        <v>351</v>
      </c>
      <c r="AC3" s="200"/>
      <c r="AD3" s="212"/>
      <c r="AE3" s="208"/>
      <c r="AF3" s="209"/>
      <c r="AG3" s="236" t="s">
        <v>149</v>
      </c>
      <c r="AH3" s="101"/>
      <c r="AI3" s="102"/>
      <c r="AJ3" s="145"/>
      <c r="AK3" s="12"/>
      <c r="AL3" s="236" t="s">
        <v>149</v>
      </c>
      <c r="AM3" s="457"/>
      <c r="AN3" s="212"/>
      <c r="AO3" s="208"/>
      <c r="AP3" s="209"/>
      <c r="AQ3" s="294" t="s">
        <v>150</v>
      </c>
      <c r="AR3" s="457"/>
      <c r="AS3" s="212"/>
      <c r="AT3" s="208"/>
      <c r="AU3" s="456"/>
      <c r="AV3" s="1030" t="s">
        <v>150</v>
      </c>
      <c r="AW3" s="457"/>
      <c r="AX3" s="212"/>
      <c r="AY3" s="208"/>
      <c r="AZ3" s="209"/>
      <c r="BA3" s="236" t="s">
        <v>838</v>
      </c>
      <c r="BB3" s="211"/>
      <c r="BC3" s="212"/>
      <c r="BD3" s="208"/>
      <c r="BE3" s="209"/>
      <c r="BF3" s="236" t="s">
        <v>839</v>
      </c>
      <c r="BG3" s="214"/>
      <c r="BH3" s="215"/>
      <c r="BI3" s="208"/>
      <c r="BJ3" s="209"/>
      <c r="BK3" s="236" t="s">
        <v>837</v>
      </c>
      <c r="BL3" s="214"/>
      <c r="BM3" s="215"/>
      <c r="BN3" s="208"/>
      <c r="BO3" s="209"/>
      <c r="BP3" s="236" t="s">
        <v>840</v>
      </c>
      <c r="BQ3" s="211"/>
      <c r="BR3" s="212"/>
      <c r="BS3" s="208"/>
      <c r="BT3" s="209"/>
      <c r="BU3" s="236" t="s">
        <v>841</v>
      </c>
      <c r="BV3" s="211"/>
      <c r="BW3" s="212"/>
      <c r="BX3" s="208"/>
      <c r="BY3" s="209"/>
      <c r="BZ3" s="236" t="s">
        <v>842</v>
      </c>
      <c r="CA3" s="211"/>
      <c r="CB3" s="212"/>
      <c r="CC3" s="208"/>
      <c r="CD3" s="209"/>
      <c r="CE3" s="236" t="s">
        <v>843</v>
      </c>
      <c r="CF3" s="214"/>
      <c r="CG3" s="215"/>
      <c r="CH3" s="208"/>
      <c r="CI3" s="209"/>
      <c r="CJ3" s="236" t="s">
        <v>844</v>
      </c>
      <c r="CK3" s="214"/>
      <c r="CL3" s="215"/>
      <c r="CM3" s="208"/>
      <c r="CN3" s="209"/>
      <c r="CO3" s="236" t="s">
        <v>845</v>
      </c>
      <c r="CP3" s="214"/>
      <c r="CQ3" s="215"/>
      <c r="CR3" s="208"/>
      <c r="CS3" s="209"/>
      <c r="CT3" s="236" t="s">
        <v>846</v>
      </c>
      <c r="CU3" s="214"/>
      <c r="CV3" s="215"/>
      <c r="CW3" s="208"/>
      <c r="CX3" s="209"/>
      <c r="CY3" s="236" t="s">
        <v>847</v>
      </c>
      <c r="CZ3" s="214"/>
      <c r="DA3" s="215"/>
      <c r="DB3" s="208"/>
      <c r="DC3" s="209"/>
      <c r="DD3" s="236" t="s">
        <v>848</v>
      </c>
      <c r="DE3" s="211"/>
      <c r="DF3" s="212"/>
      <c r="DG3" s="208"/>
      <c r="DH3" s="209"/>
      <c r="DI3" s="236" t="s">
        <v>849</v>
      </c>
      <c r="DJ3" s="214"/>
      <c r="DK3" s="215"/>
      <c r="DL3" s="208"/>
      <c r="DM3" s="209"/>
      <c r="DN3" s="236" t="s">
        <v>850</v>
      </c>
      <c r="DO3" s="214"/>
      <c r="DP3" s="215"/>
      <c r="DQ3" s="208"/>
      <c r="DR3" s="209"/>
      <c r="DS3" s="236" t="s">
        <v>851</v>
      </c>
      <c r="DT3" s="214"/>
      <c r="DU3" s="215"/>
      <c r="DV3" s="208"/>
      <c r="DW3" s="209"/>
      <c r="DX3" s="236" t="s">
        <v>852</v>
      </c>
      <c r="DY3" s="214"/>
      <c r="DZ3" s="215"/>
      <c r="EA3" s="208"/>
      <c r="EB3" s="209"/>
      <c r="EC3" s="1070" t="s">
        <v>905</v>
      </c>
      <c r="ED3" s="214"/>
      <c r="EE3" s="215"/>
      <c r="EF3" s="208"/>
      <c r="EG3" s="209"/>
      <c r="EH3" s="1070" t="s">
        <v>862</v>
      </c>
      <c r="EI3" s="214"/>
      <c r="EJ3" s="215"/>
      <c r="EK3" s="679"/>
      <c r="EL3" s="680"/>
      <c r="EM3" s="681" t="s">
        <v>856</v>
      </c>
      <c r="EN3" s="682"/>
      <c r="EO3" s="683"/>
      <c r="EP3" s="679"/>
      <c r="EQ3" s="680"/>
      <c r="ER3" s="681" t="s">
        <v>390</v>
      </c>
      <c r="ES3" s="682"/>
      <c r="ET3" s="683"/>
      <c r="EU3" s="679"/>
      <c r="EV3" s="680"/>
      <c r="EW3" s="681" t="s">
        <v>698</v>
      </c>
      <c r="EX3" s="682"/>
      <c r="EY3" s="683"/>
      <c r="EZ3" s="679"/>
      <c r="FA3" s="680"/>
      <c r="FB3" s="681" t="s">
        <v>698</v>
      </c>
      <c r="FC3" s="682"/>
      <c r="FD3" s="683"/>
      <c r="FE3" s="679"/>
      <c r="FF3" s="680"/>
      <c r="FG3" s="681" t="s">
        <v>692</v>
      </c>
      <c r="FH3" s="682"/>
      <c r="FI3" s="683"/>
      <c r="FJ3" s="679"/>
      <c r="FK3" s="680"/>
      <c r="FL3" s="681" t="s">
        <v>692</v>
      </c>
      <c r="FM3" s="682"/>
      <c r="FN3" s="683"/>
      <c r="FO3" s="679"/>
      <c r="FP3" s="680"/>
      <c r="FQ3" s="681" t="s">
        <v>605</v>
      </c>
      <c r="FR3" s="684"/>
      <c r="FS3" s="888"/>
      <c r="FT3" s="679"/>
      <c r="FU3" s="680"/>
      <c r="FV3" s="681" t="s">
        <v>605</v>
      </c>
      <c r="FW3" s="684"/>
      <c r="FX3" s="888"/>
      <c r="FY3" s="889"/>
      <c r="FZ3" s="680"/>
      <c r="GA3" s="681" t="s">
        <v>610</v>
      </c>
      <c r="GB3" s="684"/>
      <c r="GC3" s="685"/>
      <c r="GD3" s="889"/>
      <c r="GE3" s="680"/>
      <c r="GF3" s="681" t="s">
        <v>610</v>
      </c>
      <c r="GG3" s="684"/>
      <c r="GH3" s="685"/>
      <c r="GI3" s="744"/>
      <c r="GJ3" s="745"/>
      <c r="GK3" s="1029" t="s">
        <v>860</v>
      </c>
      <c r="GL3" s="747"/>
      <c r="GM3" s="748"/>
      <c r="GN3" s="744"/>
      <c r="GO3" s="745"/>
      <c r="GP3" s="1029" t="s">
        <v>860</v>
      </c>
      <c r="GQ3" s="747"/>
      <c r="GR3" s="748"/>
      <c r="GS3" s="744"/>
      <c r="GT3" s="745"/>
      <c r="GU3" s="1029" t="s">
        <v>860</v>
      </c>
      <c r="GV3" s="747"/>
      <c r="GW3" s="748"/>
      <c r="GX3" s="208"/>
      <c r="GY3" s="209"/>
      <c r="GZ3" s="863"/>
      <c r="HA3" s="211"/>
      <c r="HB3" s="212"/>
      <c r="HC3" s="208"/>
      <c r="HD3" s="209"/>
      <c r="HE3" s="210" t="s">
        <v>830</v>
      </c>
      <c r="HF3" s="211"/>
      <c r="HG3" s="212"/>
      <c r="HH3" s="208"/>
      <c r="HI3" s="209"/>
      <c r="HJ3" s="210" t="s">
        <v>354</v>
      </c>
      <c r="HK3" s="214"/>
      <c r="HL3" s="215"/>
      <c r="HM3" s="208"/>
      <c r="HN3" s="209"/>
      <c r="HO3" s="213" t="s">
        <v>354</v>
      </c>
      <c r="HP3" s="214"/>
      <c r="HQ3" s="215"/>
      <c r="HR3" s="208"/>
      <c r="HS3" s="209"/>
      <c r="HT3" s="213" t="s">
        <v>857</v>
      </c>
      <c r="HU3" s="211"/>
      <c r="HV3" s="212"/>
      <c r="HW3" s="208"/>
      <c r="HX3" s="209"/>
      <c r="HY3" s="213" t="s">
        <v>858</v>
      </c>
      <c r="HZ3" s="214"/>
      <c r="IA3" s="215"/>
      <c r="IB3" s="208"/>
      <c r="IC3" s="209"/>
      <c r="ID3" s="210"/>
      <c r="IE3" s="214"/>
      <c r="IF3" s="215"/>
      <c r="IG3" s="838"/>
      <c r="IH3" s="88"/>
      <c r="IK3" s="89"/>
      <c r="IL3" s="90" t="s">
        <v>25</v>
      </c>
      <c r="IM3" s="90" t="s">
        <v>25</v>
      </c>
      <c r="IY3" s="86"/>
      <c r="IZ3" s="86"/>
      <c r="JA3" s="122"/>
      <c r="JB3" s="115"/>
      <c r="JC3" s="115"/>
      <c r="JD3" s="115"/>
      <c r="JE3" s="1023" t="s">
        <v>35</v>
      </c>
      <c r="JF3" s="115"/>
      <c r="JG3" s="115"/>
      <c r="JH3" s="115"/>
      <c r="JI3" s="115"/>
      <c r="JJ3" s="115"/>
      <c r="JK3" s="115"/>
      <c r="JL3" s="115"/>
      <c r="JM3" s="115"/>
      <c r="JN3" s="115"/>
      <c r="JO3" s="115"/>
      <c r="JP3" s="115"/>
      <c r="JQ3" s="115"/>
      <c r="JR3" s="121"/>
      <c r="JS3" s="115"/>
      <c r="JT3" s="1364" t="s">
        <v>0</v>
      </c>
      <c r="JU3" s="1361" t="s">
        <v>86</v>
      </c>
      <c r="JV3" s="1361" t="s">
        <v>119</v>
      </c>
      <c r="JW3" s="1361" t="s">
        <v>724</v>
      </c>
      <c r="JX3" s="1361" t="s">
        <v>42</v>
      </c>
      <c r="JY3" s="1361" t="s">
        <v>23</v>
      </c>
      <c r="JZ3" s="1361" t="s">
        <v>866</v>
      </c>
      <c r="KA3" s="1361" t="s">
        <v>27</v>
      </c>
      <c r="KB3" s="1361" t="s">
        <v>614</v>
      </c>
      <c r="KC3" s="1361" t="s">
        <v>38</v>
      </c>
      <c r="KD3" s="1361" t="s">
        <v>702</v>
      </c>
      <c r="KE3" s="1361" t="s">
        <v>32</v>
      </c>
      <c r="KF3" s="1361" t="s">
        <v>142</v>
      </c>
      <c r="KG3" s="1361" t="s">
        <v>120</v>
      </c>
      <c r="KH3" s="1361" t="s">
        <v>37</v>
      </c>
      <c r="KI3" s="1361" t="s">
        <v>33</v>
      </c>
      <c r="KJ3" s="1361" t="s">
        <v>151</v>
      </c>
      <c r="KK3" s="1361" t="s">
        <v>118</v>
      </c>
      <c r="KL3" s="1361" t="s">
        <v>28</v>
      </c>
      <c r="KM3" s="1361" t="s">
        <v>39</v>
      </c>
      <c r="KN3" s="1361" t="s">
        <v>87</v>
      </c>
      <c r="KO3" s="1361" t="s">
        <v>36</v>
      </c>
      <c r="KP3" s="1361" t="s">
        <v>40</v>
      </c>
      <c r="KQ3" s="1361" t="s">
        <v>41</v>
      </c>
      <c r="KR3" s="1361" t="s">
        <v>617</v>
      </c>
      <c r="KS3" s="1361" t="s">
        <v>83</v>
      </c>
      <c r="KT3" s="1361" t="s">
        <v>43</v>
      </c>
      <c r="KU3" s="1361" t="s">
        <v>697</v>
      </c>
      <c r="KV3" s="1361" t="s">
        <v>615</v>
      </c>
      <c r="KW3" s="1361" t="s">
        <v>152</v>
      </c>
      <c r="KX3" s="1361" t="s">
        <v>121</v>
      </c>
      <c r="KY3" s="1361" t="s">
        <v>616</v>
      </c>
      <c r="KZ3" s="1361" t="s">
        <v>122</v>
      </c>
      <c r="LA3" s="1361" t="s">
        <v>26</v>
      </c>
      <c r="LB3" s="1361" t="s">
        <v>690</v>
      </c>
      <c r="LC3" s="1361" t="s">
        <v>143</v>
      </c>
      <c r="LD3" s="1361" t="s">
        <v>147</v>
      </c>
      <c r="LE3" s="1361" t="s">
        <v>123</v>
      </c>
      <c r="LF3" s="1361" t="s">
        <v>148</v>
      </c>
    </row>
    <row r="4" spans="1:318" s="4" customFormat="1" ht="16.5" customHeight="1" thickTop="1" thickBot="1">
      <c r="A4" s="208"/>
      <c r="B4" s="456"/>
      <c r="C4" s="866" t="s">
        <v>830</v>
      </c>
      <c r="D4" s="457"/>
      <c r="E4" s="212"/>
      <c r="F4" s="208"/>
      <c r="G4" s="456"/>
      <c r="H4" s="866" t="s">
        <v>354</v>
      </c>
      <c r="I4" s="457"/>
      <c r="J4" s="212"/>
      <c r="K4" s="208"/>
      <c r="L4" s="209"/>
      <c r="M4" s="863" t="s">
        <v>831</v>
      </c>
      <c r="N4" s="457"/>
      <c r="O4" s="212"/>
      <c r="P4" s="208"/>
      <c r="Q4" s="456"/>
      <c r="R4" s="863" t="s">
        <v>832</v>
      </c>
      <c r="S4" s="457"/>
      <c r="T4" s="212"/>
      <c r="U4" s="208"/>
      <c r="V4" s="209"/>
      <c r="W4" s="866" t="s">
        <v>830</v>
      </c>
      <c r="X4" s="457"/>
      <c r="Y4" s="212"/>
      <c r="Z4" s="208"/>
      <c r="AA4" s="456"/>
      <c r="AB4" s="866" t="s">
        <v>354</v>
      </c>
      <c r="AC4" s="457"/>
      <c r="AD4" s="212"/>
      <c r="AE4" s="208"/>
      <c r="AF4" s="209"/>
      <c r="AG4" s="210" t="s">
        <v>830</v>
      </c>
      <c r="AH4" s="457"/>
      <c r="AI4" s="212"/>
      <c r="AJ4" s="208"/>
      <c r="AK4" s="456"/>
      <c r="AL4" s="210" t="s">
        <v>354</v>
      </c>
      <c r="AM4" s="457"/>
      <c r="AN4" s="212"/>
      <c r="AO4" s="208"/>
      <c r="AP4" s="209"/>
      <c r="AQ4" s="210" t="s">
        <v>830</v>
      </c>
      <c r="AR4" s="457"/>
      <c r="AS4" s="212"/>
      <c r="AT4" s="208"/>
      <c r="AU4" s="456"/>
      <c r="AV4" s="210" t="s">
        <v>354</v>
      </c>
      <c r="AW4" s="457"/>
      <c r="AX4" s="212"/>
      <c r="AY4" s="208"/>
      <c r="AZ4" s="209"/>
      <c r="BA4" s="236"/>
      <c r="BB4" s="211"/>
      <c r="BC4" s="212"/>
      <c r="BD4" s="208"/>
      <c r="BE4" s="209"/>
      <c r="BF4" s="236"/>
      <c r="BG4" s="214"/>
      <c r="BH4" s="215"/>
      <c r="BI4" s="208"/>
      <c r="BJ4" s="209"/>
      <c r="BK4" s="236"/>
      <c r="BL4" s="214"/>
      <c r="BM4" s="215"/>
      <c r="BN4" s="208"/>
      <c r="BO4" s="209"/>
      <c r="BP4" s="236"/>
      <c r="BQ4" s="211"/>
      <c r="BR4" s="212"/>
      <c r="BS4" s="208"/>
      <c r="BT4" s="209"/>
      <c r="BU4" s="236"/>
      <c r="BV4" s="211"/>
      <c r="BW4" s="212"/>
      <c r="BX4" s="208"/>
      <c r="BY4" s="209"/>
      <c r="BZ4" s="236"/>
      <c r="CA4" s="211"/>
      <c r="CB4" s="212"/>
      <c r="CC4" s="208"/>
      <c r="CD4" s="209"/>
      <c r="CE4" s="236"/>
      <c r="CF4" s="214"/>
      <c r="CG4" s="215"/>
      <c r="CH4" s="208"/>
      <c r="CI4" s="209"/>
      <c r="CJ4" s="236"/>
      <c r="CK4" s="214"/>
      <c r="CL4" s="215"/>
      <c r="CM4" s="208"/>
      <c r="CN4" s="209"/>
      <c r="CO4" s="236"/>
      <c r="CP4" s="214"/>
      <c r="CQ4" s="215"/>
      <c r="CR4" s="208"/>
      <c r="CS4" s="209"/>
      <c r="CT4" s="236"/>
      <c r="CU4" s="214"/>
      <c r="CV4" s="215"/>
      <c r="CW4" s="208"/>
      <c r="CX4" s="209"/>
      <c r="CY4" s="236"/>
      <c r="CZ4" s="214"/>
      <c r="DA4" s="215"/>
      <c r="DB4" s="208"/>
      <c r="DC4" s="209"/>
      <c r="DD4" s="236"/>
      <c r="DE4" s="211"/>
      <c r="DF4" s="212"/>
      <c r="DG4" s="208"/>
      <c r="DH4" s="209"/>
      <c r="DI4" s="236"/>
      <c r="DJ4" s="214"/>
      <c r="DK4" s="215"/>
      <c r="DL4" s="208"/>
      <c r="DM4" s="209"/>
      <c r="DN4" s="236"/>
      <c r="DO4" s="214"/>
      <c r="DP4" s="215"/>
      <c r="DQ4" s="208"/>
      <c r="DR4" s="209"/>
      <c r="DS4" s="236"/>
      <c r="DT4" s="214"/>
      <c r="DU4" s="215"/>
      <c r="DV4" s="208"/>
      <c r="DW4" s="209"/>
      <c r="DX4" s="236"/>
      <c r="DY4" s="214"/>
      <c r="DZ4" s="215"/>
      <c r="EA4" s="208"/>
      <c r="EB4" s="209"/>
      <c r="EC4" s="236" t="s">
        <v>902</v>
      </c>
      <c r="ED4" s="214"/>
      <c r="EE4" s="215"/>
      <c r="EF4" s="208"/>
      <c r="EG4" s="209"/>
      <c r="EH4" s="236" t="s">
        <v>853</v>
      </c>
      <c r="EI4" s="214"/>
      <c r="EJ4" s="215"/>
      <c r="EK4" s="679"/>
      <c r="EL4" s="680"/>
      <c r="EM4" s="1029" t="s">
        <v>830</v>
      </c>
      <c r="EN4" s="682"/>
      <c r="EO4" s="683"/>
      <c r="EP4" s="679"/>
      <c r="EQ4" s="680"/>
      <c r="ER4" s="1029" t="s">
        <v>830</v>
      </c>
      <c r="ES4" s="682"/>
      <c r="ET4" s="683"/>
      <c r="EU4" s="679"/>
      <c r="EV4" s="680"/>
      <c r="EW4" s="1029" t="s">
        <v>830</v>
      </c>
      <c r="EX4" s="682"/>
      <c r="EY4" s="683"/>
      <c r="EZ4" s="679"/>
      <c r="FA4" s="680"/>
      <c r="FB4" s="1029" t="s">
        <v>354</v>
      </c>
      <c r="FC4" s="682"/>
      <c r="FD4" s="683"/>
      <c r="FE4" s="679"/>
      <c r="FF4" s="680"/>
      <c r="FG4" s="1029" t="s">
        <v>830</v>
      </c>
      <c r="FH4" s="682"/>
      <c r="FI4" s="683"/>
      <c r="FJ4" s="679"/>
      <c r="FK4" s="680"/>
      <c r="FL4" s="1029" t="s">
        <v>354</v>
      </c>
      <c r="FM4" s="682"/>
      <c r="FN4" s="683"/>
      <c r="FO4" s="679"/>
      <c r="FP4" s="680"/>
      <c r="FQ4" s="1029" t="s">
        <v>830</v>
      </c>
      <c r="FR4" s="684"/>
      <c r="FS4" s="888"/>
      <c r="FT4" s="679"/>
      <c r="FU4" s="680"/>
      <c r="FV4" s="1029" t="s">
        <v>354</v>
      </c>
      <c r="FW4" s="684"/>
      <c r="FX4" s="888"/>
      <c r="FY4" s="889"/>
      <c r="FZ4" s="680"/>
      <c r="GA4" s="1029" t="s">
        <v>830</v>
      </c>
      <c r="GB4" s="684"/>
      <c r="GC4" s="685"/>
      <c r="GD4" s="889"/>
      <c r="GE4" s="680"/>
      <c r="GF4" s="1029" t="s">
        <v>354</v>
      </c>
      <c r="GG4" s="684"/>
      <c r="GH4" s="685"/>
      <c r="GI4" s="744"/>
      <c r="GJ4" s="745"/>
      <c r="GK4" s="746" t="s">
        <v>830</v>
      </c>
      <c r="GL4" s="747"/>
      <c r="GM4" s="748"/>
      <c r="GN4" s="744"/>
      <c r="GO4" s="745"/>
      <c r="GP4" s="746" t="s">
        <v>830</v>
      </c>
      <c r="GQ4" s="747"/>
      <c r="GR4" s="748"/>
      <c r="GS4" s="744"/>
      <c r="GT4" s="745"/>
      <c r="GU4" s="746" t="s">
        <v>354</v>
      </c>
      <c r="GV4" s="747"/>
      <c r="GW4" s="748"/>
      <c r="GX4" s="208"/>
      <c r="GY4" s="209"/>
      <c r="GZ4" s="863"/>
      <c r="HA4" s="211"/>
      <c r="HB4" s="212"/>
      <c r="HC4" s="208"/>
      <c r="HD4" s="209"/>
      <c r="HE4" s="210"/>
      <c r="HF4" s="211"/>
      <c r="HG4" s="212"/>
      <c r="HH4" s="208"/>
      <c r="HI4" s="209"/>
      <c r="HJ4" s="210"/>
      <c r="HK4" s="214"/>
      <c r="HL4" s="215"/>
      <c r="HM4" s="208"/>
      <c r="HN4" s="209"/>
      <c r="HO4" s="213"/>
      <c r="HP4" s="214"/>
      <c r="HQ4" s="215"/>
      <c r="HR4" s="208"/>
      <c r="HS4" s="209"/>
      <c r="HT4" s="213"/>
      <c r="HU4" s="211"/>
      <c r="HV4" s="212"/>
      <c r="HW4" s="208"/>
      <c r="HX4" s="209"/>
      <c r="HY4" s="213"/>
      <c r="HZ4" s="214"/>
      <c r="IA4" s="215"/>
      <c r="IB4" s="208"/>
      <c r="IC4" s="209"/>
      <c r="ID4" s="210"/>
      <c r="IE4" s="214"/>
      <c r="IF4" s="215"/>
      <c r="IG4" s="838"/>
      <c r="IH4" s="88"/>
      <c r="IL4" s="386"/>
      <c r="IM4" s="386"/>
      <c r="JA4" s="122"/>
      <c r="JB4" s="115"/>
      <c r="JC4" s="123"/>
      <c r="JD4" s="123"/>
      <c r="JE4" s="124"/>
      <c r="JF4" s="115"/>
      <c r="JG4" s="115"/>
      <c r="JH4" s="115"/>
      <c r="JI4" s="115"/>
      <c r="JJ4" s="115"/>
      <c r="JK4" s="115"/>
      <c r="JL4" s="115"/>
      <c r="JM4" s="115"/>
      <c r="JN4" s="115"/>
      <c r="JO4" s="115"/>
      <c r="JP4" s="115"/>
      <c r="JQ4" s="115"/>
      <c r="JR4" s="121"/>
      <c r="JS4" s="115"/>
      <c r="JT4" s="1365"/>
      <c r="JU4" s="1363"/>
      <c r="JV4" s="1363"/>
      <c r="JW4" s="1363"/>
      <c r="JX4" s="1363"/>
      <c r="JY4" s="1363"/>
      <c r="JZ4" s="1363"/>
      <c r="KA4" s="1363"/>
      <c r="KB4" s="1363"/>
      <c r="KC4" s="1363"/>
      <c r="KD4" s="1363"/>
      <c r="KE4" s="1363"/>
      <c r="KF4" s="1363"/>
      <c r="KG4" s="1363"/>
      <c r="KH4" s="1363"/>
      <c r="KI4" s="1363"/>
      <c r="KJ4" s="1363"/>
      <c r="KK4" s="1363"/>
      <c r="KL4" s="1363"/>
      <c r="KM4" s="1363"/>
      <c r="KN4" s="1363"/>
      <c r="KO4" s="1363"/>
      <c r="KP4" s="1363"/>
      <c r="KQ4" s="1363"/>
      <c r="KR4" s="1363"/>
      <c r="KS4" s="1363"/>
      <c r="KT4" s="1363"/>
      <c r="KU4" s="1363"/>
      <c r="KV4" s="1363"/>
      <c r="KW4" s="1363"/>
      <c r="KX4" s="1363"/>
      <c r="KY4" s="1363"/>
      <c r="KZ4" s="1363"/>
      <c r="LA4" s="1363"/>
      <c r="LB4" s="1363"/>
      <c r="LC4" s="1363"/>
      <c r="LD4" s="1363"/>
      <c r="LE4" s="1363"/>
      <c r="LF4" s="1361"/>
    </row>
    <row r="5" spans="1:318" s="234" customFormat="1" ht="30" customHeight="1" thickTop="1" thickBot="1">
      <c r="A5" s="220"/>
      <c r="B5" s="221"/>
      <c r="C5" s="222" t="s">
        <v>962</v>
      </c>
      <c r="D5" s="223"/>
      <c r="E5" s="224"/>
      <c r="F5" s="220"/>
      <c r="G5" s="221"/>
      <c r="H5" s="222" t="s">
        <v>962</v>
      </c>
      <c r="I5" s="223"/>
      <c r="J5" s="224"/>
      <c r="K5" s="220"/>
      <c r="L5" s="221"/>
      <c r="M5" s="222" t="s">
        <v>962</v>
      </c>
      <c r="N5" s="223"/>
      <c r="O5" s="224"/>
      <c r="P5" s="220"/>
      <c r="Q5" s="221"/>
      <c r="R5" s="222" t="s">
        <v>962</v>
      </c>
      <c r="S5" s="223"/>
      <c r="T5" s="224"/>
      <c r="U5" s="220"/>
      <c r="V5" s="221"/>
      <c r="W5" s="222" t="s">
        <v>962</v>
      </c>
      <c r="X5" s="223"/>
      <c r="Y5" s="224"/>
      <c r="Z5" s="220"/>
      <c r="AA5" s="221"/>
      <c r="AB5" s="222" t="s">
        <v>962</v>
      </c>
      <c r="AC5" s="223"/>
      <c r="AD5" s="224"/>
      <c r="AE5" s="220"/>
      <c r="AF5" s="221"/>
      <c r="AG5" s="222" t="s">
        <v>962</v>
      </c>
      <c r="AH5" s="223"/>
      <c r="AI5" s="224"/>
      <c r="AJ5" s="220"/>
      <c r="AK5" s="221"/>
      <c r="AL5" s="222" t="s">
        <v>962</v>
      </c>
      <c r="AM5" s="223"/>
      <c r="AN5" s="224"/>
      <c r="AO5" s="220"/>
      <c r="AP5" s="221"/>
      <c r="AQ5" s="222" t="s">
        <v>962</v>
      </c>
      <c r="AR5" s="223"/>
      <c r="AS5" s="224"/>
      <c r="AT5" s="220"/>
      <c r="AU5" s="221"/>
      <c r="AV5" s="222" t="s">
        <v>962</v>
      </c>
      <c r="AW5" s="223"/>
      <c r="AX5" s="224"/>
      <c r="AY5" s="220"/>
      <c r="AZ5" s="221"/>
      <c r="BA5" s="222" t="s">
        <v>962</v>
      </c>
      <c r="BB5" s="223"/>
      <c r="BC5" s="224"/>
      <c r="BD5" s="220"/>
      <c r="BE5" s="221"/>
      <c r="BF5" s="222" t="s">
        <v>962</v>
      </c>
      <c r="BG5" s="225"/>
      <c r="BH5" s="224"/>
      <c r="BI5" s="220"/>
      <c r="BJ5" s="221"/>
      <c r="BK5" s="222" t="s">
        <v>962</v>
      </c>
      <c r="BL5" s="223"/>
      <c r="BM5" s="224"/>
      <c r="BN5" s="220"/>
      <c r="BO5" s="221"/>
      <c r="BP5" s="222" t="s">
        <v>962</v>
      </c>
      <c r="BQ5" s="223"/>
      <c r="BR5" s="224"/>
      <c r="BS5" s="220"/>
      <c r="BT5" s="221"/>
      <c r="BU5" s="222" t="s">
        <v>962</v>
      </c>
      <c r="BV5" s="223"/>
      <c r="BW5" s="224"/>
      <c r="BX5" s="220"/>
      <c r="BY5" s="221"/>
      <c r="BZ5" s="222" t="s">
        <v>962</v>
      </c>
      <c r="CA5" s="223"/>
      <c r="CB5" s="224"/>
      <c r="CC5" s="220"/>
      <c r="CD5" s="221"/>
      <c r="CE5" s="222" t="s">
        <v>962</v>
      </c>
      <c r="CF5" s="223"/>
      <c r="CG5" s="224"/>
      <c r="CH5" s="220"/>
      <c r="CI5" s="221"/>
      <c r="CJ5" s="222" t="s">
        <v>962</v>
      </c>
      <c r="CK5" s="223"/>
      <c r="CL5" s="224"/>
      <c r="CM5" s="220"/>
      <c r="CN5" s="221"/>
      <c r="CO5" s="222" t="s">
        <v>962</v>
      </c>
      <c r="CP5" s="223"/>
      <c r="CQ5" s="224"/>
      <c r="CR5" s="220"/>
      <c r="CS5" s="221"/>
      <c r="CT5" s="222" t="s">
        <v>962</v>
      </c>
      <c r="CU5" s="223"/>
      <c r="CV5" s="224"/>
      <c r="CW5" s="220"/>
      <c r="CX5" s="221"/>
      <c r="CY5" s="222" t="s">
        <v>962</v>
      </c>
      <c r="CZ5" s="223"/>
      <c r="DA5" s="224"/>
      <c r="DB5" s="220"/>
      <c r="DC5" s="221"/>
      <c r="DD5" s="222" t="s">
        <v>962</v>
      </c>
      <c r="DE5" s="223"/>
      <c r="DF5" s="224"/>
      <c r="DG5" s="220"/>
      <c r="DH5" s="221"/>
      <c r="DI5" s="222" t="s">
        <v>962</v>
      </c>
      <c r="DJ5" s="223"/>
      <c r="DK5" s="224"/>
      <c r="DL5" s="220"/>
      <c r="DM5" s="221"/>
      <c r="DN5" s="222" t="s">
        <v>962</v>
      </c>
      <c r="DO5" s="223"/>
      <c r="DP5" s="224"/>
      <c r="DQ5" s="220"/>
      <c r="DR5" s="221"/>
      <c r="DS5" s="222" t="s">
        <v>962</v>
      </c>
      <c r="DT5" s="223"/>
      <c r="DU5" s="224"/>
      <c r="DV5" s="220"/>
      <c r="DW5" s="221"/>
      <c r="DX5" s="222" t="s">
        <v>962</v>
      </c>
      <c r="DY5" s="223"/>
      <c r="DZ5" s="224"/>
      <c r="EA5" s="220"/>
      <c r="EB5" s="221"/>
      <c r="EC5" s="222" t="s">
        <v>962</v>
      </c>
      <c r="ED5" s="223"/>
      <c r="EE5" s="224"/>
      <c r="EF5" s="220"/>
      <c r="EG5" s="221"/>
      <c r="EH5" s="222" t="s">
        <v>962</v>
      </c>
      <c r="EI5" s="223"/>
      <c r="EJ5" s="224"/>
      <c r="EK5" s="686"/>
      <c r="EL5" s="687"/>
      <c r="EM5" s="688" t="s">
        <v>962</v>
      </c>
      <c r="EN5" s="689"/>
      <c r="EO5" s="690"/>
      <c r="EP5" s="686"/>
      <c r="EQ5" s="687"/>
      <c r="ER5" s="688" t="s">
        <v>962</v>
      </c>
      <c r="ES5" s="689"/>
      <c r="ET5" s="690"/>
      <c r="EU5" s="686"/>
      <c r="EV5" s="687"/>
      <c r="EW5" s="688" t="s">
        <v>962</v>
      </c>
      <c r="EX5" s="689"/>
      <c r="EY5" s="690"/>
      <c r="EZ5" s="686"/>
      <c r="FA5" s="687"/>
      <c r="FB5" s="688" t="s">
        <v>962</v>
      </c>
      <c r="FC5" s="689"/>
      <c r="FD5" s="690"/>
      <c r="FE5" s="686"/>
      <c r="FF5" s="687"/>
      <c r="FG5" s="688" t="s">
        <v>962</v>
      </c>
      <c r="FH5" s="689"/>
      <c r="FI5" s="690"/>
      <c r="FJ5" s="686"/>
      <c r="FK5" s="687"/>
      <c r="FL5" s="688" t="s">
        <v>962</v>
      </c>
      <c r="FM5" s="689"/>
      <c r="FN5" s="690"/>
      <c r="FO5" s="686"/>
      <c r="FP5" s="687"/>
      <c r="FQ5" s="688" t="s">
        <v>962</v>
      </c>
      <c r="FR5" s="689"/>
      <c r="FS5" s="890"/>
      <c r="FT5" s="686"/>
      <c r="FU5" s="687"/>
      <c r="FV5" s="688" t="s">
        <v>962</v>
      </c>
      <c r="FW5" s="689"/>
      <c r="FX5" s="890"/>
      <c r="FY5" s="891"/>
      <c r="FZ5" s="687"/>
      <c r="GA5" s="688" t="s">
        <v>962</v>
      </c>
      <c r="GB5" s="689"/>
      <c r="GC5" s="690"/>
      <c r="GD5" s="891"/>
      <c r="GE5" s="687"/>
      <c r="GF5" s="688" t="s">
        <v>962</v>
      </c>
      <c r="GG5" s="689"/>
      <c r="GH5" s="690"/>
      <c r="GI5" s="749"/>
      <c r="GJ5" s="750"/>
      <c r="GK5" s="751" t="s">
        <v>962</v>
      </c>
      <c r="GL5" s="752"/>
      <c r="GM5" s="753"/>
      <c r="GN5" s="749"/>
      <c r="GO5" s="750"/>
      <c r="GP5" s="751" t="s">
        <v>900</v>
      </c>
      <c r="GQ5" s="752"/>
      <c r="GR5" s="753"/>
      <c r="GS5" s="749"/>
      <c r="GT5" s="750"/>
      <c r="GU5" s="751" t="s">
        <v>962</v>
      </c>
      <c r="GV5" s="752"/>
      <c r="GW5" s="753"/>
      <c r="GX5" s="220"/>
      <c r="GY5" s="221"/>
      <c r="GZ5" s="222" t="s">
        <v>900</v>
      </c>
      <c r="HA5" s="223"/>
      <c r="HB5" s="224"/>
      <c r="HC5" s="220"/>
      <c r="HD5" s="221"/>
      <c r="HE5" s="222" t="s">
        <v>962</v>
      </c>
      <c r="HF5" s="223"/>
      <c r="HG5" s="224"/>
      <c r="HH5" s="220"/>
      <c r="HI5" s="221"/>
      <c r="HJ5" s="222" t="s">
        <v>962</v>
      </c>
      <c r="HK5" s="223"/>
      <c r="HL5" s="224"/>
      <c r="HM5" s="220"/>
      <c r="HN5" s="221"/>
      <c r="HO5" s="222" t="s">
        <v>900</v>
      </c>
      <c r="HP5" s="223"/>
      <c r="HQ5" s="224"/>
      <c r="HR5" s="220"/>
      <c r="HS5" s="221"/>
      <c r="HT5" s="222" t="s">
        <v>962</v>
      </c>
      <c r="HU5" s="223"/>
      <c r="HV5" s="224"/>
      <c r="HW5" s="220"/>
      <c r="HX5" s="221"/>
      <c r="HY5" s="222" t="s">
        <v>962</v>
      </c>
      <c r="HZ5" s="223"/>
      <c r="IA5" s="224"/>
      <c r="IB5" s="220"/>
      <c r="IC5" s="221"/>
      <c r="ID5" s="222"/>
      <c r="IE5" s="223"/>
      <c r="IF5" s="224"/>
      <c r="IG5" s="839"/>
      <c r="IH5" s="226" t="s">
        <v>0</v>
      </c>
      <c r="II5" s="175" t="s">
        <v>207</v>
      </c>
      <c r="IJ5" s="621" t="s">
        <v>656</v>
      </c>
      <c r="IK5" s="621" t="s">
        <v>657</v>
      </c>
      <c r="IL5" s="621" t="s">
        <v>655</v>
      </c>
      <c r="IM5" s="227">
        <v>11</v>
      </c>
      <c r="IN5" s="227">
        <v>13</v>
      </c>
      <c r="IO5" s="227">
        <v>19</v>
      </c>
      <c r="IP5" s="227">
        <v>14</v>
      </c>
      <c r="IQ5" s="227">
        <v>24</v>
      </c>
      <c r="IR5" s="227">
        <v>25</v>
      </c>
      <c r="IS5" s="227">
        <v>26</v>
      </c>
      <c r="IT5" s="227">
        <v>29</v>
      </c>
      <c r="IU5" s="227">
        <v>30</v>
      </c>
      <c r="IV5" s="227">
        <v>31</v>
      </c>
      <c r="IW5" s="227">
        <v>32</v>
      </c>
      <c r="IX5" s="227">
        <v>33</v>
      </c>
      <c r="IY5" s="228">
        <v>34</v>
      </c>
      <c r="IZ5" s="229">
        <v>34</v>
      </c>
      <c r="JA5" s="230" t="s">
        <v>0</v>
      </c>
      <c r="JB5" s="845">
        <v>41</v>
      </c>
      <c r="JC5" s="845">
        <v>42</v>
      </c>
      <c r="JD5" s="845">
        <v>40</v>
      </c>
      <c r="JE5" s="231">
        <v>11</v>
      </c>
      <c r="JF5" s="231">
        <v>13</v>
      </c>
      <c r="JG5" s="231">
        <v>19</v>
      </c>
      <c r="JH5" s="231">
        <v>14</v>
      </c>
      <c r="JI5" s="231" t="s">
        <v>811</v>
      </c>
      <c r="JJ5" s="231">
        <v>24</v>
      </c>
      <c r="JK5" s="231">
        <v>25</v>
      </c>
      <c r="JL5" s="231">
        <v>26</v>
      </c>
      <c r="JM5" s="231">
        <v>29</v>
      </c>
      <c r="JN5" s="231">
        <v>30</v>
      </c>
      <c r="JO5" s="231">
        <v>31</v>
      </c>
      <c r="JP5" s="231">
        <v>32</v>
      </c>
      <c r="JQ5" s="231">
        <v>33</v>
      </c>
      <c r="JR5" s="232">
        <v>34</v>
      </c>
      <c r="JS5" s="233"/>
      <c r="JT5" s="1366"/>
      <c r="JU5" s="1362"/>
      <c r="JV5" s="1362"/>
      <c r="JW5" s="1362"/>
      <c r="JX5" s="1362"/>
      <c r="JY5" s="1362"/>
      <c r="JZ5" s="1362"/>
      <c r="KA5" s="1362"/>
      <c r="KB5" s="1362"/>
      <c r="KC5" s="1362"/>
      <c r="KD5" s="1362"/>
      <c r="KE5" s="1362"/>
      <c r="KF5" s="1362"/>
      <c r="KG5" s="1362"/>
      <c r="KH5" s="1362"/>
      <c r="KI5" s="1362"/>
      <c r="KJ5" s="1362"/>
      <c r="KK5" s="1362"/>
      <c r="KL5" s="1362"/>
      <c r="KM5" s="1362"/>
      <c r="KN5" s="1362"/>
      <c r="KO5" s="1362"/>
      <c r="KP5" s="1362"/>
      <c r="KQ5" s="1362"/>
      <c r="KR5" s="1362"/>
      <c r="KS5" s="1362"/>
      <c r="KT5" s="1362"/>
      <c r="KU5" s="1362"/>
      <c r="KV5" s="1362"/>
      <c r="KW5" s="1362"/>
      <c r="KX5" s="1362"/>
      <c r="KY5" s="1362"/>
      <c r="KZ5" s="1362"/>
      <c r="LA5" s="1362"/>
      <c r="LB5" s="1362"/>
      <c r="LC5" s="1362"/>
      <c r="LD5" s="1362"/>
      <c r="LE5" s="1362"/>
      <c r="LF5" s="1361"/>
    </row>
    <row r="6" spans="1:318" s="6" customFormat="1" ht="8.1" customHeight="1" thickBot="1">
      <c r="A6" s="146" t="s">
        <v>0</v>
      </c>
      <c r="B6" s="155" t="s">
        <v>1</v>
      </c>
      <c r="C6" s="78" t="s">
        <v>2</v>
      </c>
      <c r="D6" s="76" t="s">
        <v>3</v>
      </c>
      <c r="E6" s="77" t="s">
        <v>4</v>
      </c>
      <c r="F6" s="146" t="s">
        <v>0</v>
      </c>
      <c r="G6" s="155" t="s">
        <v>1</v>
      </c>
      <c r="H6" s="78" t="s">
        <v>2</v>
      </c>
      <c r="I6" s="76" t="s">
        <v>3</v>
      </c>
      <c r="J6" s="77" t="s">
        <v>4</v>
      </c>
      <c r="K6" s="146" t="s">
        <v>0</v>
      </c>
      <c r="L6" s="155" t="s">
        <v>1</v>
      </c>
      <c r="M6" s="78" t="s">
        <v>2</v>
      </c>
      <c r="N6" s="76" t="s">
        <v>3</v>
      </c>
      <c r="O6" s="77" t="s">
        <v>4</v>
      </c>
      <c r="P6" s="146" t="s">
        <v>0</v>
      </c>
      <c r="Q6" s="155" t="s">
        <v>1</v>
      </c>
      <c r="R6" s="78" t="s">
        <v>2</v>
      </c>
      <c r="S6" s="76" t="s">
        <v>3</v>
      </c>
      <c r="T6" s="77" t="s">
        <v>4</v>
      </c>
      <c r="U6" s="146" t="s">
        <v>0</v>
      </c>
      <c r="V6" s="155" t="s">
        <v>1</v>
      </c>
      <c r="W6" s="78" t="s">
        <v>2</v>
      </c>
      <c r="X6" s="76" t="s">
        <v>3</v>
      </c>
      <c r="Y6" s="77" t="s">
        <v>4</v>
      </c>
      <c r="Z6" s="146" t="s">
        <v>0</v>
      </c>
      <c r="AA6" s="155" t="s">
        <v>1</v>
      </c>
      <c r="AB6" s="78" t="s">
        <v>2</v>
      </c>
      <c r="AC6" s="76" t="s">
        <v>3</v>
      </c>
      <c r="AD6" s="77" t="s">
        <v>4</v>
      </c>
      <c r="AE6" s="146" t="s">
        <v>0</v>
      </c>
      <c r="AF6" s="155" t="s">
        <v>1</v>
      </c>
      <c r="AG6" s="78" t="s">
        <v>2</v>
      </c>
      <c r="AH6" s="76" t="s">
        <v>3</v>
      </c>
      <c r="AI6" s="77" t="s">
        <v>4</v>
      </c>
      <c r="AJ6" s="146" t="s">
        <v>0</v>
      </c>
      <c r="AK6" s="155" t="s">
        <v>1</v>
      </c>
      <c r="AL6" s="78" t="s">
        <v>2</v>
      </c>
      <c r="AM6" s="76" t="s">
        <v>3</v>
      </c>
      <c r="AN6" s="77" t="s">
        <v>4</v>
      </c>
      <c r="AO6" s="146" t="s">
        <v>0</v>
      </c>
      <c r="AP6" s="155" t="s">
        <v>1</v>
      </c>
      <c r="AQ6" s="78" t="s">
        <v>2</v>
      </c>
      <c r="AR6" s="76" t="s">
        <v>3</v>
      </c>
      <c r="AS6" s="77" t="s">
        <v>4</v>
      </c>
      <c r="AT6" s="146" t="s">
        <v>0</v>
      </c>
      <c r="AU6" s="155" t="s">
        <v>1</v>
      </c>
      <c r="AV6" s="78" t="s">
        <v>2</v>
      </c>
      <c r="AW6" s="76" t="s">
        <v>3</v>
      </c>
      <c r="AX6" s="77" t="s">
        <v>4</v>
      </c>
      <c r="AY6" s="146" t="s">
        <v>0</v>
      </c>
      <c r="AZ6" s="155" t="s">
        <v>1</v>
      </c>
      <c r="BA6" s="78" t="s">
        <v>2</v>
      </c>
      <c r="BB6" s="76" t="s">
        <v>3</v>
      </c>
      <c r="BC6" s="77" t="s">
        <v>4</v>
      </c>
      <c r="BD6" s="146" t="s">
        <v>0</v>
      </c>
      <c r="BE6" s="155" t="s">
        <v>1</v>
      </c>
      <c r="BF6" s="78" t="s">
        <v>2</v>
      </c>
      <c r="BG6" s="186" t="s">
        <v>3</v>
      </c>
      <c r="BH6" s="77" t="s">
        <v>4</v>
      </c>
      <c r="BI6" s="146" t="s">
        <v>0</v>
      </c>
      <c r="BJ6" s="155" t="s">
        <v>1</v>
      </c>
      <c r="BK6" s="78" t="s">
        <v>2</v>
      </c>
      <c r="BL6" s="186" t="s">
        <v>3</v>
      </c>
      <c r="BM6" s="77" t="s">
        <v>4</v>
      </c>
      <c r="BN6" s="146" t="s">
        <v>0</v>
      </c>
      <c r="BO6" s="155" t="s">
        <v>1</v>
      </c>
      <c r="BP6" s="78" t="s">
        <v>2</v>
      </c>
      <c r="BQ6" s="76" t="s">
        <v>3</v>
      </c>
      <c r="BR6" s="77" t="s">
        <v>4</v>
      </c>
      <c r="BS6" s="146" t="s">
        <v>0</v>
      </c>
      <c r="BT6" s="155" t="s">
        <v>1</v>
      </c>
      <c r="BU6" s="78" t="s">
        <v>2</v>
      </c>
      <c r="BV6" s="76" t="s">
        <v>3</v>
      </c>
      <c r="BW6" s="77" t="s">
        <v>4</v>
      </c>
      <c r="BX6" s="146" t="s">
        <v>0</v>
      </c>
      <c r="BY6" s="155" t="s">
        <v>1</v>
      </c>
      <c r="BZ6" s="78" t="s">
        <v>2</v>
      </c>
      <c r="CA6" s="76" t="s">
        <v>3</v>
      </c>
      <c r="CB6" s="77" t="s">
        <v>4</v>
      </c>
      <c r="CC6" s="146" t="s">
        <v>0</v>
      </c>
      <c r="CD6" s="155" t="s">
        <v>1</v>
      </c>
      <c r="CE6" s="78" t="s">
        <v>2</v>
      </c>
      <c r="CF6" s="76" t="s">
        <v>3</v>
      </c>
      <c r="CG6" s="77" t="s">
        <v>4</v>
      </c>
      <c r="CH6" s="146" t="s">
        <v>0</v>
      </c>
      <c r="CI6" s="155" t="s">
        <v>1</v>
      </c>
      <c r="CJ6" s="78" t="s">
        <v>2</v>
      </c>
      <c r="CK6" s="76" t="s">
        <v>3</v>
      </c>
      <c r="CL6" s="77" t="s">
        <v>4</v>
      </c>
      <c r="CM6" s="146" t="s">
        <v>0</v>
      </c>
      <c r="CN6" s="155" t="s">
        <v>1</v>
      </c>
      <c r="CO6" s="78" t="s">
        <v>2</v>
      </c>
      <c r="CP6" s="76" t="s">
        <v>3</v>
      </c>
      <c r="CQ6" s="77" t="s">
        <v>4</v>
      </c>
      <c r="CR6" s="146" t="s">
        <v>0</v>
      </c>
      <c r="CS6" s="155" t="s">
        <v>1</v>
      </c>
      <c r="CT6" s="78" t="s">
        <v>2</v>
      </c>
      <c r="CU6" s="76" t="s">
        <v>3</v>
      </c>
      <c r="CV6" s="77" t="s">
        <v>4</v>
      </c>
      <c r="CW6" s="146" t="s">
        <v>0</v>
      </c>
      <c r="CX6" s="155" t="s">
        <v>1</v>
      </c>
      <c r="CY6" s="78" t="s">
        <v>2</v>
      </c>
      <c r="CZ6" s="76" t="s">
        <v>3</v>
      </c>
      <c r="DA6" s="77" t="s">
        <v>4</v>
      </c>
      <c r="DB6" s="146" t="s">
        <v>0</v>
      </c>
      <c r="DC6" s="155" t="s">
        <v>1</v>
      </c>
      <c r="DD6" s="78" t="s">
        <v>2</v>
      </c>
      <c r="DE6" s="76" t="s">
        <v>3</v>
      </c>
      <c r="DF6" s="77" t="s">
        <v>4</v>
      </c>
      <c r="DG6" s="146" t="s">
        <v>0</v>
      </c>
      <c r="DH6" s="155" t="s">
        <v>1</v>
      </c>
      <c r="DI6" s="315" t="s">
        <v>2</v>
      </c>
      <c r="DJ6" s="316" t="s">
        <v>3</v>
      </c>
      <c r="DK6" s="317" t="s">
        <v>4</v>
      </c>
      <c r="DL6" s="146" t="s">
        <v>0</v>
      </c>
      <c r="DM6" s="155" t="s">
        <v>1</v>
      </c>
      <c r="DN6" s="78" t="s">
        <v>2</v>
      </c>
      <c r="DO6" s="76" t="s">
        <v>3</v>
      </c>
      <c r="DP6" s="77" t="s">
        <v>4</v>
      </c>
      <c r="DQ6" s="146" t="s">
        <v>0</v>
      </c>
      <c r="DR6" s="155" t="s">
        <v>1</v>
      </c>
      <c r="DS6" s="78" t="s">
        <v>2</v>
      </c>
      <c r="DT6" s="76" t="s">
        <v>3</v>
      </c>
      <c r="DU6" s="77" t="s">
        <v>4</v>
      </c>
      <c r="DV6" s="146" t="s">
        <v>0</v>
      </c>
      <c r="DW6" s="155" t="s">
        <v>1</v>
      </c>
      <c r="DX6" s="78" t="s">
        <v>2</v>
      </c>
      <c r="DY6" s="76" t="s">
        <v>3</v>
      </c>
      <c r="DZ6" s="77" t="s">
        <v>4</v>
      </c>
      <c r="EA6" s="146" t="s">
        <v>0</v>
      </c>
      <c r="EB6" s="155" t="s">
        <v>1</v>
      </c>
      <c r="EC6" s="78" t="s">
        <v>2</v>
      </c>
      <c r="ED6" s="76" t="s">
        <v>3</v>
      </c>
      <c r="EE6" s="77" t="s">
        <v>4</v>
      </c>
      <c r="EF6" s="146" t="s">
        <v>0</v>
      </c>
      <c r="EG6" s="155" t="s">
        <v>1</v>
      </c>
      <c r="EH6" s="78" t="s">
        <v>2</v>
      </c>
      <c r="EI6" s="76" t="s">
        <v>3</v>
      </c>
      <c r="EJ6" s="77" t="s">
        <v>4</v>
      </c>
      <c r="EK6" s="691" t="s">
        <v>0</v>
      </c>
      <c r="EL6" s="692" t="s">
        <v>1</v>
      </c>
      <c r="EM6" s="693" t="s">
        <v>2</v>
      </c>
      <c r="EN6" s="694" t="s">
        <v>3</v>
      </c>
      <c r="EO6" s="695" t="s">
        <v>4</v>
      </c>
      <c r="EP6" s="691" t="s">
        <v>0</v>
      </c>
      <c r="EQ6" s="692" t="s">
        <v>1</v>
      </c>
      <c r="ER6" s="693" t="s">
        <v>2</v>
      </c>
      <c r="ES6" s="694" t="s">
        <v>3</v>
      </c>
      <c r="ET6" s="695" t="s">
        <v>4</v>
      </c>
      <c r="EU6" s="691" t="s">
        <v>0</v>
      </c>
      <c r="EV6" s="692" t="s">
        <v>1</v>
      </c>
      <c r="EW6" s="693" t="s">
        <v>2</v>
      </c>
      <c r="EX6" s="694" t="s">
        <v>3</v>
      </c>
      <c r="EY6" s="695" t="s">
        <v>4</v>
      </c>
      <c r="EZ6" s="691" t="s">
        <v>0</v>
      </c>
      <c r="FA6" s="692" t="s">
        <v>1</v>
      </c>
      <c r="FB6" s="693" t="s">
        <v>2</v>
      </c>
      <c r="FC6" s="694" t="s">
        <v>3</v>
      </c>
      <c r="FD6" s="695" t="s">
        <v>4</v>
      </c>
      <c r="FE6" s="691" t="s">
        <v>0</v>
      </c>
      <c r="FF6" s="692" t="s">
        <v>1</v>
      </c>
      <c r="FG6" s="693" t="s">
        <v>2</v>
      </c>
      <c r="FH6" s="694" t="s">
        <v>3</v>
      </c>
      <c r="FI6" s="695" t="s">
        <v>4</v>
      </c>
      <c r="FJ6" s="691" t="s">
        <v>0</v>
      </c>
      <c r="FK6" s="692" t="s">
        <v>1</v>
      </c>
      <c r="FL6" s="693" t="s">
        <v>2</v>
      </c>
      <c r="FM6" s="694" t="s">
        <v>3</v>
      </c>
      <c r="FN6" s="695" t="s">
        <v>4</v>
      </c>
      <c r="FO6" s="691" t="s">
        <v>0</v>
      </c>
      <c r="FP6" s="692" t="s">
        <v>1</v>
      </c>
      <c r="FQ6" s="696" t="s">
        <v>2</v>
      </c>
      <c r="FR6" s="697" t="s">
        <v>3</v>
      </c>
      <c r="FS6" s="892" t="s">
        <v>4</v>
      </c>
      <c r="FT6" s="691" t="s">
        <v>0</v>
      </c>
      <c r="FU6" s="692" t="s">
        <v>1</v>
      </c>
      <c r="FV6" s="696" t="s">
        <v>2</v>
      </c>
      <c r="FW6" s="697" t="s">
        <v>3</v>
      </c>
      <c r="FX6" s="892" t="s">
        <v>4</v>
      </c>
      <c r="FY6" s="692" t="s">
        <v>0</v>
      </c>
      <c r="FZ6" s="692" t="s">
        <v>1</v>
      </c>
      <c r="GA6" s="693" t="s">
        <v>2</v>
      </c>
      <c r="GB6" s="694" t="s">
        <v>3</v>
      </c>
      <c r="GC6" s="695" t="s">
        <v>4</v>
      </c>
      <c r="GD6" s="692" t="s">
        <v>0</v>
      </c>
      <c r="GE6" s="692" t="s">
        <v>1</v>
      </c>
      <c r="GF6" s="693" t="s">
        <v>2</v>
      </c>
      <c r="GG6" s="694" t="s">
        <v>3</v>
      </c>
      <c r="GH6" s="695" t="s">
        <v>4</v>
      </c>
      <c r="GI6" s="754" t="s">
        <v>0</v>
      </c>
      <c r="GJ6" s="755" t="s">
        <v>1</v>
      </c>
      <c r="GK6" s="756" t="s">
        <v>2</v>
      </c>
      <c r="GL6" s="757" t="s">
        <v>3</v>
      </c>
      <c r="GM6" s="758" t="s">
        <v>4</v>
      </c>
      <c r="GN6" s="754" t="s">
        <v>0</v>
      </c>
      <c r="GO6" s="755" t="s">
        <v>1</v>
      </c>
      <c r="GP6" s="756" t="s">
        <v>2</v>
      </c>
      <c r="GQ6" s="757" t="s">
        <v>3</v>
      </c>
      <c r="GR6" s="758" t="s">
        <v>4</v>
      </c>
      <c r="GS6" s="754" t="s">
        <v>0</v>
      </c>
      <c r="GT6" s="755" t="s">
        <v>1</v>
      </c>
      <c r="GU6" s="756" t="s">
        <v>2</v>
      </c>
      <c r="GV6" s="757" t="s">
        <v>3</v>
      </c>
      <c r="GW6" s="758" t="s">
        <v>4</v>
      </c>
      <c r="GX6" s="146" t="s">
        <v>0</v>
      </c>
      <c r="GY6" s="155" t="s">
        <v>1</v>
      </c>
      <c r="GZ6" s="78" t="s">
        <v>2</v>
      </c>
      <c r="HA6" s="76" t="s">
        <v>3</v>
      </c>
      <c r="HB6" s="77" t="s">
        <v>4</v>
      </c>
      <c r="HC6" s="146" t="s">
        <v>0</v>
      </c>
      <c r="HD6" s="155" t="s">
        <v>1</v>
      </c>
      <c r="HE6" s="78" t="s">
        <v>2</v>
      </c>
      <c r="HF6" s="76" t="s">
        <v>3</v>
      </c>
      <c r="HG6" s="77" t="s">
        <v>4</v>
      </c>
      <c r="HH6" s="146" t="s">
        <v>0</v>
      </c>
      <c r="HI6" s="155" t="s">
        <v>1</v>
      </c>
      <c r="HJ6" s="78" t="s">
        <v>2</v>
      </c>
      <c r="HK6" s="76" t="s">
        <v>3</v>
      </c>
      <c r="HL6" s="77" t="s">
        <v>4</v>
      </c>
      <c r="HM6" s="146" t="s">
        <v>0</v>
      </c>
      <c r="HN6" s="155" t="s">
        <v>1</v>
      </c>
      <c r="HO6" s="78" t="s">
        <v>2</v>
      </c>
      <c r="HP6" s="76" t="s">
        <v>3</v>
      </c>
      <c r="HQ6" s="77" t="s">
        <v>4</v>
      </c>
      <c r="HR6" s="146" t="s">
        <v>0</v>
      </c>
      <c r="HS6" s="155" t="s">
        <v>1</v>
      </c>
      <c r="HT6" s="78" t="s">
        <v>2</v>
      </c>
      <c r="HU6" s="76" t="s">
        <v>3</v>
      </c>
      <c r="HV6" s="77" t="s">
        <v>4</v>
      </c>
      <c r="HW6" s="146" t="s">
        <v>0</v>
      </c>
      <c r="HX6" s="155" t="s">
        <v>1</v>
      </c>
      <c r="HY6" s="78" t="s">
        <v>2</v>
      </c>
      <c r="HZ6" s="76" t="s">
        <v>3</v>
      </c>
      <c r="IA6" s="77" t="s">
        <v>4</v>
      </c>
      <c r="IB6" s="146" t="s">
        <v>0</v>
      </c>
      <c r="IC6" s="155" t="s">
        <v>1</v>
      </c>
      <c r="ID6" s="78" t="s">
        <v>2</v>
      </c>
      <c r="IE6" s="76" t="s">
        <v>3</v>
      </c>
      <c r="IF6" s="77" t="s">
        <v>4</v>
      </c>
      <c r="IG6" s="840"/>
      <c r="IH6" s="84"/>
      <c r="II6" s="85"/>
      <c r="IJ6" s="114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  <c r="IW6" s="85"/>
      <c r="IX6" s="85"/>
      <c r="IY6" s="87"/>
      <c r="IZ6" s="87"/>
      <c r="JA6" s="125"/>
      <c r="JB6" s="126"/>
      <c r="JC6" s="126"/>
      <c r="JD6" s="126"/>
      <c r="JE6" s="126"/>
      <c r="JF6" s="126"/>
      <c r="JG6" s="126"/>
      <c r="JH6" s="126"/>
      <c r="JI6" s="126"/>
      <c r="JJ6" s="126"/>
      <c r="JK6" s="126"/>
      <c r="JL6" s="126"/>
      <c r="JM6" s="126"/>
      <c r="JN6" s="126"/>
      <c r="JO6" s="126"/>
      <c r="JP6" s="126"/>
      <c r="JQ6" s="126"/>
      <c r="JR6" s="127"/>
      <c r="JS6" s="116"/>
      <c r="JT6" s="104"/>
      <c r="JU6" s="105"/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5"/>
      <c r="KM6" s="105"/>
      <c r="KN6" s="105"/>
      <c r="KO6" s="105"/>
      <c r="KP6" s="105"/>
      <c r="KQ6" s="105"/>
      <c r="KR6" s="106"/>
      <c r="KS6" s="105"/>
      <c r="KT6" s="105"/>
      <c r="KU6" s="105"/>
      <c r="KV6" s="105"/>
      <c r="KW6" s="105"/>
      <c r="KX6" s="105"/>
      <c r="KY6" s="105"/>
      <c r="KZ6" s="105"/>
      <c r="LA6" s="105"/>
      <c r="LB6" s="105"/>
      <c r="LC6" s="105"/>
      <c r="LD6" s="105"/>
      <c r="LE6" s="105"/>
      <c r="LF6" s="105"/>
    </row>
    <row r="7" spans="1:318" s="7" customFormat="1" ht="8.1" customHeight="1" thickBot="1">
      <c r="A7" s="147"/>
      <c r="B7" s="91"/>
      <c r="C7" s="202"/>
      <c r="D7" s="160"/>
      <c r="E7" s="168"/>
      <c r="F7" s="147"/>
      <c r="G7" s="91"/>
      <c r="H7" s="202"/>
      <c r="I7" s="160"/>
      <c r="J7" s="168"/>
      <c r="K7" s="147"/>
      <c r="L7" s="91"/>
      <c r="M7" s="256"/>
      <c r="N7" s="160"/>
      <c r="O7" s="168"/>
      <c r="P7" s="147"/>
      <c r="Q7" s="91"/>
      <c r="R7" s="256"/>
      <c r="S7" s="160"/>
      <c r="T7" s="168"/>
      <c r="U7" s="147"/>
      <c r="V7" s="91"/>
      <c r="W7" s="256"/>
      <c r="X7" s="160"/>
      <c r="Y7" s="168"/>
      <c r="Z7" s="147"/>
      <c r="AA7" s="91"/>
      <c r="AB7" s="256"/>
      <c r="AC7" s="160"/>
      <c r="AD7" s="168"/>
      <c r="AE7" s="147"/>
      <c r="AF7" s="91"/>
      <c r="AG7" s="256"/>
      <c r="AH7" s="160"/>
      <c r="AI7" s="495"/>
      <c r="AJ7" s="147"/>
      <c r="AK7" s="91"/>
      <c r="AL7" s="880"/>
      <c r="AM7" s="869"/>
      <c r="AN7" s="495"/>
      <c r="AO7" s="311"/>
      <c r="AP7" s="91"/>
      <c r="AQ7" s="202" t="s">
        <v>920</v>
      </c>
      <c r="AR7" s="160"/>
      <c r="AS7" s="168"/>
      <c r="AT7" s="147"/>
      <c r="AU7" s="91"/>
      <c r="AV7" s="505"/>
      <c r="AW7" s="260"/>
      <c r="AX7" s="168"/>
      <c r="AY7" s="147"/>
      <c r="AZ7" s="91"/>
      <c r="BA7" s="256"/>
      <c r="BB7" s="160"/>
      <c r="BC7" s="401"/>
      <c r="BD7" s="147"/>
      <c r="BE7" s="91"/>
      <c r="BF7" s="256"/>
      <c r="BG7" s="160"/>
      <c r="BH7" s="401"/>
      <c r="BI7" s="147"/>
      <c r="BJ7" s="91"/>
      <c r="BK7" s="256"/>
      <c r="BL7" s="160"/>
      <c r="BM7" s="401"/>
      <c r="BN7" s="460"/>
      <c r="BO7" s="461"/>
      <c r="BP7" s="458"/>
      <c r="BQ7" s="561"/>
      <c r="BR7" s="459"/>
      <c r="BS7" s="147"/>
      <c r="BT7" s="91"/>
      <c r="BU7" s="458"/>
      <c r="BV7" s="561"/>
      <c r="BW7" s="459"/>
      <c r="BX7" s="147"/>
      <c r="BY7" s="91"/>
      <c r="BZ7" s="458"/>
      <c r="CA7" s="561"/>
      <c r="CB7" s="459"/>
      <c r="CC7" s="147"/>
      <c r="CD7" s="91"/>
      <c r="CE7" s="256"/>
      <c r="CF7" s="160"/>
      <c r="CG7" s="168"/>
      <c r="CH7" s="147"/>
      <c r="CI7" s="91"/>
      <c r="CJ7" s="505"/>
      <c r="CK7" s="481"/>
      <c r="CL7" s="168"/>
      <c r="CM7" s="147"/>
      <c r="CN7" s="91"/>
      <c r="CO7" s="458"/>
      <c r="CP7" s="561"/>
      <c r="CQ7" s="168"/>
      <c r="CR7" s="147"/>
      <c r="CS7" s="91"/>
      <c r="CT7" s="458"/>
      <c r="CU7" s="561"/>
      <c r="CV7" s="168"/>
      <c r="CW7" s="147"/>
      <c r="CX7" s="91"/>
      <c r="CY7" s="458"/>
      <c r="CZ7" s="561"/>
      <c r="DA7" s="168"/>
      <c r="DB7" s="152"/>
      <c r="DC7" s="91"/>
      <c r="DD7" s="458"/>
      <c r="DE7" s="561"/>
      <c r="DF7" s="168"/>
      <c r="DG7" s="147"/>
      <c r="DH7" s="113"/>
      <c r="DI7" s="458"/>
      <c r="DJ7" s="561"/>
      <c r="DK7" s="168"/>
      <c r="DL7" s="311"/>
      <c r="DM7" s="91"/>
      <c r="DN7" s="404"/>
      <c r="DO7" s="481"/>
      <c r="DP7" s="495"/>
      <c r="DQ7" s="311"/>
      <c r="DR7" s="91"/>
      <c r="DS7" s="404"/>
      <c r="DT7" s="481"/>
      <c r="DU7" s="495"/>
      <c r="DV7" s="311"/>
      <c r="DW7" s="91"/>
      <c r="DX7" s="404"/>
      <c r="DY7" s="481"/>
      <c r="DZ7" s="1206"/>
      <c r="EA7" s="311"/>
      <c r="EB7" s="91"/>
      <c r="EC7" s="404"/>
      <c r="ED7" s="481"/>
      <c r="EE7" s="495"/>
      <c r="EF7" s="311"/>
      <c r="EG7" s="91"/>
      <c r="EH7" s="404"/>
      <c r="EI7" s="481"/>
      <c r="EJ7" s="495"/>
      <c r="EK7" s="698"/>
      <c r="EL7" s="699"/>
      <c r="EM7" s="870"/>
      <c r="EN7" s="871"/>
      <c r="EO7" s="872"/>
      <c r="EP7" s="698"/>
      <c r="EQ7" s="699"/>
      <c r="ER7" s="870"/>
      <c r="ES7" s="871"/>
      <c r="ET7" s="763"/>
      <c r="EU7" s="698"/>
      <c r="EV7" s="699"/>
      <c r="EW7" s="1071"/>
      <c r="EX7" s="871"/>
      <c r="EY7" s="763"/>
      <c r="EZ7" s="698"/>
      <c r="FA7" s="699"/>
      <c r="FB7" s="870" t="s">
        <v>933</v>
      </c>
      <c r="FC7" s="871"/>
      <c r="FD7" s="872"/>
      <c r="FE7" s="698"/>
      <c r="FF7" s="699"/>
      <c r="FG7" s="870"/>
      <c r="FH7" s="871"/>
      <c r="FI7" s="763"/>
      <c r="FJ7" s="698"/>
      <c r="FK7" s="699"/>
      <c r="FL7" s="1071" t="s">
        <v>899</v>
      </c>
      <c r="FM7" s="871"/>
      <c r="FN7" s="872"/>
      <c r="FO7" s="698"/>
      <c r="FP7" s="703"/>
      <c r="FQ7" s="1071"/>
      <c r="FR7" s="871"/>
      <c r="FS7" s="872"/>
      <c r="FT7" s="698"/>
      <c r="FU7" s="703"/>
      <c r="FV7" s="1071" t="s">
        <v>934</v>
      </c>
      <c r="FW7" s="871"/>
      <c r="FX7" s="872"/>
      <c r="FY7" s="704"/>
      <c r="FZ7" s="699"/>
      <c r="GA7" s="1071"/>
      <c r="GB7" s="871"/>
      <c r="GC7" s="872"/>
      <c r="GD7" s="704"/>
      <c r="GE7" s="699"/>
      <c r="GF7" s="1071" t="s">
        <v>952</v>
      </c>
      <c r="GG7" s="871"/>
      <c r="GH7" s="872"/>
      <c r="GI7" s="759"/>
      <c r="GJ7" s="760"/>
      <c r="GK7" s="761"/>
      <c r="GL7" s="762"/>
      <c r="GM7" s="763"/>
      <c r="GN7" s="759"/>
      <c r="GO7" s="760"/>
      <c r="GP7" s="761"/>
      <c r="GQ7" s="762"/>
      <c r="GR7" s="763"/>
      <c r="GS7" s="759"/>
      <c r="GT7" s="760"/>
      <c r="GU7" s="761"/>
      <c r="GV7" s="762"/>
      <c r="GW7" s="763"/>
      <c r="GX7" s="152"/>
      <c r="GY7" s="91"/>
      <c r="GZ7" s="585"/>
      <c r="HA7" s="586"/>
      <c r="HB7" s="168"/>
      <c r="HC7" s="152"/>
      <c r="HD7" s="91"/>
      <c r="HE7" s="585"/>
      <c r="HF7" s="586"/>
      <c r="HG7" s="901"/>
      <c r="HH7" s="152"/>
      <c r="HI7" s="91"/>
      <c r="HJ7" s="585"/>
      <c r="HK7" s="586"/>
      <c r="HL7" s="901"/>
      <c r="HM7" s="147"/>
      <c r="HN7" s="91"/>
      <c r="HO7" s="585"/>
      <c r="HP7" s="586"/>
      <c r="HQ7" s="168"/>
      <c r="HR7" s="152"/>
      <c r="HS7" s="91"/>
      <c r="HT7" s="585"/>
      <c r="HU7" s="586"/>
      <c r="HV7" s="168"/>
      <c r="HW7" s="1075"/>
      <c r="HX7" s="1076"/>
      <c r="HY7" s="585"/>
      <c r="HZ7" s="586"/>
      <c r="IA7" s="168"/>
      <c r="IB7" s="152"/>
      <c r="IC7" s="91"/>
      <c r="ID7" s="585"/>
      <c r="IE7" s="586"/>
      <c r="IF7" s="168"/>
      <c r="IG7" s="841"/>
      <c r="IH7" s="80"/>
      <c r="II7" s="1370">
        <f>COUNTIF($A7:$IA10,"=CSB")</f>
        <v>4</v>
      </c>
      <c r="IJ7" s="1370">
        <f>COUNTIF($A7:$IA10,"41")</f>
        <v>1</v>
      </c>
      <c r="IK7" s="1370">
        <f>COUNTIF($A7:$IA10,"42")</f>
        <v>0</v>
      </c>
      <c r="IL7" s="1367">
        <f>COUNTIF($A7:$IA10,"40")</f>
        <v>0</v>
      </c>
      <c r="IM7" s="1367">
        <f>COUNTIF($A7:$IA10,"11")</f>
        <v>1</v>
      </c>
      <c r="IN7" s="1367">
        <f>COUNTIF($A7:$IA10,"13")</f>
        <v>1</v>
      </c>
      <c r="IO7" s="1367">
        <f>COUNTIF($A7:$IA10,"=19")</f>
        <v>1</v>
      </c>
      <c r="IP7" s="1367">
        <f>COUNTIF($A7:$IA10,"=14")</f>
        <v>1</v>
      </c>
      <c r="IQ7" s="1367">
        <f>COUNTIF($A7:$IA10,"=24")</f>
        <v>2</v>
      </c>
      <c r="IR7" s="1367">
        <f>COUNTIF($A7:$IA10,"=25")</f>
        <v>1</v>
      </c>
      <c r="IS7" s="1367">
        <f>COUNTIF($A7:$IA10,"=26")</f>
        <v>1</v>
      </c>
      <c r="IT7" s="1367">
        <f>COUNTIF($A7:$IA10,"=29")</f>
        <v>0</v>
      </c>
      <c r="IU7" s="1377">
        <f>COUNTIF($A7:$IA10,"=30")</f>
        <v>0</v>
      </c>
      <c r="IV7" s="1367">
        <f>COUNTIF($A7:$IA10,"=31")</f>
        <v>7</v>
      </c>
      <c r="IW7" s="1367">
        <f>COUNTIF($A7:$IA10,"=32")</f>
        <v>1</v>
      </c>
      <c r="IX7" s="1367">
        <f>COUNTIF($A7:$IA10,"=33")</f>
        <v>1</v>
      </c>
      <c r="IY7" s="1367">
        <f>COUNTIF($A7:$IA10,"=34")</f>
        <v>2</v>
      </c>
      <c r="IZ7" s="1373">
        <f>COUNTIF($A7:$IR10,"=34")</f>
        <v>2</v>
      </c>
      <c r="JA7" s="128"/>
      <c r="JB7" s="1351" t="str">
        <f>IF(COUNTIF($A7:$IA10,"=41")&gt;0,"X"," ")</f>
        <v>X</v>
      </c>
      <c r="JC7" s="1374" t="str">
        <f>IF(COUNTIF($A7:$IA10,"=42")&gt;0,"X"," ")</f>
        <v xml:space="preserve"> </v>
      </c>
      <c r="JD7" s="1351" t="str">
        <f>IF(COUNTIF($A7:$IA10,"=40")&gt;0,"X"," ")</f>
        <v xml:space="preserve"> </v>
      </c>
      <c r="JE7" s="1351" t="str">
        <f>IF(COUNTIF($A7:$IA10,"=11")&gt;0,"X"," ")</f>
        <v>X</v>
      </c>
      <c r="JF7" s="1351" t="str">
        <f>IF(COUNTIF($A7:$IA10,"=13")&gt;0,"X"," ")</f>
        <v>X</v>
      </c>
      <c r="JG7" s="1351" t="str">
        <f>IF(COUNTIF($A7:$IA10,"=19")&gt;0,"X"," ")</f>
        <v>X</v>
      </c>
      <c r="JH7" s="1351" t="str">
        <f>IF(COUNTIF($A7:$IA10,"=14")&gt;0,"X"," ")</f>
        <v>X</v>
      </c>
      <c r="JI7" s="1351" t="str">
        <f>IF(COUNTIF($A7:$IA10,"=23")&gt;0,"X"," ")</f>
        <v>X</v>
      </c>
      <c r="JJ7" s="1351" t="str">
        <f>IF(COUNTIF($A7:$IA10,"=24")&gt;0,"X"," ")</f>
        <v>X</v>
      </c>
      <c r="JK7" s="1351" t="str">
        <f>IF(COUNTIF($A7:$IA10,"=25")&gt;0,"X"," ")</f>
        <v>X</v>
      </c>
      <c r="JL7" s="1351" t="str">
        <f>IF(COUNTIF($A7:$IA10,"=26")&gt;0,"X"," ")</f>
        <v>X</v>
      </c>
      <c r="JM7" s="1351" t="str">
        <f>IF(COUNTIF($A7:$IA10,"=29")&gt;0,"X"," ")</f>
        <v xml:space="preserve"> </v>
      </c>
      <c r="JN7" s="1380" t="str">
        <f>IF(COUNTIF($A7:$IA10,"=30")&gt;0,"X"," ")</f>
        <v xml:space="preserve"> </v>
      </c>
      <c r="JO7" s="1351" t="str">
        <f>IF(COUNTIF($A7:$IA10,"=31")&gt;0,"X"," ")</f>
        <v>X</v>
      </c>
      <c r="JP7" s="1351" t="str">
        <f>IF(COUNTIF($A7:$IA10,"=32")&gt;0,"X"," ")</f>
        <v>X</v>
      </c>
      <c r="JQ7" s="1351" t="str">
        <f>IF(COUNTIF($A7:$IA10,"=33")&gt;0,"X"," ")</f>
        <v>X</v>
      </c>
      <c r="JR7" s="1357" t="str">
        <f>IF(COUNTIF($A7:$IA10,"=34")&gt;0,"X"," ")</f>
        <v>X</v>
      </c>
      <c r="JS7" s="117"/>
      <c r="JT7" s="107"/>
      <c r="JU7" s="1354" t="str">
        <f>IF(COUNTIF($A7:$IA10,"=H.Prus")&gt;0,"Z"," ")</f>
        <v xml:space="preserve"> </v>
      </c>
      <c r="JV7" s="1360" t="str">
        <f>IF(COUNTIF($A7:$IA10,"=M.Przybyś")&gt;0,"Z"," ")</f>
        <v xml:space="preserve"> </v>
      </c>
      <c r="JW7" s="1354" t="str">
        <f>IF(COUNTIF($A7:$IA10,"=M.Marcinkiewicz")&gt;0,"Z"," ")</f>
        <v>Z</v>
      </c>
      <c r="JX7" s="1354" t="str">
        <f>IF(COUNTIF($A7:$IA10,"=K.Cis")&gt;0,"Z"," ")</f>
        <v xml:space="preserve"> </v>
      </c>
      <c r="JY7" s="1354" t="str">
        <f>IF(COUNTIF($A7:$IA10,"=Z.Tomczykowski")&gt;0,"Z"," ")</f>
        <v>Z</v>
      </c>
      <c r="JZ7" s="1354" t="str">
        <f>IF(COUNTIF($A7:$IA10,"=K.Choroszko")&gt;0,"Z"," ")</f>
        <v>Z</v>
      </c>
      <c r="KA7" s="1354" t="str">
        <f>IF(COUNTIF($A7:$IA10,"=Z.Niewiadomski")&gt;0,"Z"," ")</f>
        <v xml:space="preserve"> </v>
      </c>
      <c r="KB7" s="1354" t="str">
        <f>IF(COUNTIF($A7:$IA10,"=A.Miściur-Kaszyńska")&gt;0,"Z"," ")</f>
        <v>Z</v>
      </c>
      <c r="KC7" s="1354" t="str">
        <f>IF(COUNTIF($A7:$IA10,"=L.Demczuk")&gt;0,"Z"," ")</f>
        <v xml:space="preserve"> </v>
      </c>
      <c r="KD7" s="1354" t="str">
        <f>IF(COUNTIF($A7:$IA10,"=K.Kiejdo")&gt;0,"Z"," ")</f>
        <v xml:space="preserve"> </v>
      </c>
      <c r="KE7" s="1354" t="str">
        <f>IF(COUNTIF($A7:$IA10,"=M.Kieżun")&gt;0,"Z"," ")</f>
        <v>Z</v>
      </c>
      <c r="KF7" s="1354" t="str">
        <f>IF(COUNTIF($A7:$IA10,"=I.Kasprzyk")&gt;0,"Z"," ")</f>
        <v xml:space="preserve"> </v>
      </c>
      <c r="KG7" s="1360" t="str">
        <f>IF(COUNTIF($A7:$IA10,"=M.Choroszko")&gt;0,"Z"," ")</f>
        <v>Z</v>
      </c>
      <c r="KH7" s="1360" t="str">
        <f>IF(COUNTIF($A7:$IA10,"=M.Grzyb")&gt;0,"Z"," ")</f>
        <v>Z</v>
      </c>
      <c r="KI7" s="1360" t="str">
        <f>IF(COUNTIF($A7:$IA10,"=A.Muż")&gt;0,"Z"," ")</f>
        <v xml:space="preserve"> </v>
      </c>
      <c r="KJ7" s="1360" t="str">
        <f>IF(COUNTIF($A7:$IA10,"=E.Kicka")&gt;0,"Z"," ")</f>
        <v xml:space="preserve"> </v>
      </c>
      <c r="KK7" s="1354" t="str">
        <f>IF(COUNTIF($A7:$IA10,"=M.Palmowska")&gt;0,"Z"," ")</f>
        <v xml:space="preserve"> </v>
      </c>
      <c r="KL7" s="1354" t="str">
        <f>IF(COUNTIF($A7:$IA10,"=M.Szonert")&gt;0,"Z"," ")</f>
        <v xml:space="preserve"> </v>
      </c>
      <c r="KM7" s="1360" t="str">
        <f>IF(COUNTIF($A7:$IA10,"=E.Ciarciński")&gt;0,"Z"," ")</f>
        <v xml:space="preserve"> </v>
      </c>
      <c r="KN7" s="1360" t="str">
        <f>IF(COUNTIF($A7:$IA10,"=M.Czajka")&gt;0,"Z"," ")</f>
        <v xml:space="preserve"> </v>
      </c>
      <c r="KO7" s="1360" t="str">
        <f>IF(COUNTIF($A7:$IA10,"=E.Hepner")&gt;0,"Z"," ")</f>
        <v xml:space="preserve"> </v>
      </c>
      <c r="KP7" s="1360" t="str">
        <f>IF(COUNTIF($A7:$IA10,"=A.Naszlin")&gt;0,"Z"," ")</f>
        <v xml:space="preserve"> </v>
      </c>
      <c r="KQ7" s="1360" t="str">
        <f>IF(COUNTIF($A7:$IA10,"=A.Tychek")&gt;0,"Z"," ")</f>
        <v xml:space="preserve"> </v>
      </c>
      <c r="KR7" s="1360" t="str">
        <f>IF(COUNTIF($A7:$IA10,"=R.Sokulski")&gt;0,"Z"," ")</f>
        <v>Z</v>
      </c>
      <c r="KS7" s="1360" t="str">
        <f>IF(COUNTIF($A7:$IA10,"=S.Piotrowska")&gt;0,"Z"," ")</f>
        <v xml:space="preserve"> </v>
      </c>
      <c r="KT7" s="1360" t="str">
        <f>IF(COUNTIF($A7:$IA10,"=J.Gregorczuk")&gt;0,"Z"," ")</f>
        <v xml:space="preserve"> </v>
      </c>
      <c r="KU7" s="1360" t="str">
        <f>IF(COUNTIF($A7:$IA10,"=A.Marciniak")&gt;0,"Z"," ")</f>
        <v>Z</v>
      </c>
      <c r="KV7" s="1360" t="str">
        <f>IF(COUNTIF($A7:$IA10,"=I.Ogulewicz")&gt;0,"Z"," ")</f>
        <v xml:space="preserve"> </v>
      </c>
      <c r="KW7" s="1360" t="str">
        <f>IF(COUNTIF($A7:$IA10,"=R.Przęczek")&gt;0,"Z"," ")</f>
        <v>Z</v>
      </c>
      <c r="KX7" s="1360" t="str">
        <f>IF(COUNTIF($A7:$IA10,"=D.Ławecka-Bednarska")&gt;0,"Z"," ")</f>
        <v xml:space="preserve"> </v>
      </c>
      <c r="KY7" s="1360" t="str">
        <f>IF(COUNTIF($A7:$IA10,"=M.Ciszek")&gt;0,"Z"," ")</f>
        <v xml:space="preserve"> </v>
      </c>
      <c r="KZ7" s="1360" t="str">
        <f>IF(COUNTIF($A7:$IA10,"=M.Lipiński")&gt;0,"Z"," ")</f>
        <v xml:space="preserve"> </v>
      </c>
      <c r="LA7" s="1354" t="str">
        <f>IF(COUNTIF($A7:$IA10,"=M.Kluz")&gt;0,"Z"," ")</f>
        <v>Z</v>
      </c>
      <c r="LB7" s="1354" t="str">
        <f>IF(COUNTIF($A7:$IA10,"=N.Liakh")&gt;0,"Z"," ")</f>
        <v>Z</v>
      </c>
      <c r="LC7" s="1360" t="str">
        <f>IF(COUNTIF($A7:$IA10,"=J.Lubkiewicz")&gt;0,"Z"," ")</f>
        <v xml:space="preserve"> </v>
      </c>
      <c r="LD7" s="1360" t="str">
        <f>IF(COUNTIF($A7:$IA10,"=J.Fukowska")&gt;0,"Z"," ")</f>
        <v xml:space="preserve"> </v>
      </c>
      <c r="LE7" s="1360" t="str">
        <f>IF(COUNTIF($A7:$IA10,"=H.Libuda")&gt;0,"Z"," ")</f>
        <v>Z</v>
      </c>
      <c r="LF7" s="1360" t="str">
        <f>IF(COUNTIF($A7:$IA10,"=A.Jastrzębska")&gt;0,"Z"," ")</f>
        <v xml:space="preserve"> </v>
      </c>
    </row>
    <row r="8" spans="1:318" s="7" customFormat="1" ht="8.1" customHeight="1" thickBot="1">
      <c r="A8" s="148" t="s">
        <v>5</v>
      </c>
      <c r="B8" s="92" t="s">
        <v>6</v>
      </c>
      <c r="C8" s="201"/>
      <c r="D8" s="161"/>
      <c r="E8" s="169"/>
      <c r="F8" s="148" t="s">
        <v>5</v>
      </c>
      <c r="G8" s="92" t="s">
        <v>6</v>
      </c>
      <c r="H8" s="201" t="s">
        <v>910</v>
      </c>
      <c r="I8" s="161" t="s">
        <v>123</v>
      </c>
      <c r="J8" s="169">
        <v>26</v>
      </c>
      <c r="K8" s="148" t="s">
        <v>5</v>
      </c>
      <c r="L8" s="92" t="s">
        <v>6</v>
      </c>
      <c r="M8" s="257" t="s">
        <v>926</v>
      </c>
      <c r="N8" s="665" t="s">
        <v>927</v>
      </c>
      <c r="O8" s="169">
        <v>34</v>
      </c>
      <c r="P8" s="148" t="s">
        <v>5</v>
      </c>
      <c r="Q8" s="92" t="s">
        <v>6</v>
      </c>
      <c r="R8" s="257" t="s">
        <v>928</v>
      </c>
      <c r="S8" s="665" t="s">
        <v>927</v>
      </c>
      <c r="T8" s="169">
        <v>34</v>
      </c>
      <c r="U8" s="148" t="s">
        <v>5</v>
      </c>
      <c r="V8" s="92" t="s">
        <v>6</v>
      </c>
      <c r="W8" s="257"/>
      <c r="X8" s="665"/>
      <c r="Y8" s="169"/>
      <c r="Z8" s="148" t="s">
        <v>5</v>
      </c>
      <c r="AA8" s="92" t="s">
        <v>6</v>
      </c>
      <c r="AB8" s="257"/>
      <c r="AC8" s="665"/>
      <c r="AD8" s="169"/>
      <c r="AE8" s="148" t="s">
        <v>5</v>
      </c>
      <c r="AF8" s="92" t="s">
        <v>6</v>
      </c>
      <c r="AG8" s="257" t="s">
        <v>721</v>
      </c>
      <c r="AH8" s="166" t="s">
        <v>120</v>
      </c>
      <c r="AI8" s="496">
        <v>11</v>
      </c>
      <c r="AJ8" s="148" t="s">
        <v>5</v>
      </c>
      <c r="AK8" s="92" t="s">
        <v>6</v>
      </c>
      <c r="AL8" s="881"/>
      <c r="AM8" s="584"/>
      <c r="AN8" s="496"/>
      <c r="AO8" s="312" t="s">
        <v>5</v>
      </c>
      <c r="AP8" s="92" t="s">
        <v>6</v>
      </c>
      <c r="AQ8" s="201" t="s">
        <v>921</v>
      </c>
      <c r="AR8" s="161" t="s">
        <v>37</v>
      </c>
      <c r="AS8" s="169">
        <v>23</v>
      </c>
      <c r="AT8" s="148" t="s">
        <v>5</v>
      </c>
      <c r="AU8" s="92" t="s">
        <v>6</v>
      </c>
      <c r="AV8" s="289"/>
      <c r="AW8" s="166"/>
      <c r="AX8" s="169"/>
      <c r="AY8" s="148" t="s">
        <v>5</v>
      </c>
      <c r="AZ8" s="92" t="s">
        <v>6</v>
      </c>
      <c r="BA8" s="257" t="s">
        <v>153</v>
      </c>
      <c r="BB8" s="166" t="s">
        <v>866</v>
      </c>
      <c r="BC8" s="402">
        <v>19</v>
      </c>
      <c r="BD8" s="148" t="s">
        <v>5</v>
      </c>
      <c r="BE8" s="92" t="s">
        <v>6</v>
      </c>
      <c r="BF8" s="257"/>
      <c r="BG8" s="166"/>
      <c r="BH8" s="402"/>
      <c r="BI8" s="148" t="s">
        <v>5</v>
      </c>
      <c r="BJ8" s="92" t="s">
        <v>6</v>
      </c>
      <c r="BK8" s="257" t="s">
        <v>153</v>
      </c>
      <c r="BL8" s="166" t="s">
        <v>925</v>
      </c>
      <c r="BM8" s="402">
        <v>13</v>
      </c>
      <c r="BN8" s="463" t="s">
        <v>5</v>
      </c>
      <c r="BO8" s="464" t="s">
        <v>6</v>
      </c>
      <c r="BP8" s="648" t="s">
        <v>153</v>
      </c>
      <c r="BQ8" s="556" t="s">
        <v>32</v>
      </c>
      <c r="BR8" s="462">
        <v>14</v>
      </c>
      <c r="BS8" s="148" t="s">
        <v>5</v>
      </c>
      <c r="BT8" s="92" t="s">
        <v>6</v>
      </c>
      <c r="BU8" s="648"/>
      <c r="BV8" s="556"/>
      <c r="BW8" s="462"/>
      <c r="BX8" s="148" t="s">
        <v>5</v>
      </c>
      <c r="BY8" s="92" t="s">
        <v>6</v>
      </c>
      <c r="BZ8" s="648"/>
      <c r="CA8" s="556"/>
      <c r="CB8" s="462"/>
      <c r="CC8" s="148" t="s">
        <v>5</v>
      </c>
      <c r="CD8" s="92" t="s">
        <v>6</v>
      </c>
      <c r="CE8" s="257"/>
      <c r="CF8" s="166"/>
      <c r="CG8" s="169"/>
      <c r="CH8" s="148" t="s">
        <v>5</v>
      </c>
      <c r="CI8" s="92" t="s">
        <v>6</v>
      </c>
      <c r="CJ8" s="289"/>
      <c r="CK8" s="166"/>
      <c r="CL8" s="169"/>
      <c r="CM8" s="148" t="s">
        <v>5</v>
      </c>
      <c r="CN8" s="92" t="s">
        <v>6</v>
      </c>
      <c r="CO8" s="648" t="s">
        <v>153</v>
      </c>
      <c r="CP8" s="556" t="s">
        <v>614</v>
      </c>
      <c r="CQ8" s="169" t="s">
        <v>207</v>
      </c>
      <c r="CR8" s="148" t="s">
        <v>5</v>
      </c>
      <c r="CS8" s="92" t="s">
        <v>6</v>
      </c>
      <c r="CT8" s="648" t="s">
        <v>153</v>
      </c>
      <c r="CU8" s="556" t="s">
        <v>930</v>
      </c>
      <c r="CV8" s="169" t="s">
        <v>207</v>
      </c>
      <c r="CW8" s="148" t="s">
        <v>5</v>
      </c>
      <c r="CX8" s="92" t="s">
        <v>6</v>
      </c>
      <c r="CY8" s="648"/>
      <c r="CZ8" s="562"/>
      <c r="DA8" s="169"/>
      <c r="DB8" s="153" t="s">
        <v>5</v>
      </c>
      <c r="DC8" s="92" t="s">
        <v>6</v>
      </c>
      <c r="DD8" s="648"/>
      <c r="DE8" s="562"/>
      <c r="DF8" s="169"/>
      <c r="DG8" s="148" t="s">
        <v>5</v>
      </c>
      <c r="DH8" s="448" t="s">
        <v>6</v>
      </c>
      <c r="DI8" s="648"/>
      <c r="DJ8" s="562"/>
      <c r="DK8" s="169"/>
      <c r="DL8" s="312" t="s">
        <v>5</v>
      </c>
      <c r="DM8" s="92" t="s">
        <v>6</v>
      </c>
      <c r="DN8" s="396"/>
      <c r="DO8" s="166"/>
      <c r="DP8" s="496"/>
      <c r="DQ8" s="312" t="s">
        <v>5</v>
      </c>
      <c r="DR8" s="92" t="s">
        <v>6</v>
      </c>
      <c r="DS8" s="396" t="s">
        <v>153</v>
      </c>
      <c r="DT8" s="166" t="s">
        <v>861</v>
      </c>
      <c r="DU8" s="496" t="s">
        <v>207</v>
      </c>
      <c r="DV8" s="312" t="s">
        <v>5</v>
      </c>
      <c r="DW8" s="92" t="s">
        <v>6</v>
      </c>
      <c r="DX8" s="396"/>
      <c r="DY8" s="665"/>
      <c r="DZ8" s="1207"/>
      <c r="EA8" s="312" t="s">
        <v>5</v>
      </c>
      <c r="EB8" s="92" t="s">
        <v>6</v>
      </c>
      <c r="EC8" s="396"/>
      <c r="ED8" s="166"/>
      <c r="EE8" s="496"/>
      <c r="EF8" s="312" t="s">
        <v>5</v>
      </c>
      <c r="EG8" s="92" t="s">
        <v>6</v>
      </c>
      <c r="EH8" s="396" t="s">
        <v>153</v>
      </c>
      <c r="EI8" s="166" t="s">
        <v>932</v>
      </c>
      <c r="EJ8" s="496">
        <v>25</v>
      </c>
      <c r="EK8" s="705" t="s">
        <v>5</v>
      </c>
      <c r="EL8" s="706" t="s">
        <v>6</v>
      </c>
      <c r="EM8" s="1072" t="s">
        <v>865</v>
      </c>
      <c r="EN8" s="874" t="s">
        <v>23</v>
      </c>
      <c r="EO8" s="875">
        <v>31</v>
      </c>
      <c r="EP8" s="705" t="s">
        <v>5</v>
      </c>
      <c r="EQ8" s="706" t="s">
        <v>6</v>
      </c>
      <c r="ER8" s="873" t="s">
        <v>865</v>
      </c>
      <c r="ES8" s="874" t="s">
        <v>23</v>
      </c>
      <c r="ET8" s="768">
        <v>31</v>
      </c>
      <c r="EU8" s="705" t="s">
        <v>5</v>
      </c>
      <c r="EV8" s="706" t="s">
        <v>6</v>
      </c>
      <c r="EW8" s="1072" t="s">
        <v>865</v>
      </c>
      <c r="EX8" s="874" t="s">
        <v>23</v>
      </c>
      <c r="EY8" s="768">
        <v>31</v>
      </c>
      <c r="EZ8" s="705" t="s">
        <v>5</v>
      </c>
      <c r="FA8" s="706" t="s">
        <v>6</v>
      </c>
      <c r="FB8" s="873" t="s">
        <v>935</v>
      </c>
      <c r="FC8" s="874" t="s">
        <v>152</v>
      </c>
      <c r="FD8" s="875">
        <v>32</v>
      </c>
      <c r="FE8" s="705" t="s">
        <v>5</v>
      </c>
      <c r="FF8" s="706" t="s">
        <v>6</v>
      </c>
      <c r="FG8" s="1072" t="s">
        <v>865</v>
      </c>
      <c r="FH8" s="874" t="s">
        <v>23</v>
      </c>
      <c r="FI8" s="768">
        <v>31</v>
      </c>
      <c r="FJ8" s="705" t="s">
        <v>5</v>
      </c>
      <c r="FK8" s="706" t="s">
        <v>6</v>
      </c>
      <c r="FL8" s="1072" t="s">
        <v>956</v>
      </c>
      <c r="FM8" s="1074" t="s">
        <v>936</v>
      </c>
      <c r="FN8" s="875"/>
      <c r="FO8" s="705" t="s">
        <v>5</v>
      </c>
      <c r="FP8" s="709" t="s">
        <v>6</v>
      </c>
      <c r="FQ8" s="1072" t="s">
        <v>865</v>
      </c>
      <c r="FR8" s="874" t="s">
        <v>23</v>
      </c>
      <c r="FS8" s="875">
        <v>31</v>
      </c>
      <c r="FT8" s="705" t="s">
        <v>5</v>
      </c>
      <c r="FU8" s="709" t="s">
        <v>6</v>
      </c>
      <c r="FV8" s="1072" t="s">
        <v>937</v>
      </c>
      <c r="FW8" s="874" t="s">
        <v>697</v>
      </c>
      <c r="FX8" s="875">
        <v>33</v>
      </c>
      <c r="FY8" s="710" t="s">
        <v>5</v>
      </c>
      <c r="FZ8" s="706" t="s">
        <v>6</v>
      </c>
      <c r="GA8" s="1072" t="s">
        <v>865</v>
      </c>
      <c r="GB8" s="874" t="s">
        <v>23</v>
      </c>
      <c r="GC8" s="875">
        <v>31</v>
      </c>
      <c r="GD8" s="710" t="s">
        <v>5</v>
      </c>
      <c r="GE8" s="706" t="s">
        <v>6</v>
      </c>
      <c r="GF8" s="1072" t="s">
        <v>953</v>
      </c>
      <c r="GG8" s="874" t="s">
        <v>724</v>
      </c>
      <c r="GH8" s="875" t="s">
        <v>207</v>
      </c>
      <c r="GI8" s="764" t="s">
        <v>5</v>
      </c>
      <c r="GJ8" s="765" t="s">
        <v>6</v>
      </c>
      <c r="GK8" s="766" t="s">
        <v>865</v>
      </c>
      <c r="GL8" s="767" t="s">
        <v>23</v>
      </c>
      <c r="GM8" s="768">
        <v>31</v>
      </c>
      <c r="GN8" s="764" t="s">
        <v>5</v>
      </c>
      <c r="GO8" s="765" t="s">
        <v>6</v>
      </c>
      <c r="GP8" s="766"/>
      <c r="GQ8" s="767"/>
      <c r="GR8" s="768"/>
      <c r="GS8" s="764" t="s">
        <v>5</v>
      </c>
      <c r="GT8" s="765" t="s">
        <v>6</v>
      </c>
      <c r="GU8" s="766"/>
      <c r="GV8" s="767"/>
      <c r="GW8" s="768"/>
      <c r="GX8" s="153" t="s">
        <v>5</v>
      </c>
      <c r="GY8" s="92" t="s">
        <v>6</v>
      </c>
      <c r="GZ8" s="587"/>
      <c r="HA8" s="584"/>
      <c r="HB8" s="169"/>
      <c r="HC8" s="153" t="s">
        <v>5</v>
      </c>
      <c r="HD8" s="92" t="s">
        <v>6</v>
      </c>
      <c r="HE8" s="587" t="s">
        <v>958</v>
      </c>
      <c r="HF8" s="584" t="s">
        <v>26</v>
      </c>
      <c r="HG8" s="902">
        <v>41</v>
      </c>
      <c r="HH8" s="153" t="s">
        <v>5</v>
      </c>
      <c r="HI8" s="92" t="s">
        <v>6</v>
      </c>
      <c r="HJ8" s="587" t="s">
        <v>864</v>
      </c>
      <c r="HK8" s="584" t="s">
        <v>617</v>
      </c>
      <c r="HL8" s="169">
        <v>24</v>
      </c>
      <c r="HM8" s="148" t="s">
        <v>5</v>
      </c>
      <c r="HN8" s="92" t="s">
        <v>6</v>
      </c>
      <c r="HO8" s="587"/>
      <c r="HP8" s="584"/>
      <c r="HQ8" s="169"/>
      <c r="HR8" s="153" t="s">
        <v>5</v>
      </c>
      <c r="HS8" s="92" t="s">
        <v>6</v>
      </c>
      <c r="HT8" s="587"/>
      <c r="HU8" s="584"/>
      <c r="HV8" s="169"/>
      <c r="HW8" s="1077" t="s">
        <v>5</v>
      </c>
      <c r="HX8" s="1078" t="s">
        <v>6</v>
      </c>
      <c r="HY8" s="587"/>
      <c r="HZ8" s="584"/>
      <c r="IA8" s="169"/>
      <c r="IB8" s="153" t="s">
        <v>5</v>
      </c>
      <c r="IC8" s="92" t="s">
        <v>6</v>
      </c>
      <c r="ID8" s="587"/>
      <c r="IE8" s="584"/>
      <c r="IF8" s="169"/>
      <c r="IG8" s="841"/>
      <c r="IH8" s="81" t="s">
        <v>5</v>
      </c>
      <c r="II8" s="1371"/>
      <c r="IJ8" s="1371"/>
      <c r="IK8" s="1371"/>
      <c r="IL8" s="1368"/>
      <c r="IM8" s="1368"/>
      <c r="IN8" s="1368"/>
      <c r="IO8" s="1368"/>
      <c r="IP8" s="1368"/>
      <c r="IQ8" s="1368"/>
      <c r="IR8" s="1368"/>
      <c r="IS8" s="1368"/>
      <c r="IT8" s="1368"/>
      <c r="IU8" s="1378"/>
      <c r="IV8" s="1368"/>
      <c r="IW8" s="1368"/>
      <c r="IX8" s="1368"/>
      <c r="IY8" s="1368"/>
      <c r="IZ8" s="1373"/>
      <c r="JA8" s="129" t="s">
        <v>5</v>
      </c>
      <c r="JB8" s="1352"/>
      <c r="JC8" s="1375"/>
      <c r="JD8" s="1352"/>
      <c r="JE8" s="1352"/>
      <c r="JF8" s="1352"/>
      <c r="JG8" s="1352"/>
      <c r="JH8" s="1352"/>
      <c r="JI8" s="1352"/>
      <c r="JJ8" s="1352"/>
      <c r="JK8" s="1352"/>
      <c r="JL8" s="1352"/>
      <c r="JM8" s="1352"/>
      <c r="JN8" s="1381"/>
      <c r="JO8" s="1352"/>
      <c r="JP8" s="1352"/>
      <c r="JQ8" s="1352"/>
      <c r="JR8" s="1358"/>
      <c r="JS8" s="118"/>
      <c r="JT8" s="108" t="s">
        <v>5</v>
      </c>
      <c r="JU8" s="1355"/>
      <c r="JV8" s="1360"/>
      <c r="JW8" s="1355"/>
      <c r="JX8" s="1355"/>
      <c r="JY8" s="1355"/>
      <c r="JZ8" s="1355"/>
      <c r="KA8" s="1355"/>
      <c r="KB8" s="1355"/>
      <c r="KC8" s="1355"/>
      <c r="KD8" s="1355"/>
      <c r="KE8" s="1355"/>
      <c r="KF8" s="1355"/>
      <c r="KG8" s="1360"/>
      <c r="KH8" s="1360"/>
      <c r="KI8" s="1360"/>
      <c r="KJ8" s="1360"/>
      <c r="KK8" s="1355"/>
      <c r="KL8" s="1355"/>
      <c r="KM8" s="1360"/>
      <c r="KN8" s="1360"/>
      <c r="KO8" s="1360"/>
      <c r="KP8" s="1360"/>
      <c r="KQ8" s="1360"/>
      <c r="KR8" s="1360"/>
      <c r="KS8" s="1360"/>
      <c r="KT8" s="1360"/>
      <c r="KU8" s="1360"/>
      <c r="KV8" s="1360"/>
      <c r="KW8" s="1360"/>
      <c r="KX8" s="1360"/>
      <c r="KY8" s="1360"/>
      <c r="KZ8" s="1360"/>
      <c r="LA8" s="1355"/>
      <c r="LB8" s="1355"/>
      <c r="LC8" s="1360"/>
      <c r="LD8" s="1360"/>
      <c r="LE8" s="1360"/>
      <c r="LF8" s="1360"/>
    </row>
    <row r="9" spans="1:318" s="7" customFormat="1" ht="8.1" customHeight="1" thickBot="1">
      <c r="A9" s="148"/>
      <c r="B9" s="92"/>
      <c r="C9" s="201"/>
      <c r="D9" s="161"/>
      <c r="E9" s="169"/>
      <c r="F9" s="148"/>
      <c r="G9" s="92"/>
      <c r="H9" s="201"/>
      <c r="I9" s="161"/>
      <c r="J9" s="169"/>
      <c r="K9" s="148"/>
      <c r="L9" s="92"/>
      <c r="M9" s="258"/>
      <c r="N9" s="161"/>
      <c r="O9" s="169"/>
      <c r="P9" s="148"/>
      <c r="Q9" s="92"/>
      <c r="R9" s="258"/>
      <c r="S9" s="161"/>
      <c r="T9" s="169"/>
      <c r="U9" s="148"/>
      <c r="V9" s="92"/>
      <c r="W9" s="258"/>
      <c r="X9" s="161"/>
      <c r="Y9" s="169"/>
      <c r="Z9" s="148"/>
      <c r="AA9" s="92"/>
      <c r="AB9" s="258"/>
      <c r="AC9" s="161"/>
      <c r="AD9" s="169"/>
      <c r="AE9" s="148"/>
      <c r="AF9" s="92"/>
      <c r="AG9" s="258" t="s">
        <v>723</v>
      </c>
      <c r="AH9" s="161"/>
      <c r="AI9" s="496"/>
      <c r="AJ9" s="148"/>
      <c r="AK9" s="92"/>
      <c r="AL9" s="882"/>
      <c r="AM9" s="883"/>
      <c r="AN9" s="496"/>
      <c r="AO9" s="312"/>
      <c r="AP9" s="92"/>
      <c r="AQ9" s="201" t="s">
        <v>917</v>
      </c>
      <c r="AR9" s="161"/>
      <c r="AS9" s="169"/>
      <c r="AT9" s="148"/>
      <c r="AU9" s="92"/>
      <c r="AV9" s="289"/>
      <c r="AW9" s="166"/>
      <c r="AX9" s="169"/>
      <c r="AY9" s="148"/>
      <c r="AZ9" s="92"/>
      <c r="BA9" s="258" t="s">
        <v>924</v>
      </c>
      <c r="BB9" s="161"/>
      <c r="BC9" s="402"/>
      <c r="BD9" s="148"/>
      <c r="BE9" s="92"/>
      <c r="BF9" s="258"/>
      <c r="BG9" s="161"/>
      <c r="BH9" s="402"/>
      <c r="BI9" s="148"/>
      <c r="BJ9" s="92"/>
      <c r="BK9" s="258" t="s">
        <v>703</v>
      </c>
      <c r="BL9" s="161"/>
      <c r="BM9" s="402"/>
      <c r="BN9" s="463"/>
      <c r="BO9" s="464"/>
      <c r="BP9" s="557" t="s">
        <v>353</v>
      </c>
      <c r="BQ9" s="558"/>
      <c r="BR9" s="462"/>
      <c r="BS9" s="148"/>
      <c r="BT9" s="92"/>
      <c r="BU9" s="557"/>
      <c r="BV9" s="558"/>
      <c r="BW9" s="462"/>
      <c r="BX9" s="148"/>
      <c r="BY9" s="92"/>
      <c r="BZ9" s="557"/>
      <c r="CA9" s="558"/>
      <c r="CB9" s="462"/>
      <c r="CC9" s="148"/>
      <c r="CD9" s="92"/>
      <c r="CE9" s="258"/>
      <c r="CF9" s="161"/>
      <c r="CG9" s="169"/>
      <c r="CH9" s="148"/>
      <c r="CI9" s="92"/>
      <c r="CJ9" s="289"/>
      <c r="CK9" s="482"/>
      <c r="CL9" s="169"/>
      <c r="CM9" s="148"/>
      <c r="CN9" s="92"/>
      <c r="CO9" s="557" t="s">
        <v>159</v>
      </c>
      <c r="CP9" s="558"/>
      <c r="CQ9" s="169"/>
      <c r="CR9" s="148"/>
      <c r="CS9" s="92"/>
      <c r="CT9" s="557" t="s">
        <v>159</v>
      </c>
      <c r="CU9" s="558"/>
      <c r="CV9" s="169"/>
      <c r="CW9" s="148"/>
      <c r="CX9" s="92"/>
      <c r="CY9" s="557"/>
      <c r="CZ9" s="558"/>
      <c r="DA9" s="169"/>
      <c r="DB9" s="153"/>
      <c r="DC9" s="92"/>
      <c r="DD9" s="557"/>
      <c r="DE9" s="558"/>
      <c r="DF9" s="169"/>
      <c r="DG9" s="148"/>
      <c r="DH9" s="448"/>
      <c r="DI9" s="557"/>
      <c r="DJ9" s="563"/>
      <c r="DK9" s="169"/>
      <c r="DL9" s="312"/>
      <c r="DM9" s="92"/>
      <c r="DN9" s="289"/>
      <c r="DO9" s="482"/>
      <c r="DP9" s="496"/>
      <c r="DQ9" s="312"/>
      <c r="DR9" s="92"/>
      <c r="DS9" s="289" t="s">
        <v>158</v>
      </c>
      <c r="DT9" s="482"/>
      <c r="DU9" s="496">
        <v>16</v>
      </c>
      <c r="DV9" s="312"/>
      <c r="DW9" s="92"/>
      <c r="DX9" s="289"/>
      <c r="DY9" s="482"/>
      <c r="DZ9" s="1207"/>
      <c r="EA9" s="312"/>
      <c r="EB9" s="92"/>
      <c r="EC9" s="289"/>
      <c r="ED9" s="482"/>
      <c r="EE9" s="496"/>
      <c r="EF9" s="312"/>
      <c r="EG9" s="92"/>
      <c r="EH9" s="289" t="s">
        <v>817</v>
      </c>
      <c r="EI9" s="482"/>
      <c r="EJ9" s="496"/>
      <c r="EK9" s="705"/>
      <c r="EL9" s="706"/>
      <c r="EM9" s="1072"/>
      <c r="EN9" s="876"/>
      <c r="EO9" s="875"/>
      <c r="EP9" s="705"/>
      <c r="EQ9" s="706"/>
      <c r="ER9" s="873"/>
      <c r="ES9" s="876"/>
      <c r="ET9" s="768"/>
      <c r="EU9" s="705"/>
      <c r="EV9" s="706"/>
      <c r="EW9" s="1072"/>
      <c r="EX9" s="876"/>
      <c r="EY9" s="768"/>
      <c r="EZ9" s="705"/>
      <c r="FA9" s="706"/>
      <c r="FB9" s="873" t="s">
        <v>938</v>
      </c>
      <c r="FC9" s="876"/>
      <c r="FD9" s="875"/>
      <c r="FE9" s="705"/>
      <c r="FF9" s="706"/>
      <c r="FG9" s="1072"/>
      <c r="FH9" s="876"/>
      <c r="FI9" s="768"/>
      <c r="FJ9" s="705"/>
      <c r="FK9" s="706"/>
      <c r="FL9" s="1072" t="s">
        <v>957</v>
      </c>
      <c r="FM9" s="876"/>
      <c r="FN9" s="875"/>
      <c r="FO9" s="705"/>
      <c r="FP9" s="709"/>
      <c r="FQ9" s="1072"/>
      <c r="FR9" s="876"/>
      <c r="FS9" s="875"/>
      <c r="FT9" s="705"/>
      <c r="FU9" s="709"/>
      <c r="FV9" s="1072" t="s">
        <v>939</v>
      </c>
      <c r="FW9" s="876"/>
      <c r="FX9" s="875"/>
      <c r="FY9" s="710"/>
      <c r="FZ9" s="706"/>
      <c r="GA9" s="1072"/>
      <c r="GB9" s="876"/>
      <c r="GC9" s="875"/>
      <c r="GD9" s="710"/>
      <c r="GE9" s="706"/>
      <c r="GF9" s="1072" t="s">
        <v>954</v>
      </c>
      <c r="GG9" s="876"/>
      <c r="GH9" s="875">
        <v>24</v>
      </c>
      <c r="GI9" s="764"/>
      <c r="GJ9" s="765"/>
      <c r="GK9" s="766"/>
      <c r="GL9" s="767"/>
      <c r="GM9" s="768"/>
      <c r="GN9" s="764"/>
      <c r="GO9" s="765"/>
      <c r="GP9" s="766"/>
      <c r="GQ9" s="767"/>
      <c r="GR9" s="768"/>
      <c r="GS9" s="764"/>
      <c r="GT9" s="765"/>
      <c r="GU9" s="766"/>
      <c r="GV9" s="767"/>
      <c r="GW9" s="768"/>
      <c r="GX9" s="153"/>
      <c r="GY9" s="92"/>
      <c r="GZ9" s="587"/>
      <c r="HA9" s="584"/>
      <c r="HB9" s="169"/>
      <c r="HC9" s="153"/>
      <c r="HD9" s="92"/>
      <c r="HE9" s="587"/>
      <c r="HF9" s="584"/>
      <c r="HG9" s="902"/>
      <c r="HH9" s="153"/>
      <c r="HI9" s="92"/>
      <c r="HJ9" s="587"/>
      <c r="HK9" s="584"/>
      <c r="HL9" s="169"/>
      <c r="HM9" s="148"/>
      <c r="HN9" s="92"/>
      <c r="HO9" s="587"/>
      <c r="HP9" s="584"/>
      <c r="HQ9" s="169"/>
      <c r="HR9" s="153"/>
      <c r="HS9" s="92"/>
      <c r="HT9" s="587"/>
      <c r="HU9" s="584"/>
      <c r="HV9" s="169"/>
      <c r="HW9" s="1077"/>
      <c r="HX9" s="1078"/>
      <c r="HY9" s="587"/>
      <c r="HZ9" s="584"/>
      <c r="IA9" s="169"/>
      <c r="IB9" s="153"/>
      <c r="IC9" s="92"/>
      <c r="ID9" s="587"/>
      <c r="IE9" s="584"/>
      <c r="IF9" s="169"/>
      <c r="IG9" s="841"/>
      <c r="IH9" s="81"/>
      <c r="II9" s="1371"/>
      <c r="IJ9" s="1371"/>
      <c r="IK9" s="1371"/>
      <c r="IL9" s="1368"/>
      <c r="IM9" s="1368"/>
      <c r="IN9" s="1368"/>
      <c r="IO9" s="1368"/>
      <c r="IP9" s="1368"/>
      <c r="IQ9" s="1368"/>
      <c r="IR9" s="1368"/>
      <c r="IS9" s="1368"/>
      <c r="IT9" s="1368"/>
      <c r="IU9" s="1378"/>
      <c r="IV9" s="1368"/>
      <c r="IW9" s="1368"/>
      <c r="IX9" s="1368"/>
      <c r="IY9" s="1368"/>
      <c r="IZ9" s="1373"/>
      <c r="JA9" s="129"/>
      <c r="JB9" s="1352"/>
      <c r="JC9" s="1375"/>
      <c r="JD9" s="1352"/>
      <c r="JE9" s="1352"/>
      <c r="JF9" s="1352"/>
      <c r="JG9" s="1352"/>
      <c r="JH9" s="1352"/>
      <c r="JI9" s="1352"/>
      <c r="JJ9" s="1352"/>
      <c r="JK9" s="1352"/>
      <c r="JL9" s="1352"/>
      <c r="JM9" s="1352"/>
      <c r="JN9" s="1381"/>
      <c r="JO9" s="1352"/>
      <c r="JP9" s="1352"/>
      <c r="JQ9" s="1352"/>
      <c r="JR9" s="1358"/>
      <c r="JS9" s="118"/>
      <c r="JT9" s="108"/>
      <c r="JU9" s="1355"/>
      <c r="JV9" s="1360"/>
      <c r="JW9" s="1355"/>
      <c r="JX9" s="1355"/>
      <c r="JY9" s="1355"/>
      <c r="JZ9" s="1355"/>
      <c r="KA9" s="1355"/>
      <c r="KB9" s="1355"/>
      <c r="KC9" s="1355"/>
      <c r="KD9" s="1355"/>
      <c r="KE9" s="1355"/>
      <c r="KF9" s="1355"/>
      <c r="KG9" s="1360"/>
      <c r="KH9" s="1360"/>
      <c r="KI9" s="1360"/>
      <c r="KJ9" s="1360"/>
      <c r="KK9" s="1355"/>
      <c r="KL9" s="1355"/>
      <c r="KM9" s="1360"/>
      <c r="KN9" s="1360"/>
      <c r="KO9" s="1360"/>
      <c r="KP9" s="1360"/>
      <c r="KQ9" s="1360"/>
      <c r="KR9" s="1360"/>
      <c r="KS9" s="1360"/>
      <c r="KT9" s="1360"/>
      <c r="KU9" s="1360"/>
      <c r="KV9" s="1360"/>
      <c r="KW9" s="1360"/>
      <c r="KX9" s="1360"/>
      <c r="KY9" s="1360"/>
      <c r="KZ9" s="1360"/>
      <c r="LA9" s="1355"/>
      <c r="LB9" s="1355"/>
      <c r="LC9" s="1360"/>
      <c r="LD9" s="1360"/>
      <c r="LE9" s="1360"/>
      <c r="LF9" s="1360"/>
    </row>
    <row r="10" spans="1:318" s="7" customFormat="1" ht="8.1" customHeight="1" thickBot="1">
      <c r="A10" s="149"/>
      <c r="B10" s="112"/>
      <c r="C10" s="203"/>
      <c r="D10" s="162"/>
      <c r="E10" s="170"/>
      <c r="F10" s="149"/>
      <c r="G10" s="112"/>
      <c r="H10" s="203"/>
      <c r="I10" s="162"/>
      <c r="J10" s="170"/>
      <c r="K10" s="149"/>
      <c r="L10" s="112"/>
      <c r="M10" s="259"/>
      <c r="N10" s="162"/>
      <c r="O10" s="170"/>
      <c r="P10" s="149"/>
      <c r="Q10" s="112"/>
      <c r="R10" s="259"/>
      <c r="S10" s="162"/>
      <c r="T10" s="170"/>
      <c r="U10" s="149"/>
      <c r="V10" s="112"/>
      <c r="W10" s="259"/>
      <c r="X10" s="162"/>
      <c r="Y10" s="170"/>
      <c r="Z10" s="149"/>
      <c r="AA10" s="112"/>
      <c r="AB10" s="259"/>
      <c r="AC10" s="162"/>
      <c r="AD10" s="170"/>
      <c r="AE10" s="149"/>
      <c r="AF10" s="112"/>
      <c r="AG10" s="259" t="s">
        <v>915</v>
      </c>
      <c r="AH10" s="162"/>
      <c r="AI10" s="1201"/>
      <c r="AJ10" s="149"/>
      <c r="AK10" s="112"/>
      <c r="AL10" s="884"/>
      <c r="AM10" s="885"/>
      <c r="AN10" s="1201"/>
      <c r="AO10" s="313"/>
      <c r="AP10" s="112"/>
      <c r="AQ10" s="203"/>
      <c r="AR10" s="162"/>
      <c r="AS10" s="170"/>
      <c r="AT10" s="149"/>
      <c r="AU10" s="112"/>
      <c r="AV10" s="506"/>
      <c r="AW10" s="262"/>
      <c r="AX10" s="170"/>
      <c r="AY10" s="149"/>
      <c r="AZ10" s="112"/>
      <c r="BA10" s="259"/>
      <c r="BB10" s="162"/>
      <c r="BC10" s="403"/>
      <c r="BD10" s="149"/>
      <c r="BE10" s="112"/>
      <c r="BF10" s="259"/>
      <c r="BG10" s="162"/>
      <c r="BH10" s="403"/>
      <c r="BI10" s="149"/>
      <c r="BJ10" s="112"/>
      <c r="BK10" s="259"/>
      <c r="BL10" s="162"/>
      <c r="BM10" s="403"/>
      <c r="BN10" s="466"/>
      <c r="BO10" s="467"/>
      <c r="BP10" s="559"/>
      <c r="BQ10" s="560"/>
      <c r="BR10" s="465"/>
      <c r="BS10" s="149"/>
      <c r="BT10" s="112"/>
      <c r="BU10" s="559"/>
      <c r="BV10" s="560"/>
      <c r="BW10" s="465"/>
      <c r="BX10" s="149"/>
      <c r="BY10" s="112"/>
      <c r="BZ10" s="559"/>
      <c r="CA10" s="560"/>
      <c r="CB10" s="465"/>
      <c r="CC10" s="149"/>
      <c r="CD10" s="112"/>
      <c r="CE10" s="259"/>
      <c r="CF10" s="162"/>
      <c r="CG10" s="170"/>
      <c r="CH10" s="149"/>
      <c r="CI10" s="112"/>
      <c r="CJ10" s="259"/>
      <c r="CK10" s="483"/>
      <c r="CL10" s="170"/>
      <c r="CM10" s="149"/>
      <c r="CN10" s="112"/>
      <c r="CO10" s="559" t="s">
        <v>931</v>
      </c>
      <c r="CP10" s="560"/>
      <c r="CQ10" s="170"/>
      <c r="CR10" s="149"/>
      <c r="CS10" s="112"/>
      <c r="CT10" s="559" t="s">
        <v>929</v>
      </c>
      <c r="CU10" s="560"/>
      <c r="CV10" s="170"/>
      <c r="CW10" s="149"/>
      <c r="CX10" s="112"/>
      <c r="CY10" s="559"/>
      <c r="CZ10" s="560"/>
      <c r="DA10" s="170"/>
      <c r="DB10" s="151"/>
      <c r="DC10" s="112"/>
      <c r="DD10" s="559"/>
      <c r="DE10" s="560"/>
      <c r="DF10" s="170"/>
      <c r="DG10" s="149"/>
      <c r="DH10" s="112"/>
      <c r="DI10" s="559"/>
      <c r="DJ10" s="560"/>
      <c r="DK10" s="170"/>
      <c r="DL10" s="313"/>
      <c r="DM10" s="112"/>
      <c r="DN10" s="399"/>
      <c r="DO10" s="483"/>
      <c r="DP10" s="664"/>
      <c r="DQ10" s="313"/>
      <c r="DR10" s="112"/>
      <c r="DS10" s="399" t="s">
        <v>929</v>
      </c>
      <c r="DT10" s="483"/>
      <c r="DU10" s="664"/>
      <c r="DV10" s="313"/>
      <c r="DW10" s="112"/>
      <c r="DX10" s="399"/>
      <c r="DY10" s="483"/>
      <c r="DZ10" s="1208"/>
      <c r="EA10" s="313"/>
      <c r="EB10" s="112"/>
      <c r="EC10" s="399"/>
      <c r="ED10" s="483"/>
      <c r="EE10" s="664"/>
      <c r="EF10" s="313"/>
      <c r="EG10" s="112"/>
      <c r="EH10" s="399"/>
      <c r="EI10" s="483"/>
      <c r="EJ10" s="664"/>
      <c r="EK10" s="713"/>
      <c r="EL10" s="714"/>
      <c r="EM10" s="1073"/>
      <c r="EN10" s="878"/>
      <c r="EO10" s="879"/>
      <c r="EP10" s="713"/>
      <c r="EQ10" s="714"/>
      <c r="ER10" s="877"/>
      <c r="ES10" s="878"/>
      <c r="ET10" s="772"/>
      <c r="EU10" s="713"/>
      <c r="EV10" s="714"/>
      <c r="EW10" s="1073"/>
      <c r="EX10" s="878"/>
      <c r="EY10" s="772"/>
      <c r="EZ10" s="713"/>
      <c r="FA10" s="714"/>
      <c r="FB10" s="877" t="s">
        <v>940</v>
      </c>
      <c r="FC10" s="878"/>
      <c r="FD10" s="879"/>
      <c r="FE10" s="713"/>
      <c r="FF10" s="714"/>
      <c r="FG10" s="1073"/>
      <c r="FH10" s="878"/>
      <c r="FI10" s="772"/>
      <c r="FJ10" s="713"/>
      <c r="FK10" s="714"/>
      <c r="FL10" s="1073"/>
      <c r="FM10" s="878"/>
      <c r="FN10" s="879"/>
      <c r="FO10" s="713"/>
      <c r="FP10" s="714"/>
      <c r="FQ10" s="1073"/>
      <c r="FR10" s="878"/>
      <c r="FS10" s="879"/>
      <c r="FT10" s="713"/>
      <c r="FU10" s="714"/>
      <c r="FV10" s="1073"/>
      <c r="FW10" s="878"/>
      <c r="FX10" s="879"/>
      <c r="FY10" s="718"/>
      <c r="FZ10" s="714"/>
      <c r="GA10" s="1073"/>
      <c r="GB10" s="878"/>
      <c r="GC10" s="879"/>
      <c r="GD10" s="718"/>
      <c r="GE10" s="714"/>
      <c r="GF10" s="1073"/>
      <c r="GG10" s="878"/>
      <c r="GH10" s="879"/>
      <c r="GI10" s="769"/>
      <c r="GJ10" s="770"/>
      <c r="GK10" s="771"/>
      <c r="GL10" s="771"/>
      <c r="GM10" s="772"/>
      <c r="GN10" s="769"/>
      <c r="GO10" s="770"/>
      <c r="GP10" s="771"/>
      <c r="GQ10" s="771"/>
      <c r="GR10" s="772"/>
      <c r="GS10" s="769"/>
      <c r="GT10" s="770"/>
      <c r="GU10" s="771"/>
      <c r="GV10" s="771"/>
      <c r="GW10" s="772"/>
      <c r="GX10" s="151"/>
      <c r="GY10" s="112"/>
      <c r="GZ10" s="588"/>
      <c r="HA10" s="588"/>
      <c r="HB10" s="170"/>
      <c r="HC10" s="151"/>
      <c r="HD10" s="112"/>
      <c r="HE10" s="1205"/>
      <c r="HF10" s="1205"/>
      <c r="HG10" s="903"/>
      <c r="HH10" s="151"/>
      <c r="HI10" s="112"/>
      <c r="HJ10" s="588"/>
      <c r="HK10" s="588"/>
      <c r="HL10" s="170"/>
      <c r="HM10" s="149"/>
      <c r="HN10" s="112"/>
      <c r="HO10" s="588"/>
      <c r="HP10" s="588"/>
      <c r="HQ10" s="170"/>
      <c r="HR10" s="151"/>
      <c r="HS10" s="112"/>
      <c r="HT10" s="588"/>
      <c r="HU10" s="588"/>
      <c r="HV10" s="170"/>
      <c r="HW10" s="1079"/>
      <c r="HX10" s="1080"/>
      <c r="HY10" s="588"/>
      <c r="HZ10" s="588"/>
      <c r="IA10" s="170"/>
      <c r="IB10" s="151"/>
      <c r="IC10" s="112"/>
      <c r="ID10" s="588"/>
      <c r="IE10" s="588"/>
      <c r="IF10" s="170"/>
      <c r="IG10" s="841"/>
      <c r="IH10" s="82"/>
      <c r="II10" s="1372"/>
      <c r="IJ10" s="1372"/>
      <c r="IK10" s="1372"/>
      <c r="IL10" s="1369"/>
      <c r="IM10" s="1369"/>
      <c r="IN10" s="1369"/>
      <c r="IO10" s="1369"/>
      <c r="IP10" s="1369"/>
      <c r="IQ10" s="1369"/>
      <c r="IR10" s="1369"/>
      <c r="IS10" s="1369"/>
      <c r="IT10" s="1369"/>
      <c r="IU10" s="1379"/>
      <c r="IV10" s="1369"/>
      <c r="IW10" s="1369"/>
      <c r="IX10" s="1369"/>
      <c r="IY10" s="1369"/>
      <c r="IZ10" s="1373"/>
      <c r="JA10" s="130"/>
      <c r="JB10" s="1353"/>
      <c r="JC10" s="1376"/>
      <c r="JD10" s="1353"/>
      <c r="JE10" s="1353"/>
      <c r="JF10" s="1353"/>
      <c r="JG10" s="1353"/>
      <c r="JH10" s="1353"/>
      <c r="JI10" s="1353"/>
      <c r="JJ10" s="1353"/>
      <c r="JK10" s="1353"/>
      <c r="JL10" s="1353"/>
      <c r="JM10" s="1353"/>
      <c r="JN10" s="1382"/>
      <c r="JO10" s="1353"/>
      <c r="JP10" s="1353"/>
      <c r="JQ10" s="1353"/>
      <c r="JR10" s="1359"/>
      <c r="JS10" s="119"/>
      <c r="JT10" s="109"/>
      <c r="JU10" s="1356"/>
      <c r="JV10" s="1360"/>
      <c r="JW10" s="1356"/>
      <c r="JX10" s="1356"/>
      <c r="JY10" s="1356"/>
      <c r="JZ10" s="1356"/>
      <c r="KA10" s="1356"/>
      <c r="KB10" s="1356"/>
      <c r="KC10" s="1356"/>
      <c r="KD10" s="1356"/>
      <c r="KE10" s="1356"/>
      <c r="KF10" s="1356"/>
      <c r="KG10" s="1360"/>
      <c r="KH10" s="1360"/>
      <c r="KI10" s="1360"/>
      <c r="KJ10" s="1360"/>
      <c r="KK10" s="1356"/>
      <c r="KL10" s="1356"/>
      <c r="KM10" s="1360"/>
      <c r="KN10" s="1360"/>
      <c r="KO10" s="1360"/>
      <c r="KP10" s="1360"/>
      <c r="KQ10" s="1360"/>
      <c r="KR10" s="1360"/>
      <c r="KS10" s="1360"/>
      <c r="KT10" s="1360"/>
      <c r="KU10" s="1360"/>
      <c r="KV10" s="1360"/>
      <c r="KW10" s="1360"/>
      <c r="KX10" s="1360"/>
      <c r="KY10" s="1360"/>
      <c r="KZ10" s="1360"/>
      <c r="LA10" s="1356"/>
      <c r="LB10" s="1356"/>
      <c r="LC10" s="1360"/>
      <c r="LD10" s="1360"/>
      <c r="LE10" s="1360"/>
      <c r="LF10" s="1360"/>
    </row>
    <row r="11" spans="1:318" s="7" customFormat="1" ht="8.1" customHeight="1" thickBot="1">
      <c r="A11" s="147"/>
      <c r="B11" s="113"/>
      <c r="C11" s="202"/>
      <c r="D11" s="160"/>
      <c r="E11" s="168"/>
      <c r="F11" s="147"/>
      <c r="G11" s="113"/>
      <c r="H11" s="202"/>
      <c r="I11" s="160"/>
      <c r="J11" s="168"/>
      <c r="K11" s="147"/>
      <c r="L11" s="113"/>
      <c r="M11" s="256"/>
      <c r="N11" s="160"/>
      <c r="O11" s="168"/>
      <c r="P11" s="147"/>
      <c r="Q11" s="113"/>
      <c r="R11" s="256"/>
      <c r="S11" s="160"/>
      <c r="T11" s="168"/>
      <c r="U11" s="147"/>
      <c r="V11" s="113"/>
      <c r="W11" s="256"/>
      <c r="X11" s="160"/>
      <c r="Y11" s="168"/>
      <c r="Z11" s="147"/>
      <c r="AA11" s="113"/>
      <c r="AB11" s="256"/>
      <c r="AC11" s="160"/>
      <c r="AD11" s="168"/>
      <c r="AE11" s="147"/>
      <c r="AF11" s="113"/>
      <c r="AG11" s="256"/>
      <c r="AH11" s="160"/>
      <c r="AI11" s="495"/>
      <c r="AJ11" s="147"/>
      <c r="AK11" s="113"/>
      <c r="AL11" s="880"/>
      <c r="AM11" s="869"/>
      <c r="AN11" s="495"/>
      <c r="AO11" s="311"/>
      <c r="AP11" s="113"/>
      <c r="AQ11" s="202" t="s">
        <v>920</v>
      </c>
      <c r="AR11" s="160"/>
      <c r="AS11" s="168"/>
      <c r="AT11" s="147"/>
      <c r="AU11" s="113"/>
      <c r="AV11" s="505"/>
      <c r="AW11" s="260"/>
      <c r="AX11" s="168"/>
      <c r="AY11" s="147"/>
      <c r="AZ11" s="113"/>
      <c r="BA11" s="256"/>
      <c r="BB11" s="160"/>
      <c r="BC11" s="401"/>
      <c r="BD11" s="147"/>
      <c r="BE11" s="113"/>
      <c r="BF11" s="256"/>
      <c r="BG11" s="160"/>
      <c r="BH11" s="401"/>
      <c r="BI11" s="147"/>
      <c r="BJ11" s="113"/>
      <c r="BK11" s="256"/>
      <c r="BL11" s="160"/>
      <c r="BM11" s="401"/>
      <c r="BN11" s="460"/>
      <c r="BO11" s="468"/>
      <c r="BP11" s="458"/>
      <c r="BQ11" s="561"/>
      <c r="BR11" s="459"/>
      <c r="BS11" s="147"/>
      <c r="BT11" s="113"/>
      <c r="BU11" s="458"/>
      <c r="BV11" s="561"/>
      <c r="BW11" s="459"/>
      <c r="BX11" s="147"/>
      <c r="BY11" s="113"/>
      <c r="BZ11" s="458"/>
      <c r="CA11" s="561"/>
      <c r="CB11" s="459"/>
      <c r="CC11" s="147"/>
      <c r="CD11" s="113"/>
      <c r="CE11" s="256"/>
      <c r="CF11" s="160"/>
      <c r="CG11" s="168"/>
      <c r="CH11" s="147"/>
      <c r="CI11" s="113"/>
      <c r="CJ11" s="505"/>
      <c r="CK11" s="481"/>
      <c r="CL11" s="168"/>
      <c r="CM11" s="147"/>
      <c r="CN11" s="113"/>
      <c r="CO11" s="458"/>
      <c r="CP11" s="561"/>
      <c r="CQ11" s="168"/>
      <c r="CR11" s="147"/>
      <c r="CS11" s="113"/>
      <c r="CT11" s="458"/>
      <c r="CU11" s="561"/>
      <c r="CV11" s="168"/>
      <c r="CW11" s="147"/>
      <c r="CX11" s="113"/>
      <c r="CY11" s="458"/>
      <c r="CZ11" s="561"/>
      <c r="DA11" s="168"/>
      <c r="DB11" s="152"/>
      <c r="DC11" s="113"/>
      <c r="DD11" s="458"/>
      <c r="DE11" s="561"/>
      <c r="DF11" s="168"/>
      <c r="DG11" s="147"/>
      <c r="DH11" s="113"/>
      <c r="DI11" s="458"/>
      <c r="DJ11" s="561"/>
      <c r="DK11" s="168"/>
      <c r="DL11" s="311"/>
      <c r="DM11" s="113"/>
      <c r="DN11" s="404"/>
      <c r="DO11" s="481"/>
      <c r="DP11" s="495"/>
      <c r="DQ11" s="311"/>
      <c r="DR11" s="113"/>
      <c r="DS11" s="404"/>
      <c r="DT11" s="481"/>
      <c r="DU11" s="495"/>
      <c r="DV11" s="311"/>
      <c r="DW11" s="113"/>
      <c r="DX11" s="404"/>
      <c r="DY11" s="481"/>
      <c r="DZ11" s="1206"/>
      <c r="EA11" s="311"/>
      <c r="EB11" s="113"/>
      <c r="EC11" s="404"/>
      <c r="ED11" s="481"/>
      <c r="EE11" s="495"/>
      <c r="EF11" s="311"/>
      <c r="EG11" s="113"/>
      <c r="EH11" s="404"/>
      <c r="EI11" s="481"/>
      <c r="EJ11" s="495"/>
      <c r="EK11" s="698"/>
      <c r="EL11" s="703"/>
      <c r="EM11" s="870"/>
      <c r="EN11" s="871"/>
      <c r="EO11" s="872"/>
      <c r="EP11" s="698"/>
      <c r="EQ11" s="703"/>
      <c r="ER11" s="870"/>
      <c r="ES11" s="871"/>
      <c r="ET11" s="763"/>
      <c r="EU11" s="698"/>
      <c r="EV11" s="703"/>
      <c r="EW11" s="1071"/>
      <c r="EX11" s="871"/>
      <c r="EY11" s="763"/>
      <c r="EZ11" s="698"/>
      <c r="FA11" s="703"/>
      <c r="FB11" s="870" t="s">
        <v>933</v>
      </c>
      <c r="FC11" s="871"/>
      <c r="FD11" s="872"/>
      <c r="FE11" s="698"/>
      <c r="FF11" s="703"/>
      <c r="FG11" s="870"/>
      <c r="FH11" s="871"/>
      <c r="FI11" s="763"/>
      <c r="FJ11" s="698"/>
      <c r="FK11" s="703"/>
      <c r="FL11" s="1071" t="s">
        <v>899</v>
      </c>
      <c r="FM11" s="871"/>
      <c r="FN11" s="872"/>
      <c r="FO11" s="698"/>
      <c r="FP11" s="703"/>
      <c r="FQ11" s="1071"/>
      <c r="FR11" s="871"/>
      <c r="FS11" s="872"/>
      <c r="FT11" s="698"/>
      <c r="FU11" s="703"/>
      <c r="FV11" s="1071" t="s">
        <v>934</v>
      </c>
      <c r="FW11" s="871"/>
      <c r="FX11" s="872"/>
      <c r="FY11" s="704"/>
      <c r="FZ11" s="703"/>
      <c r="GA11" s="1071"/>
      <c r="GB11" s="871"/>
      <c r="GC11" s="872"/>
      <c r="GD11" s="704"/>
      <c r="GE11" s="703"/>
      <c r="GF11" s="1071" t="s">
        <v>952</v>
      </c>
      <c r="GG11" s="871"/>
      <c r="GH11" s="872"/>
      <c r="GI11" s="759"/>
      <c r="GJ11" s="773"/>
      <c r="GK11" s="761"/>
      <c r="GL11" s="762"/>
      <c r="GM11" s="763"/>
      <c r="GN11" s="759"/>
      <c r="GO11" s="773"/>
      <c r="GP11" s="761"/>
      <c r="GQ11" s="762"/>
      <c r="GR11" s="763"/>
      <c r="GS11" s="759"/>
      <c r="GT11" s="773"/>
      <c r="GU11" s="761"/>
      <c r="GV11" s="762"/>
      <c r="GW11" s="763"/>
      <c r="GX11" s="152"/>
      <c r="GY11" s="113"/>
      <c r="GZ11" s="585"/>
      <c r="HA11" s="586"/>
      <c r="HB11" s="168"/>
      <c r="HC11" s="152"/>
      <c r="HD11" s="113"/>
      <c r="HE11" s="585"/>
      <c r="HF11" s="586"/>
      <c r="HG11" s="901"/>
      <c r="HH11" s="152"/>
      <c r="HI11" s="113"/>
      <c r="HJ11" s="585"/>
      <c r="HK11" s="586"/>
      <c r="HL11" s="901"/>
      <c r="HM11" s="147"/>
      <c r="HN11" s="113"/>
      <c r="HO11" s="585"/>
      <c r="HP11" s="586"/>
      <c r="HQ11" s="168"/>
      <c r="HR11" s="152"/>
      <c r="HS11" s="113"/>
      <c r="HT11" s="585"/>
      <c r="HU11" s="586"/>
      <c r="HV11" s="168"/>
      <c r="HW11" s="1075"/>
      <c r="HX11" s="1081"/>
      <c r="HY11" s="585"/>
      <c r="HZ11" s="586"/>
      <c r="IA11" s="168"/>
      <c r="IB11" s="152"/>
      <c r="IC11" s="113"/>
      <c r="ID11" s="585"/>
      <c r="IE11" s="586"/>
      <c r="IF11" s="168"/>
      <c r="IG11" s="841"/>
      <c r="IH11" s="81"/>
      <c r="II11" s="1370">
        <f>COUNTIF($A11:$IA14,"=CSB")</f>
        <v>4</v>
      </c>
      <c r="IJ11" s="1370">
        <f>COUNTIF($A11:$IA14,"41")</f>
        <v>1</v>
      </c>
      <c r="IK11" s="1370">
        <f>COUNTIF($A11:$IA14,"42")</f>
        <v>0</v>
      </c>
      <c r="IL11" s="1367">
        <f>COUNTIF($A11:$IA14,"40")</f>
        <v>0</v>
      </c>
      <c r="IM11" s="1367">
        <f>COUNTIF($A11:$IA14,"11")</f>
        <v>1</v>
      </c>
      <c r="IN11" s="1367">
        <f>COUNTIF($A11:$IA14,"13")</f>
        <v>1</v>
      </c>
      <c r="IO11" s="1367">
        <f>COUNTIF($A11:$IA14,"=19")</f>
        <v>1</v>
      </c>
      <c r="IP11" s="1367">
        <f>COUNTIF($A11:$IA14,"=14")</f>
        <v>1</v>
      </c>
      <c r="IQ11" s="1367">
        <f>COUNTIF($A11:$IA14,"=24")</f>
        <v>2</v>
      </c>
      <c r="IR11" s="1367">
        <f>COUNTIF($A11:$IA14,"=25")</f>
        <v>1</v>
      </c>
      <c r="IS11" s="1367">
        <f>COUNTIF($A11:$IA14,"=26")</f>
        <v>1</v>
      </c>
      <c r="IT11" s="1367">
        <f>COUNTIF($A11:$IA14,"=29")</f>
        <v>0</v>
      </c>
      <c r="IU11" s="1377">
        <f>COUNTIF($A11:$IA14,"=30")</f>
        <v>0</v>
      </c>
      <c r="IV11" s="1367">
        <f>COUNTIF($A11:$IA14,"=31")</f>
        <v>7</v>
      </c>
      <c r="IW11" s="1367">
        <f>COUNTIF($A11:$IA14,"=32")</f>
        <v>1</v>
      </c>
      <c r="IX11" s="1367">
        <f>COUNTIF($A11:$IA14,"=33")</f>
        <v>1</v>
      </c>
      <c r="IY11" s="1367">
        <f>COUNTIF($A11:$IA14,"=34")</f>
        <v>2</v>
      </c>
      <c r="IZ11" s="1373">
        <f>COUNTIF($A11:$IR14,"=34")</f>
        <v>2</v>
      </c>
      <c r="JA11" s="129"/>
      <c r="JB11" s="1351" t="str">
        <f>IF(COUNTIF($A11:$IA14,"=41")&gt;0,"X"," ")</f>
        <v>X</v>
      </c>
      <c r="JC11" s="1374" t="str">
        <f>IF(COUNTIF($A11:$IA14,"=42")&gt;0,"X"," ")</f>
        <v xml:space="preserve"> </v>
      </c>
      <c r="JD11" s="1351" t="str">
        <f>IF(COUNTIF($A11:$IA14,"=40")&gt;0,"X"," ")</f>
        <v xml:space="preserve"> </v>
      </c>
      <c r="JE11" s="1351" t="str">
        <f>IF(COUNTIF($A11:$IA14,"=11")&gt;0,"X"," ")</f>
        <v>X</v>
      </c>
      <c r="JF11" s="1351" t="str">
        <f>IF(COUNTIF($A11:$IA14,"=13")&gt;0,"X"," ")</f>
        <v>X</v>
      </c>
      <c r="JG11" s="1351" t="str">
        <f>IF(COUNTIF($A11:$IA14,"=19")&gt;0,"X"," ")</f>
        <v>X</v>
      </c>
      <c r="JH11" s="1351" t="str">
        <f>IF(COUNTIF($A11:$IA14,"=14")&gt;0,"X"," ")</f>
        <v>X</v>
      </c>
      <c r="JI11" s="1351" t="str">
        <f>IF(COUNTIF($A11:$IA14,"=23")&gt;0,"X"," ")</f>
        <v>X</v>
      </c>
      <c r="JJ11" s="1351" t="str">
        <f>IF(COUNTIF($A11:$IA14,"=24")&gt;0,"X"," ")</f>
        <v>X</v>
      </c>
      <c r="JK11" s="1351" t="str">
        <f>IF(COUNTIF($A11:$IA14,"=25")&gt;0,"X"," ")</f>
        <v>X</v>
      </c>
      <c r="JL11" s="1351" t="str">
        <f>IF(COUNTIF($A11:$IA14,"=26")&gt;0,"X"," ")</f>
        <v>X</v>
      </c>
      <c r="JM11" s="1351" t="str">
        <f>IF(COUNTIF($A11:$IA14,"=29")&gt;0,"X"," ")</f>
        <v xml:space="preserve"> </v>
      </c>
      <c r="JN11" s="1380" t="str">
        <f>IF(COUNTIF($A11:$IA14,"=30")&gt;0,"X"," ")</f>
        <v xml:space="preserve"> </v>
      </c>
      <c r="JO11" s="1351" t="str">
        <f>IF(COUNTIF($A11:$IA14,"=31")&gt;0,"X"," ")</f>
        <v>X</v>
      </c>
      <c r="JP11" s="1351" t="str">
        <f>IF(COUNTIF($A11:$IA14,"=32")&gt;0,"X"," ")</f>
        <v>X</v>
      </c>
      <c r="JQ11" s="1351" t="str">
        <f>IF(COUNTIF($A11:$IA14,"=33")&gt;0,"X"," ")</f>
        <v>X</v>
      </c>
      <c r="JR11" s="1357" t="str">
        <f>IF(COUNTIF($A11:$IA14,"=34")&gt;0,"X"," ")</f>
        <v>X</v>
      </c>
      <c r="JS11" s="118"/>
      <c r="JT11" s="108"/>
      <c r="JU11" s="1354" t="str">
        <f>IF(COUNTIF($A11:$IA14,"=H.Prus")&gt;0,"Z"," ")</f>
        <v xml:space="preserve"> </v>
      </c>
      <c r="JV11" s="1360" t="str">
        <f>IF(COUNTIF($A11:$IA14,"=M.Przybyś")&gt;0,"Z"," ")</f>
        <v xml:space="preserve"> </v>
      </c>
      <c r="JW11" s="1354" t="str">
        <f>IF(COUNTIF($A11:$IA14,"=M.Marcinkiewicz")&gt;0,"Z"," ")</f>
        <v>Z</v>
      </c>
      <c r="JX11" s="1354" t="str">
        <f>IF(COUNTIF($A11:$IA14,"=K.Cis")&gt;0,"Z"," ")</f>
        <v xml:space="preserve"> </v>
      </c>
      <c r="JY11" s="1354" t="str">
        <f>IF(COUNTIF($A11:$IA14,"=Z.Tomczykowski")&gt;0,"Z"," ")</f>
        <v>Z</v>
      </c>
      <c r="JZ11" s="1354" t="str">
        <f>IF(COUNTIF($A11:$IA14,"=K.Choroszko")&gt;0,"Z"," ")</f>
        <v>Z</v>
      </c>
      <c r="KA11" s="1354" t="str">
        <f>IF(COUNTIF($A11:$IA14,"=Z.Niewiadomski")&gt;0,"Z"," ")</f>
        <v xml:space="preserve"> </v>
      </c>
      <c r="KB11" s="1354" t="str">
        <f>IF(COUNTIF($A11:$IA14,"=A.Miściur-Kaszyńska")&gt;0,"Z"," ")</f>
        <v>Z</v>
      </c>
      <c r="KC11" s="1354" t="str">
        <f>IF(COUNTIF($A11:$IA14,"=L.Demczuk")&gt;0,"Z"," ")</f>
        <v xml:space="preserve"> </v>
      </c>
      <c r="KD11" s="1354" t="str">
        <f>IF(COUNTIF($A11:$IA14,"=K.Kiejdo")&gt;0,"Z"," ")</f>
        <v xml:space="preserve"> </v>
      </c>
      <c r="KE11" s="1354" t="str">
        <f>IF(COUNTIF($A11:$IA14,"=M.Kieżun")&gt;0,"Z"," ")</f>
        <v>Z</v>
      </c>
      <c r="KF11" s="1354" t="str">
        <f>IF(COUNTIF($A11:$IA14,"=I.Kasprzyk")&gt;0,"Z"," ")</f>
        <v xml:space="preserve"> </v>
      </c>
      <c r="KG11" s="1360" t="str">
        <f>IF(COUNTIF($A11:$IA14,"=M.Choroszko")&gt;0,"Z"," ")</f>
        <v>Z</v>
      </c>
      <c r="KH11" s="1360" t="str">
        <f>IF(COUNTIF($A11:$IA14,"=M.Grzyb")&gt;0,"Z"," ")</f>
        <v>Z</v>
      </c>
      <c r="KI11" s="1360" t="str">
        <f>IF(COUNTIF($A11:$IA14,"=A.Muż")&gt;0,"Z"," ")</f>
        <v xml:space="preserve"> </v>
      </c>
      <c r="KJ11" s="1360" t="str">
        <f>IF(COUNTIF($A11:$IA14,"=E.Kicka")&gt;0,"Z"," ")</f>
        <v xml:space="preserve"> </v>
      </c>
      <c r="KK11" s="1354" t="str">
        <f>IF(COUNTIF($A11:$IA14,"=M.Palmowska")&gt;0,"Z"," ")</f>
        <v xml:space="preserve"> </v>
      </c>
      <c r="KL11" s="1354" t="str">
        <f>IF(COUNTIF($A11:$IA14,"=M.Szonert")&gt;0,"Z"," ")</f>
        <v xml:space="preserve"> </v>
      </c>
      <c r="KM11" s="1360" t="str">
        <f>IF(COUNTIF($A11:$IA14,"=E.Ciarciński")&gt;0,"Z"," ")</f>
        <v xml:space="preserve"> </v>
      </c>
      <c r="KN11" s="1360" t="str">
        <f>IF(COUNTIF($A11:$IA14,"=M.Czajka")&gt;0,"Z"," ")</f>
        <v xml:space="preserve"> </v>
      </c>
      <c r="KO11" s="1360" t="str">
        <f>IF(COUNTIF($A11:$IA14,"=E.Hepner")&gt;0,"Z"," ")</f>
        <v xml:space="preserve"> </v>
      </c>
      <c r="KP11" s="1360" t="str">
        <f>IF(COUNTIF($A11:$IA14,"=A.Naszlin")&gt;0,"Z"," ")</f>
        <v xml:space="preserve"> </v>
      </c>
      <c r="KQ11" s="1360" t="str">
        <f>IF(COUNTIF($A11:$IA14,"=A.Tychek")&gt;0,"Z"," ")</f>
        <v xml:space="preserve"> </v>
      </c>
      <c r="KR11" s="1360" t="str">
        <f>IF(COUNTIF($A11:$IA14,"=R.Sokulski")&gt;0,"Z"," ")</f>
        <v>Z</v>
      </c>
      <c r="KS11" s="1360" t="str">
        <f>IF(COUNTIF($A11:$IA14,"=S.Piotrowska")&gt;0,"Z"," ")</f>
        <v xml:space="preserve"> </v>
      </c>
      <c r="KT11" s="1360" t="str">
        <f>IF(COUNTIF($A11:$IA14,"=J.Gregorczuk")&gt;0,"Z"," ")</f>
        <v xml:space="preserve"> </v>
      </c>
      <c r="KU11" s="1360" t="str">
        <f>IF(COUNTIF($A11:$IA14,"=A.Marciniak")&gt;0,"Z"," ")</f>
        <v>Z</v>
      </c>
      <c r="KV11" s="1360" t="str">
        <f>IF(COUNTIF($A11:$IA14,"=I.Ogulewicz")&gt;0,"Z"," ")</f>
        <v xml:space="preserve"> </v>
      </c>
      <c r="KW11" s="1360" t="str">
        <f>IF(COUNTIF($A11:$IA14,"=R.Przęczek")&gt;0,"Z"," ")</f>
        <v>Z</v>
      </c>
      <c r="KX11" s="1360" t="str">
        <f>IF(COUNTIF($A11:$IA14,"=D.Ławecka-Bednarska")&gt;0,"Z"," ")</f>
        <v xml:space="preserve"> </v>
      </c>
      <c r="KY11" s="1360" t="str">
        <f>IF(COUNTIF($A11:$IA14,"=M.Ciszek")&gt;0,"Z"," ")</f>
        <v xml:space="preserve"> </v>
      </c>
      <c r="KZ11" s="1360" t="str">
        <f>IF(COUNTIF($A11:$IA14,"=M.Lipiński")&gt;0,"Z"," ")</f>
        <v xml:space="preserve"> </v>
      </c>
      <c r="LA11" s="1354" t="str">
        <f>IF(COUNTIF($A11:$IA14,"=M.Kluz")&gt;0,"Z"," ")</f>
        <v>Z</v>
      </c>
      <c r="LB11" s="1354" t="str">
        <f>IF(COUNTIF($A11:$IA14,"=N.Liakh")&gt;0,"Z"," ")</f>
        <v>Z</v>
      </c>
      <c r="LC11" s="1360" t="str">
        <f>IF(COUNTIF($A11:$IA14,"=J.Lubkiewicz")&gt;0,"Z"," ")</f>
        <v xml:space="preserve"> </v>
      </c>
      <c r="LD11" s="1360" t="str">
        <f>IF(COUNTIF($A11:$IA14,"=J.Fukowska")&gt;0,"Z"," ")</f>
        <v xml:space="preserve"> </v>
      </c>
      <c r="LE11" s="1360" t="str">
        <f>IF(COUNTIF($A11:$IA14,"=H.Libuda")&gt;0,"Z"," ")</f>
        <v>Z</v>
      </c>
      <c r="LF11" s="1360" t="str">
        <f>IF(COUNTIF($A11:$IA14,"=A.Jastrzębska")&gt;0,"Z"," ")</f>
        <v xml:space="preserve"> </v>
      </c>
    </row>
    <row r="12" spans="1:318" s="7" customFormat="1" ht="8.1" customHeight="1" thickBot="1">
      <c r="A12" s="148" t="s">
        <v>7</v>
      </c>
      <c r="B12" s="92" t="s">
        <v>8</v>
      </c>
      <c r="C12" s="201"/>
      <c r="D12" s="161"/>
      <c r="E12" s="169"/>
      <c r="F12" s="148" t="s">
        <v>7</v>
      </c>
      <c r="G12" s="92" t="s">
        <v>8</v>
      </c>
      <c r="H12" s="201" t="s">
        <v>910</v>
      </c>
      <c r="I12" s="161" t="s">
        <v>123</v>
      </c>
      <c r="J12" s="169">
        <v>26</v>
      </c>
      <c r="K12" s="148" t="s">
        <v>7</v>
      </c>
      <c r="L12" s="92" t="s">
        <v>8</v>
      </c>
      <c r="M12" s="257" t="s">
        <v>926</v>
      </c>
      <c r="N12" s="665" t="s">
        <v>927</v>
      </c>
      <c r="O12" s="169">
        <v>34</v>
      </c>
      <c r="P12" s="148" t="s">
        <v>7</v>
      </c>
      <c r="Q12" s="92" t="s">
        <v>8</v>
      </c>
      <c r="R12" s="257" t="s">
        <v>928</v>
      </c>
      <c r="S12" s="665" t="s">
        <v>927</v>
      </c>
      <c r="T12" s="169">
        <v>34</v>
      </c>
      <c r="U12" s="148" t="s">
        <v>7</v>
      </c>
      <c r="V12" s="92" t="s">
        <v>8</v>
      </c>
      <c r="W12" s="257"/>
      <c r="X12" s="665"/>
      <c r="Y12" s="169"/>
      <c r="Z12" s="148" t="s">
        <v>7</v>
      </c>
      <c r="AA12" s="92" t="s">
        <v>8</v>
      </c>
      <c r="AB12" s="257"/>
      <c r="AC12" s="665"/>
      <c r="AD12" s="169"/>
      <c r="AE12" s="148" t="s">
        <v>7</v>
      </c>
      <c r="AF12" s="92" t="s">
        <v>8</v>
      </c>
      <c r="AG12" s="257" t="s">
        <v>721</v>
      </c>
      <c r="AH12" s="166" t="s">
        <v>120</v>
      </c>
      <c r="AI12" s="496">
        <v>11</v>
      </c>
      <c r="AJ12" s="148" t="s">
        <v>7</v>
      </c>
      <c r="AK12" s="92" t="s">
        <v>8</v>
      </c>
      <c r="AL12" s="881"/>
      <c r="AM12" s="584"/>
      <c r="AN12" s="496"/>
      <c r="AO12" s="312" t="s">
        <v>7</v>
      </c>
      <c r="AP12" s="92" t="s">
        <v>8</v>
      </c>
      <c r="AQ12" s="201" t="s">
        <v>921</v>
      </c>
      <c r="AR12" s="161" t="s">
        <v>37</v>
      </c>
      <c r="AS12" s="169">
        <v>23</v>
      </c>
      <c r="AT12" s="148" t="s">
        <v>7</v>
      </c>
      <c r="AU12" s="92" t="s">
        <v>8</v>
      </c>
      <c r="AV12" s="289"/>
      <c r="AW12" s="166"/>
      <c r="AX12" s="169"/>
      <c r="AY12" s="148" t="s">
        <v>7</v>
      </c>
      <c r="AZ12" s="92" t="s">
        <v>8</v>
      </c>
      <c r="BA12" s="257" t="s">
        <v>153</v>
      </c>
      <c r="BB12" s="166" t="s">
        <v>866</v>
      </c>
      <c r="BC12" s="402">
        <v>19</v>
      </c>
      <c r="BD12" s="148" t="s">
        <v>7</v>
      </c>
      <c r="BE12" s="92" t="s">
        <v>8</v>
      </c>
      <c r="BF12" s="257"/>
      <c r="BG12" s="166"/>
      <c r="BH12" s="402"/>
      <c r="BI12" s="148" t="s">
        <v>7</v>
      </c>
      <c r="BJ12" s="92" t="s">
        <v>8</v>
      </c>
      <c r="BK12" s="257" t="s">
        <v>153</v>
      </c>
      <c r="BL12" s="166" t="s">
        <v>925</v>
      </c>
      <c r="BM12" s="402">
        <v>13</v>
      </c>
      <c r="BN12" s="463" t="s">
        <v>7</v>
      </c>
      <c r="BO12" s="464" t="s">
        <v>8</v>
      </c>
      <c r="BP12" s="648" t="s">
        <v>153</v>
      </c>
      <c r="BQ12" s="556" t="s">
        <v>32</v>
      </c>
      <c r="BR12" s="462">
        <v>14</v>
      </c>
      <c r="BS12" s="148" t="s">
        <v>7</v>
      </c>
      <c r="BT12" s="92" t="s">
        <v>8</v>
      </c>
      <c r="BU12" s="648"/>
      <c r="BV12" s="556"/>
      <c r="BW12" s="462"/>
      <c r="BX12" s="148" t="s">
        <v>7</v>
      </c>
      <c r="BY12" s="92" t="s">
        <v>8</v>
      </c>
      <c r="BZ12" s="648"/>
      <c r="CA12" s="556"/>
      <c r="CB12" s="462"/>
      <c r="CC12" s="148" t="s">
        <v>7</v>
      </c>
      <c r="CD12" s="92" t="s">
        <v>8</v>
      </c>
      <c r="CE12" s="257"/>
      <c r="CF12" s="166"/>
      <c r="CG12" s="169"/>
      <c r="CH12" s="148" t="s">
        <v>7</v>
      </c>
      <c r="CI12" s="92" t="s">
        <v>8</v>
      </c>
      <c r="CJ12" s="289"/>
      <c r="CK12" s="166"/>
      <c r="CL12" s="169"/>
      <c r="CM12" s="148" t="s">
        <v>7</v>
      </c>
      <c r="CN12" s="92" t="s">
        <v>8</v>
      </c>
      <c r="CO12" s="648" t="s">
        <v>153</v>
      </c>
      <c r="CP12" s="556" t="s">
        <v>614</v>
      </c>
      <c r="CQ12" s="169" t="s">
        <v>207</v>
      </c>
      <c r="CR12" s="148" t="s">
        <v>7</v>
      </c>
      <c r="CS12" s="92" t="s">
        <v>8</v>
      </c>
      <c r="CT12" s="648" t="s">
        <v>153</v>
      </c>
      <c r="CU12" s="556" t="s">
        <v>930</v>
      </c>
      <c r="CV12" s="169" t="s">
        <v>207</v>
      </c>
      <c r="CW12" s="148" t="s">
        <v>7</v>
      </c>
      <c r="CX12" s="92" t="s">
        <v>8</v>
      </c>
      <c r="CY12" s="648"/>
      <c r="CZ12" s="562"/>
      <c r="DA12" s="169"/>
      <c r="DB12" s="153" t="s">
        <v>7</v>
      </c>
      <c r="DC12" s="92" t="s">
        <v>8</v>
      </c>
      <c r="DD12" s="648"/>
      <c r="DE12" s="562"/>
      <c r="DF12" s="169"/>
      <c r="DG12" s="148" t="s">
        <v>7</v>
      </c>
      <c r="DH12" s="448" t="s">
        <v>8</v>
      </c>
      <c r="DI12" s="648"/>
      <c r="DJ12" s="562"/>
      <c r="DK12" s="169"/>
      <c r="DL12" s="312" t="s">
        <v>7</v>
      </c>
      <c r="DM12" s="92" t="s">
        <v>8</v>
      </c>
      <c r="DN12" s="396"/>
      <c r="DO12" s="166"/>
      <c r="DP12" s="496"/>
      <c r="DQ12" s="312" t="s">
        <v>7</v>
      </c>
      <c r="DR12" s="92" t="s">
        <v>8</v>
      </c>
      <c r="DS12" s="396" t="s">
        <v>153</v>
      </c>
      <c r="DT12" s="166" t="s">
        <v>861</v>
      </c>
      <c r="DU12" s="496" t="s">
        <v>207</v>
      </c>
      <c r="DV12" s="312" t="s">
        <v>7</v>
      </c>
      <c r="DW12" s="92" t="s">
        <v>8</v>
      </c>
      <c r="DX12" s="396"/>
      <c r="DY12" s="665"/>
      <c r="DZ12" s="1207"/>
      <c r="EA12" s="312" t="s">
        <v>7</v>
      </c>
      <c r="EB12" s="92" t="s">
        <v>8</v>
      </c>
      <c r="EC12" s="396"/>
      <c r="ED12" s="166"/>
      <c r="EE12" s="496"/>
      <c r="EF12" s="312" t="s">
        <v>7</v>
      </c>
      <c r="EG12" s="92" t="s">
        <v>8</v>
      </c>
      <c r="EH12" s="396" t="s">
        <v>153</v>
      </c>
      <c r="EI12" s="166" t="s">
        <v>932</v>
      </c>
      <c r="EJ12" s="496">
        <v>25</v>
      </c>
      <c r="EK12" s="705" t="s">
        <v>7</v>
      </c>
      <c r="EL12" s="706" t="s">
        <v>8</v>
      </c>
      <c r="EM12" s="1072" t="s">
        <v>865</v>
      </c>
      <c r="EN12" s="874" t="s">
        <v>23</v>
      </c>
      <c r="EO12" s="875">
        <v>31</v>
      </c>
      <c r="EP12" s="705" t="s">
        <v>7</v>
      </c>
      <c r="EQ12" s="706" t="s">
        <v>8</v>
      </c>
      <c r="ER12" s="873" t="s">
        <v>865</v>
      </c>
      <c r="ES12" s="874" t="s">
        <v>23</v>
      </c>
      <c r="ET12" s="768">
        <v>31</v>
      </c>
      <c r="EU12" s="705" t="s">
        <v>7</v>
      </c>
      <c r="EV12" s="706" t="s">
        <v>8</v>
      </c>
      <c r="EW12" s="1072" t="s">
        <v>865</v>
      </c>
      <c r="EX12" s="874" t="s">
        <v>23</v>
      </c>
      <c r="EY12" s="768">
        <v>31</v>
      </c>
      <c r="EZ12" s="705" t="s">
        <v>7</v>
      </c>
      <c r="FA12" s="706" t="s">
        <v>8</v>
      </c>
      <c r="FB12" s="873" t="s">
        <v>935</v>
      </c>
      <c r="FC12" s="874" t="s">
        <v>152</v>
      </c>
      <c r="FD12" s="875">
        <v>32</v>
      </c>
      <c r="FE12" s="705" t="s">
        <v>7</v>
      </c>
      <c r="FF12" s="706" t="s">
        <v>8</v>
      </c>
      <c r="FG12" s="1072" t="s">
        <v>865</v>
      </c>
      <c r="FH12" s="874" t="s">
        <v>23</v>
      </c>
      <c r="FI12" s="768">
        <v>31</v>
      </c>
      <c r="FJ12" s="705" t="s">
        <v>7</v>
      </c>
      <c r="FK12" s="706" t="s">
        <v>8</v>
      </c>
      <c r="FL12" s="1072" t="s">
        <v>956</v>
      </c>
      <c r="FM12" s="1074" t="s">
        <v>936</v>
      </c>
      <c r="FN12" s="875"/>
      <c r="FO12" s="705" t="s">
        <v>7</v>
      </c>
      <c r="FP12" s="709" t="s">
        <v>8</v>
      </c>
      <c r="FQ12" s="1072" t="s">
        <v>865</v>
      </c>
      <c r="FR12" s="874" t="s">
        <v>23</v>
      </c>
      <c r="FS12" s="875">
        <v>31</v>
      </c>
      <c r="FT12" s="705" t="s">
        <v>7</v>
      </c>
      <c r="FU12" s="709" t="s">
        <v>8</v>
      </c>
      <c r="FV12" s="1072" t="s">
        <v>937</v>
      </c>
      <c r="FW12" s="874" t="s">
        <v>697</v>
      </c>
      <c r="FX12" s="875">
        <v>33</v>
      </c>
      <c r="FY12" s="710" t="s">
        <v>7</v>
      </c>
      <c r="FZ12" s="706" t="s">
        <v>8</v>
      </c>
      <c r="GA12" s="1072" t="s">
        <v>865</v>
      </c>
      <c r="GB12" s="874" t="s">
        <v>23</v>
      </c>
      <c r="GC12" s="875">
        <v>31</v>
      </c>
      <c r="GD12" s="710" t="s">
        <v>7</v>
      </c>
      <c r="GE12" s="706" t="s">
        <v>8</v>
      </c>
      <c r="GF12" s="1072" t="s">
        <v>953</v>
      </c>
      <c r="GG12" s="874" t="s">
        <v>724</v>
      </c>
      <c r="GH12" s="875" t="s">
        <v>207</v>
      </c>
      <c r="GI12" s="764" t="s">
        <v>7</v>
      </c>
      <c r="GJ12" s="765" t="s">
        <v>8</v>
      </c>
      <c r="GK12" s="766" t="s">
        <v>865</v>
      </c>
      <c r="GL12" s="767" t="s">
        <v>23</v>
      </c>
      <c r="GM12" s="768">
        <v>31</v>
      </c>
      <c r="GN12" s="764" t="s">
        <v>7</v>
      </c>
      <c r="GO12" s="765" t="s">
        <v>8</v>
      </c>
      <c r="GP12" s="766"/>
      <c r="GQ12" s="767"/>
      <c r="GR12" s="768"/>
      <c r="GS12" s="764" t="s">
        <v>7</v>
      </c>
      <c r="GT12" s="765" t="s">
        <v>8</v>
      </c>
      <c r="GU12" s="766"/>
      <c r="GV12" s="767"/>
      <c r="GW12" s="768"/>
      <c r="GX12" s="153" t="s">
        <v>7</v>
      </c>
      <c r="GY12" s="92" t="s">
        <v>8</v>
      </c>
      <c r="GZ12" s="587"/>
      <c r="HA12" s="584"/>
      <c r="HB12" s="169"/>
      <c r="HC12" s="153" t="s">
        <v>7</v>
      </c>
      <c r="HD12" s="92" t="s">
        <v>8</v>
      </c>
      <c r="HE12" s="587" t="s">
        <v>958</v>
      </c>
      <c r="HF12" s="584" t="s">
        <v>26</v>
      </c>
      <c r="HG12" s="902">
        <v>41</v>
      </c>
      <c r="HH12" s="153" t="s">
        <v>7</v>
      </c>
      <c r="HI12" s="92" t="s">
        <v>8</v>
      </c>
      <c r="HJ12" s="587" t="s">
        <v>864</v>
      </c>
      <c r="HK12" s="584" t="s">
        <v>617</v>
      </c>
      <c r="HL12" s="169">
        <v>24</v>
      </c>
      <c r="HM12" s="148" t="s">
        <v>7</v>
      </c>
      <c r="HN12" s="92" t="s">
        <v>8</v>
      </c>
      <c r="HO12" s="587"/>
      <c r="HP12" s="584"/>
      <c r="HQ12" s="169"/>
      <c r="HR12" s="153" t="s">
        <v>7</v>
      </c>
      <c r="HS12" s="92" t="s">
        <v>8</v>
      </c>
      <c r="HT12" s="587"/>
      <c r="HU12" s="584"/>
      <c r="HV12" s="169"/>
      <c r="HW12" s="1077" t="s">
        <v>7</v>
      </c>
      <c r="HX12" s="1078" t="s">
        <v>8</v>
      </c>
      <c r="HY12" s="587"/>
      <c r="HZ12" s="584"/>
      <c r="IA12" s="169"/>
      <c r="IB12" s="153" t="s">
        <v>7</v>
      </c>
      <c r="IC12" s="92" t="s">
        <v>8</v>
      </c>
      <c r="ID12" s="587"/>
      <c r="IE12" s="584"/>
      <c r="IF12" s="169"/>
      <c r="IG12" s="841"/>
      <c r="IH12" s="81" t="s">
        <v>7</v>
      </c>
      <c r="II12" s="1371"/>
      <c r="IJ12" s="1371"/>
      <c r="IK12" s="1371"/>
      <c r="IL12" s="1368"/>
      <c r="IM12" s="1368"/>
      <c r="IN12" s="1368"/>
      <c r="IO12" s="1368"/>
      <c r="IP12" s="1368"/>
      <c r="IQ12" s="1368"/>
      <c r="IR12" s="1368"/>
      <c r="IS12" s="1368"/>
      <c r="IT12" s="1368"/>
      <c r="IU12" s="1378"/>
      <c r="IV12" s="1368"/>
      <c r="IW12" s="1368"/>
      <c r="IX12" s="1368"/>
      <c r="IY12" s="1368"/>
      <c r="IZ12" s="1373"/>
      <c r="JA12" s="129" t="s">
        <v>7</v>
      </c>
      <c r="JB12" s="1352"/>
      <c r="JC12" s="1375"/>
      <c r="JD12" s="1352"/>
      <c r="JE12" s="1352"/>
      <c r="JF12" s="1352"/>
      <c r="JG12" s="1352"/>
      <c r="JH12" s="1352"/>
      <c r="JI12" s="1352"/>
      <c r="JJ12" s="1352"/>
      <c r="JK12" s="1352"/>
      <c r="JL12" s="1352"/>
      <c r="JM12" s="1352"/>
      <c r="JN12" s="1381"/>
      <c r="JO12" s="1352"/>
      <c r="JP12" s="1352"/>
      <c r="JQ12" s="1352"/>
      <c r="JR12" s="1358"/>
      <c r="JS12" s="118"/>
      <c r="JT12" s="108" t="s">
        <v>7</v>
      </c>
      <c r="JU12" s="1355"/>
      <c r="JV12" s="1360"/>
      <c r="JW12" s="1355"/>
      <c r="JX12" s="1355"/>
      <c r="JY12" s="1355"/>
      <c r="JZ12" s="1355"/>
      <c r="KA12" s="1355"/>
      <c r="KB12" s="1355"/>
      <c r="KC12" s="1355"/>
      <c r="KD12" s="1355"/>
      <c r="KE12" s="1355"/>
      <c r="KF12" s="1355"/>
      <c r="KG12" s="1360"/>
      <c r="KH12" s="1360"/>
      <c r="KI12" s="1360"/>
      <c r="KJ12" s="1360"/>
      <c r="KK12" s="1355"/>
      <c r="KL12" s="1355"/>
      <c r="KM12" s="1360"/>
      <c r="KN12" s="1360"/>
      <c r="KO12" s="1360"/>
      <c r="KP12" s="1360"/>
      <c r="KQ12" s="1360"/>
      <c r="KR12" s="1360"/>
      <c r="KS12" s="1360"/>
      <c r="KT12" s="1360"/>
      <c r="KU12" s="1360"/>
      <c r="KV12" s="1360"/>
      <c r="KW12" s="1360"/>
      <c r="KX12" s="1360"/>
      <c r="KY12" s="1360"/>
      <c r="KZ12" s="1360"/>
      <c r="LA12" s="1355"/>
      <c r="LB12" s="1355"/>
      <c r="LC12" s="1360"/>
      <c r="LD12" s="1360"/>
      <c r="LE12" s="1360"/>
      <c r="LF12" s="1360"/>
    </row>
    <row r="13" spans="1:318" s="7" customFormat="1" ht="8.1" customHeight="1" thickBot="1">
      <c r="A13" s="148"/>
      <c r="B13" s="92"/>
      <c r="C13" s="201"/>
      <c r="D13" s="161"/>
      <c r="E13" s="169"/>
      <c r="F13" s="148"/>
      <c r="G13" s="92"/>
      <c r="H13" s="201"/>
      <c r="I13" s="161"/>
      <c r="J13" s="169"/>
      <c r="K13" s="148"/>
      <c r="L13" s="92"/>
      <c r="M13" s="258"/>
      <c r="N13" s="161"/>
      <c r="O13" s="169"/>
      <c r="P13" s="148"/>
      <c r="Q13" s="92"/>
      <c r="R13" s="258"/>
      <c r="S13" s="161"/>
      <c r="T13" s="169"/>
      <c r="U13" s="148"/>
      <c r="V13" s="92"/>
      <c r="W13" s="258"/>
      <c r="X13" s="161"/>
      <c r="Y13" s="169"/>
      <c r="Z13" s="148"/>
      <c r="AA13" s="92"/>
      <c r="AB13" s="258"/>
      <c r="AC13" s="161"/>
      <c r="AD13" s="169"/>
      <c r="AE13" s="148"/>
      <c r="AF13" s="92"/>
      <c r="AG13" s="258" t="s">
        <v>723</v>
      </c>
      <c r="AH13" s="161"/>
      <c r="AI13" s="496"/>
      <c r="AJ13" s="148"/>
      <c r="AK13" s="92"/>
      <c r="AL13" s="882"/>
      <c r="AM13" s="883"/>
      <c r="AN13" s="496"/>
      <c r="AO13" s="312"/>
      <c r="AP13" s="92"/>
      <c r="AQ13" s="201" t="s">
        <v>917</v>
      </c>
      <c r="AR13" s="161"/>
      <c r="AS13" s="169"/>
      <c r="AT13" s="148"/>
      <c r="AU13" s="92"/>
      <c r="AV13" s="289"/>
      <c r="AW13" s="166"/>
      <c r="AX13" s="169"/>
      <c r="AY13" s="148"/>
      <c r="AZ13" s="92"/>
      <c r="BA13" s="258" t="s">
        <v>924</v>
      </c>
      <c r="BB13" s="161"/>
      <c r="BC13" s="402"/>
      <c r="BD13" s="148"/>
      <c r="BE13" s="92"/>
      <c r="BF13" s="258"/>
      <c r="BG13" s="161"/>
      <c r="BH13" s="402"/>
      <c r="BI13" s="148"/>
      <c r="BJ13" s="92"/>
      <c r="BK13" s="258" t="s">
        <v>703</v>
      </c>
      <c r="BL13" s="161"/>
      <c r="BM13" s="402"/>
      <c r="BN13" s="463"/>
      <c r="BO13" s="464"/>
      <c r="BP13" s="557" t="s">
        <v>353</v>
      </c>
      <c r="BQ13" s="558"/>
      <c r="BR13" s="462"/>
      <c r="BS13" s="148"/>
      <c r="BT13" s="92"/>
      <c r="BU13" s="557"/>
      <c r="BV13" s="558"/>
      <c r="BW13" s="462"/>
      <c r="BX13" s="148"/>
      <c r="BY13" s="92"/>
      <c r="BZ13" s="557"/>
      <c r="CA13" s="558"/>
      <c r="CB13" s="462"/>
      <c r="CC13" s="148"/>
      <c r="CD13" s="92"/>
      <c r="CE13" s="258"/>
      <c r="CF13" s="161"/>
      <c r="CG13" s="169"/>
      <c r="CH13" s="148"/>
      <c r="CI13" s="92"/>
      <c r="CJ13" s="289"/>
      <c r="CK13" s="482"/>
      <c r="CL13" s="169"/>
      <c r="CM13" s="148"/>
      <c r="CN13" s="92"/>
      <c r="CO13" s="557" t="s">
        <v>159</v>
      </c>
      <c r="CP13" s="558"/>
      <c r="CQ13" s="169"/>
      <c r="CR13" s="148"/>
      <c r="CS13" s="92"/>
      <c r="CT13" s="557" t="s">
        <v>159</v>
      </c>
      <c r="CU13" s="558"/>
      <c r="CV13" s="169"/>
      <c r="CW13" s="148"/>
      <c r="CX13" s="92"/>
      <c r="CY13" s="557"/>
      <c r="CZ13" s="558"/>
      <c r="DA13" s="169"/>
      <c r="DB13" s="153"/>
      <c r="DC13" s="92"/>
      <c r="DD13" s="557"/>
      <c r="DE13" s="558"/>
      <c r="DF13" s="169"/>
      <c r="DG13" s="148"/>
      <c r="DH13" s="448"/>
      <c r="DI13" s="557"/>
      <c r="DJ13" s="563"/>
      <c r="DK13" s="169"/>
      <c r="DL13" s="312"/>
      <c r="DM13" s="92"/>
      <c r="DN13" s="289"/>
      <c r="DO13" s="482"/>
      <c r="DP13" s="496"/>
      <c r="DQ13" s="312"/>
      <c r="DR13" s="92"/>
      <c r="DS13" s="289" t="s">
        <v>158</v>
      </c>
      <c r="DT13" s="482"/>
      <c r="DU13" s="496">
        <v>16</v>
      </c>
      <c r="DV13" s="312"/>
      <c r="DW13" s="92"/>
      <c r="DX13" s="289"/>
      <c r="DY13" s="482"/>
      <c r="DZ13" s="1207"/>
      <c r="EA13" s="312"/>
      <c r="EB13" s="92"/>
      <c r="EC13" s="289"/>
      <c r="ED13" s="482"/>
      <c r="EE13" s="496"/>
      <c r="EF13" s="312"/>
      <c r="EG13" s="92"/>
      <c r="EH13" s="289" t="s">
        <v>817</v>
      </c>
      <c r="EI13" s="482"/>
      <c r="EJ13" s="496"/>
      <c r="EK13" s="705"/>
      <c r="EL13" s="706"/>
      <c r="EM13" s="1072"/>
      <c r="EN13" s="876"/>
      <c r="EO13" s="875"/>
      <c r="EP13" s="705"/>
      <c r="EQ13" s="706"/>
      <c r="ER13" s="873"/>
      <c r="ES13" s="876"/>
      <c r="ET13" s="768"/>
      <c r="EU13" s="705"/>
      <c r="EV13" s="706"/>
      <c r="EW13" s="1072"/>
      <c r="EX13" s="876"/>
      <c r="EY13" s="768"/>
      <c r="EZ13" s="705"/>
      <c r="FA13" s="706"/>
      <c r="FB13" s="873" t="s">
        <v>938</v>
      </c>
      <c r="FC13" s="876"/>
      <c r="FD13" s="875"/>
      <c r="FE13" s="705"/>
      <c r="FF13" s="706"/>
      <c r="FG13" s="1072"/>
      <c r="FH13" s="876"/>
      <c r="FI13" s="768"/>
      <c r="FJ13" s="705"/>
      <c r="FK13" s="706"/>
      <c r="FL13" s="1072" t="s">
        <v>957</v>
      </c>
      <c r="FM13" s="876"/>
      <c r="FN13" s="875"/>
      <c r="FO13" s="705"/>
      <c r="FP13" s="709"/>
      <c r="FQ13" s="1072"/>
      <c r="FR13" s="876"/>
      <c r="FS13" s="875"/>
      <c r="FT13" s="705"/>
      <c r="FU13" s="709"/>
      <c r="FV13" s="1072" t="s">
        <v>939</v>
      </c>
      <c r="FW13" s="876"/>
      <c r="FX13" s="875"/>
      <c r="FY13" s="710"/>
      <c r="FZ13" s="706"/>
      <c r="GA13" s="1072"/>
      <c r="GB13" s="876"/>
      <c r="GC13" s="875"/>
      <c r="GD13" s="710"/>
      <c r="GE13" s="706"/>
      <c r="GF13" s="1072" t="s">
        <v>954</v>
      </c>
      <c r="GG13" s="876"/>
      <c r="GH13" s="875">
        <v>24</v>
      </c>
      <c r="GI13" s="764"/>
      <c r="GJ13" s="765"/>
      <c r="GK13" s="766"/>
      <c r="GL13" s="767"/>
      <c r="GM13" s="768"/>
      <c r="GN13" s="764"/>
      <c r="GO13" s="765"/>
      <c r="GP13" s="766"/>
      <c r="GQ13" s="767"/>
      <c r="GR13" s="768"/>
      <c r="GS13" s="764"/>
      <c r="GT13" s="765"/>
      <c r="GU13" s="766"/>
      <c r="GV13" s="767"/>
      <c r="GW13" s="768"/>
      <c r="GX13" s="153"/>
      <c r="GY13" s="92"/>
      <c r="GZ13" s="587"/>
      <c r="HA13" s="584"/>
      <c r="HB13" s="169"/>
      <c r="HC13" s="153"/>
      <c r="HD13" s="92"/>
      <c r="HE13" s="587"/>
      <c r="HF13" s="584"/>
      <c r="HG13" s="902"/>
      <c r="HH13" s="153"/>
      <c r="HI13" s="92"/>
      <c r="HJ13" s="587"/>
      <c r="HK13" s="584"/>
      <c r="HL13" s="169"/>
      <c r="HM13" s="148"/>
      <c r="HN13" s="92"/>
      <c r="HO13" s="587"/>
      <c r="HP13" s="584"/>
      <c r="HQ13" s="169"/>
      <c r="HR13" s="153"/>
      <c r="HS13" s="92"/>
      <c r="HT13" s="587"/>
      <c r="HU13" s="584"/>
      <c r="HV13" s="169"/>
      <c r="HW13" s="1077"/>
      <c r="HX13" s="1078"/>
      <c r="HY13" s="587"/>
      <c r="HZ13" s="584"/>
      <c r="IA13" s="169"/>
      <c r="IB13" s="153"/>
      <c r="IC13" s="92"/>
      <c r="ID13" s="587"/>
      <c r="IE13" s="584"/>
      <c r="IF13" s="169"/>
      <c r="IG13" s="841"/>
      <c r="IH13" s="81"/>
      <c r="II13" s="1371"/>
      <c r="IJ13" s="1371"/>
      <c r="IK13" s="1371"/>
      <c r="IL13" s="1368"/>
      <c r="IM13" s="1368"/>
      <c r="IN13" s="1368"/>
      <c r="IO13" s="1368"/>
      <c r="IP13" s="1368"/>
      <c r="IQ13" s="1368"/>
      <c r="IR13" s="1368"/>
      <c r="IS13" s="1368"/>
      <c r="IT13" s="1368"/>
      <c r="IU13" s="1378"/>
      <c r="IV13" s="1368"/>
      <c r="IW13" s="1368"/>
      <c r="IX13" s="1368"/>
      <c r="IY13" s="1368"/>
      <c r="IZ13" s="1373"/>
      <c r="JA13" s="129"/>
      <c r="JB13" s="1352"/>
      <c r="JC13" s="1375"/>
      <c r="JD13" s="1352"/>
      <c r="JE13" s="1352"/>
      <c r="JF13" s="1352"/>
      <c r="JG13" s="1352"/>
      <c r="JH13" s="1352"/>
      <c r="JI13" s="1352"/>
      <c r="JJ13" s="1352"/>
      <c r="JK13" s="1352"/>
      <c r="JL13" s="1352"/>
      <c r="JM13" s="1352"/>
      <c r="JN13" s="1381"/>
      <c r="JO13" s="1352"/>
      <c r="JP13" s="1352"/>
      <c r="JQ13" s="1352"/>
      <c r="JR13" s="1358"/>
      <c r="JS13" s="118"/>
      <c r="JT13" s="108"/>
      <c r="JU13" s="1355"/>
      <c r="JV13" s="1360"/>
      <c r="JW13" s="1355"/>
      <c r="JX13" s="1355"/>
      <c r="JY13" s="1355"/>
      <c r="JZ13" s="1355"/>
      <c r="KA13" s="1355"/>
      <c r="KB13" s="1355"/>
      <c r="KC13" s="1355"/>
      <c r="KD13" s="1355"/>
      <c r="KE13" s="1355"/>
      <c r="KF13" s="1355"/>
      <c r="KG13" s="1360"/>
      <c r="KH13" s="1360"/>
      <c r="KI13" s="1360"/>
      <c r="KJ13" s="1360"/>
      <c r="KK13" s="1355"/>
      <c r="KL13" s="1355"/>
      <c r="KM13" s="1360"/>
      <c r="KN13" s="1360"/>
      <c r="KO13" s="1360"/>
      <c r="KP13" s="1360"/>
      <c r="KQ13" s="1360"/>
      <c r="KR13" s="1360"/>
      <c r="KS13" s="1360"/>
      <c r="KT13" s="1360"/>
      <c r="KU13" s="1360"/>
      <c r="KV13" s="1360"/>
      <c r="KW13" s="1360"/>
      <c r="KX13" s="1360"/>
      <c r="KY13" s="1360"/>
      <c r="KZ13" s="1360"/>
      <c r="LA13" s="1355"/>
      <c r="LB13" s="1355"/>
      <c r="LC13" s="1360"/>
      <c r="LD13" s="1360"/>
      <c r="LE13" s="1360"/>
      <c r="LF13" s="1360"/>
    </row>
    <row r="14" spans="1:318" s="7" customFormat="1" ht="8.1" customHeight="1" thickBot="1">
      <c r="A14" s="149"/>
      <c r="B14" s="112"/>
      <c r="C14" s="203"/>
      <c r="D14" s="162"/>
      <c r="E14" s="170"/>
      <c r="F14" s="149"/>
      <c r="G14" s="112"/>
      <c r="H14" s="203"/>
      <c r="I14" s="162"/>
      <c r="J14" s="170"/>
      <c r="K14" s="149"/>
      <c r="L14" s="112"/>
      <c r="M14" s="259"/>
      <c r="N14" s="162"/>
      <c r="O14" s="170"/>
      <c r="P14" s="149"/>
      <c r="Q14" s="112"/>
      <c r="R14" s="259"/>
      <c r="S14" s="162"/>
      <c r="T14" s="170"/>
      <c r="U14" s="149"/>
      <c r="V14" s="112"/>
      <c r="W14" s="259"/>
      <c r="X14" s="162"/>
      <c r="Y14" s="170"/>
      <c r="Z14" s="149"/>
      <c r="AA14" s="112"/>
      <c r="AB14" s="259"/>
      <c r="AC14" s="162"/>
      <c r="AD14" s="170"/>
      <c r="AE14" s="149"/>
      <c r="AF14" s="112"/>
      <c r="AG14" s="259" t="s">
        <v>915</v>
      </c>
      <c r="AH14" s="162"/>
      <c r="AI14" s="1201"/>
      <c r="AJ14" s="149"/>
      <c r="AK14" s="112"/>
      <c r="AL14" s="884"/>
      <c r="AM14" s="885"/>
      <c r="AN14" s="1201"/>
      <c r="AO14" s="313"/>
      <c r="AP14" s="112"/>
      <c r="AQ14" s="203"/>
      <c r="AR14" s="162"/>
      <c r="AS14" s="170"/>
      <c r="AT14" s="149"/>
      <c r="AU14" s="112"/>
      <c r="AV14" s="506"/>
      <c r="AW14" s="262"/>
      <c r="AX14" s="170"/>
      <c r="AY14" s="149"/>
      <c r="AZ14" s="112"/>
      <c r="BA14" s="259"/>
      <c r="BB14" s="162"/>
      <c r="BC14" s="403"/>
      <c r="BD14" s="149"/>
      <c r="BE14" s="112"/>
      <c r="BF14" s="259"/>
      <c r="BG14" s="162"/>
      <c r="BH14" s="403"/>
      <c r="BI14" s="149"/>
      <c r="BJ14" s="112"/>
      <c r="BK14" s="259"/>
      <c r="BL14" s="162"/>
      <c r="BM14" s="403"/>
      <c r="BN14" s="466"/>
      <c r="BO14" s="467"/>
      <c r="BP14" s="559"/>
      <c r="BQ14" s="560"/>
      <c r="BR14" s="465"/>
      <c r="BS14" s="149"/>
      <c r="BT14" s="112"/>
      <c r="BU14" s="559"/>
      <c r="BV14" s="560"/>
      <c r="BW14" s="465"/>
      <c r="BX14" s="149"/>
      <c r="BY14" s="112"/>
      <c r="BZ14" s="559"/>
      <c r="CA14" s="560"/>
      <c r="CB14" s="465"/>
      <c r="CC14" s="149"/>
      <c r="CD14" s="112"/>
      <c r="CE14" s="259"/>
      <c r="CF14" s="162"/>
      <c r="CG14" s="170"/>
      <c r="CH14" s="149"/>
      <c r="CI14" s="112"/>
      <c r="CJ14" s="259"/>
      <c r="CK14" s="483"/>
      <c r="CL14" s="170"/>
      <c r="CM14" s="149"/>
      <c r="CN14" s="112"/>
      <c r="CO14" s="559" t="s">
        <v>931</v>
      </c>
      <c r="CP14" s="560"/>
      <c r="CQ14" s="170"/>
      <c r="CR14" s="149"/>
      <c r="CS14" s="112"/>
      <c r="CT14" s="559" t="s">
        <v>929</v>
      </c>
      <c r="CU14" s="560"/>
      <c r="CV14" s="170"/>
      <c r="CW14" s="149"/>
      <c r="CX14" s="112"/>
      <c r="CY14" s="559"/>
      <c r="CZ14" s="560"/>
      <c r="DA14" s="170"/>
      <c r="DB14" s="151"/>
      <c r="DC14" s="112"/>
      <c r="DD14" s="559"/>
      <c r="DE14" s="560"/>
      <c r="DF14" s="170"/>
      <c r="DG14" s="149"/>
      <c r="DH14" s="112"/>
      <c r="DI14" s="559"/>
      <c r="DJ14" s="560"/>
      <c r="DK14" s="170"/>
      <c r="DL14" s="313"/>
      <c r="DM14" s="112"/>
      <c r="DN14" s="399"/>
      <c r="DO14" s="483"/>
      <c r="DP14" s="664"/>
      <c r="DQ14" s="313"/>
      <c r="DR14" s="112"/>
      <c r="DS14" s="399" t="s">
        <v>929</v>
      </c>
      <c r="DT14" s="483"/>
      <c r="DU14" s="664"/>
      <c r="DV14" s="313"/>
      <c r="DW14" s="112"/>
      <c r="DX14" s="399"/>
      <c r="DY14" s="483"/>
      <c r="DZ14" s="1208"/>
      <c r="EA14" s="313"/>
      <c r="EB14" s="112"/>
      <c r="EC14" s="399"/>
      <c r="ED14" s="483"/>
      <c r="EE14" s="664"/>
      <c r="EF14" s="313"/>
      <c r="EG14" s="112"/>
      <c r="EH14" s="399"/>
      <c r="EI14" s="483"/>
      <c r="EJ14" s="664"/>
      <c r="EK14" s="713"/>
      <c r="EL14" s="714"/>
      <c r="EM14" s="1073"/>
      <c r="EN14" s="878"/>
      <c r="EO14" s="879"/>
      <c r="EP14" s="713"/>
      <c r="EQ14" s="714"/>
      <c r="ER14" s="877"/>
      <c r="ES14" s="878"/>
      <c r="ET14" s="772"/>
      <c r="EU14" s="713"/>
      <c r="EV14" s="714"/>
      <c r="EW14" s="1073"/>
      <c r="EX14" s="878"/>
      <c r="EY14" s="772"/>
      <c r="EZ14" s="713"/>
      <c r="FA14" s="714"/>
      <c r="FB14" s="877" t="s">
        <v>940</v>
      </c>
      <c r="FC14" s="878"/>
      <c r="FD14" s="879"/>
      <c r="FE14" s="713"/>
      <c r="FF14" s="714"/>
      <c r="FG14" s="1073"/>
      <c r="FH14" s="878"/>
      <c r="FI14" s="772"/>
      <c r="FJ14" s="713"/>
      <c r="FK14" s="714"/>
      <c r="FL14" s="1073"/>
      <c r="FM14" s="878"/>
      <c r="FN14" s="879"/>
      <c r="FO14" s="713"/>
      <c r="FP14" s="714"/>
      <c r="FQ14" s="1073"/>
      <c r="FR14" s="878"/>
      <c r="FS14" s="879"/>
      <c r="FT14" s="713"/>
      <c r="FU14" s="714"/>
      <c r="FV14" s="1073"/>
      <c r="FW14" s="878"/>
      <c r="FX14" s="879"/>
      <c r="FY14" s="718"/>
      <c r="FZ14" s="714"/>
      <c r="GA14" s="1073"/>
      <c r="GB14" s="878"/>
      <c r="GC14" s="879"/>
      <c r="GD14" s="718"/>
      <c r="GE14" s="714"/>
      <c r="GF14" s="1073"/>
      <c r="GG14" s="878"/>
      <c r="GH14" s="879"/>
      <c r="GI14" s="769"/>
      <c r="GJ14" s="770"/>
      <c r="GK14" s="771"/>
      <c r="GL14" s="771"/>
      <c r="GM14" s="772"/>
      <c r="GN14" s="769"/>
      <c r="GO14" s="770"/>
      <c r="GP14" s="771"/>
      <c r="GQ14" s="771"/>
      <c r="GR14" s="772"/>
      <c r="GS14" s="769"/>
      <c r="GT14" s="770"/>
      <c r="GU14" s="771"/>
      <c r="GV14" s="771"/>
      <c r="GW14" s="772"/>
      <c r="GX14" s="151"/>
      <c r="GY14" s="112"/>
      <c r="GZ14" s="588"/>
      <c r="HA14" s="588"/>
      <c r="HB14" s="170"/>
      <c r="HC14" s="151"/>
      <c r="HD14" s="112"/>
      <c r="HE14" s="1205"/>
      <c r="HF14" s="1205"/>
      <c r="HG14" s="903"/>
      <c r="HH14" s="151"/>
      <c r="HI14" s="112"/>
      <c r="HJ14" s="588"/>
      <c r="HK14" s="588"/>
      <c r="HL14" s="170"/>
      <c r="HM14" s="149"/>
      <c r="HN14" s="112"/>
      <c r="HO14" s="588"/>
      <c r="HP14" s="588"/>
      <c r="HQ14" s="170"/>
      <c r="HR14" s="151"/>
      <c r="HS14" s="112"/>
      <c r="HT14" s="588"/>
      <c r="HU14" s="588"/>
      <c r="HV14" s="170"/>
      <c r="HW14" s="1079"/>
      <c r="HX14" s="1080"/>
      <c r="HY14" s="588"/>
      <c r="HZ14" s="588"/>
      <c r="IA14" s="170"/>
      <c r="IB14" s="151"/>
      <c r="IC14" s="112"/>
      <c r="ID14" s="588"/>
      <c r="IE14" s="588"/>
      <c r="IF14" s="170"/>
      <c r="IG14" s="841"/>
      <c r="IH14" s="82"/>
      <c r="II14" s="1372"/>
      <c r="IJ14" s="1372"/>
      <c r="IK14" s="1372"/>
      <c r="IL14" s="1369"/>
      <c r="IM14" s="1369"/>
      <c r="IN14" s="1369"/>
      <c r="IO14" s="1369"/>
      <c r="IP14" s="1369"/>
      <c r="IQ14" s="1369"/>
      <c r="IR14" s="1369"/>
      <c r="IS14" s="1369"/>
      <c r="IT14" s="1369"/>
      <c r="IU14" s="1379"/>
      <c r="IV14" s="1369"/>
      <c r="IW14" s="1369"/>
      <c r="IX14" s="1369"/>
      <c r="IY14" s="1369"/>
      <c r="IZ14" s="1373"/>
      <c r="JA14" s="130"/>
      <c r="JB14" s="1353"/>
      <c r="JC14" s="1376"/>
      <c r="JD14" s="1353"/>
      <c r="JE14" s="1353"/>
      <c r="JF14" s="1353"/>
      <c r="JG14" s="1353"/>
      <c r="JH14" s="1353"/>
      <c r="JI14" s="1353"/>
      <c r="JJ14" s="1353"/>
      <c r="JK14" s="1353"/>
      <c r="JL14" s="1353"/>
      <c r="JM14" s="1353"/>
      <c r="JN14" s="1382"/>
      <c r="JO14" s="1353"/>
      <c r="JP14" s="1353"/>
      <c r="JQ14" s="1353"/>
      <c r="JR14" s="1359"/>
      <c r="JS14" s="119"/>
      <c r="JT14" s="109"/>
      <c r="JU14" s="1356"/>
      <c r="JV14" s="1360"/>
      <c r="JW14" s="1356"/>
      <c r="JX14" s="1356"/>
      <c r="JY14" s="1356"/>
      <c r="JZ14" s="1356"/>
      <c r="KA14" s="1356"/>
      <c r="KB14" s="1356"/>
      <c r="KC14" s="1356"/>
      <c r="KD14" s="1356"/>
      <c r="KE14" s="1356"/>
      <c r="KF14" s="1356"/>
      <c r="KG14" s="1360"/>
      <c r="KH14" s="1360"/>
      <c r="KI14" s="1360"/>
      <c r="KJ14" s="1360"/>
      <c r="KK14" s="1356"/>
      <c r="KL14" s="1356"/>
      <c r="KM14" s="1360"/>
      <c r="KN14" s="1360"/>
      <c r="KO14" s="1360"/>
      <c r="KP14" s="1360"/>
      <c r="KQ14" s="1360"/>
      <c r="KR14" s="1360"/>
      <c r="KS14" s="1360"/>
      <c r="KT14" s="1360"/>
      <c r="KU14" s="1360"/>
      <c r="KV14" s="1360"/>
      <c r="KW14" s="1360"/>
      <c r="KX14" s="1360"/>
      <c r="KY14" s="1360"/>
      <c r="KZ14" s="1360"/>
      <c r="LA14" s="1356"/>
      <c r="LB14" s="1356"/>
      <c r="LC14" s="1360"/>
      <c r="LD14" s="1360"/>
      <c r="LE14" s="1360"/>
      <c r="LF14" s="1360"/>
    </row>
    <row r="15" spans="1:318" s="7" customFormat="1" ht="8.1" customHeight="1" thickBot="1">
      <c r="A15" s="147"/>
      <c r="B15" s="113"/>
      <c r="C15" s="202"/>
      <c r="D15" s="160"/>
      <c r="E15" s="168"/>
      <c r="F15" s="147"/>
      <c r="G15" s="113"/>
      <c r="H15" s="202"/>
      <c r="I15" s="160"/>
      <c r="J15" s="168"/>
      <c r="K15" s="147"/>
      <c r="L15" s="113"/>
      <c r="M15" s="256"/>
      <c r="N15" s="160"/>
      <c r="O15" s="168"/>
      <c r="P15" s="147"/>
      <c r="Q15" s="113"/>
      <c r="R15" s="256"/>
      <c r="S15" s="160"/>
      <c r="T15" s="168"/>
      <c r="U15" s="147"/>
      <c r="V15" s="113"/>
      <c r="W15" s="256"/>
      <c r="X15" s="160"/>
      <c r="Y15" s="168"/>
      <c r="Z15" s="147"/>
      <c r="AA15" s="113"/>
      <c r="AB15" s="256"/>
      <c r="AC15" s="160"/>
      <c r="AD15" s="168"/>
      <c r="AE15" s="147"/>
      <c r="AF15" s="113"/>
      <c r="AG15" s="256"/>
      <c r="AH15" s="160"/>
      <c r="AI15" s="495"/>
      <c r="AJ15" s="147"/>
      <c r="AK15" s="113"/>
      <c r="AL15" s="880"/>
      <c r="AM15" s="869"/>
      <c r="AN15" s="495"/>
      <c r="AO15" s="311"/>
      <c r="AP15" s="113"/>
      <c r="AQ15" s="202" t="s">
        <v>920</v>
      </c>
      <c r="AR15" s="160"/>
      <c r="AS15" s="168"/>
      <c r="AT15" s="147"/>
      <c r="AU15" s="113"/>
      <c r="AV15" s="505"/>
      <c r="AW15" s="260"/>
      <c r="AX15" s="168"/>
      <c r="AY15" s="147"/>
      <c r="AZ15" s="113"/>
      <c r="BA15" s="256"/>
      <c r="BB15" s="160"/>
      <c r="BC15" s="401"/>
      <c r="BD15" s="147"/>
      <c r="BE15" s="113"/>
      <c r="BF15" s="256"/>
      <c r="BG15" s="160"/>
      <c r="BH15" s="401"/>
      <c r="BI15" s="147"/>
      <c r="BJ15" s="113"/>
      <c r="BK15" s="256"/>
      <c r="BL15" s="160"/>
      <c r="BM15" s="401"/>
      <c r="BN15" s="460"/>
      <c r="BO15" s="468"/>
      <c r="BP15" s="458"/>
      <c r="BQ15" s="561"/>
      <c r="BR15" s="459"/>
      <c r="BS15" s="147"/>
      <c r="BT15" s="113"/>
      <c r="BU15" s="458"/>
      <c r="BV15" s="561"/>
      <c r="BW15" s="459"/>
      <c r="BX15" s="147"/>
      <c r="BY15" s="113"/>
      <c r="BZ15" s="458"/>
      <c r="CA15" s="561"/>
      <c r="CB15" s="459"/>
      <c r="CC15" s="147"/>
      <c r="CD15" s="113"/>
      <c r="CE15" s="256"/>
      <c r="CF15" s="160"/>
      <c r="CG15" s="168"/>
      <c r="CH15" s="147"/>
      <c r="CI15" s="113"/>
      <c r="CJ15" s="505"/>
      <c r="CK15" s="481"/>
      <c r="CL15" s="168"/>
      <c r="CM15" s="147"/>
      <c r="CN15" s="113"/>
      <c r="CO15" s="458"/>
      <c r="CP15" s="561"/>
      <c r="CQ15" s="168"/>
      <c r="CR15" s="147"/>
      <c r="CS15" s="113"/>
      <c r="CT15" s="458"/>
      <c r="CU15" s="561"/>
      <c r="CV15" s="168"/>
      <c r="CW15" s="147"/>
      <c r="CX15" s="113"/>
      <c r="CY15" s="458"/>
      <c r="CZ15" s="561"/>
      <c r="DA15" s="168"/>
      <c r="DB15" s="152"/>
      <c r="DC15" s="113"/>
      <c r="DD15" s="458"/>
      <c r="DE15" s="561"/>
      <c r="DF15" s="168"/>
      <c r="DG15" s="147"/>
      <c r="DH15" s="113"/>
      <c r="DI15" s="458"/>
      <c r="DJ15" s="561"/>
      <c r="DK15" s="168"/>
      <c r="DL15" s="311"/>
      <c r="DM15" s="113"/>
      <c r="DN15" s="404"/>
      <c r="DO15" s="481"/>
      <c r="DP15" s="495"/>
      <c r="DQ15" s="311"/>
      <c r="DR15" s="113"/>
      <c r="DS15" s="404"/>
      <c r="DT15" s="481"/>
      <c r="DU15" s="495"/>
      <c r="DV15" s="311"/>
      <c r="DW15" s="113"/>
      <c r="DX15" s="404"/>
      <c r="DY15" s="481"/>
      <c r="DZ15" s="1206"/>
      <c r="EA15" s="311"/>
      <c r="EB15" s="113"/>
      <c r="EC15" s="404"/>
      <c r="ED15" s="481"/>
      <c r="EE15" s="495"/>
      <c r="EF15" s="311"/>
      <c r="EG15" s="113"/>
      <c r="EH15" s="404"/>
      <c r="EI15" s="481"/>
      <c r="EJ15" s="495"/>
      <c r="EK15" s="698"/>
      <c r="EL15" s="703"/>
      <c r="EM15" s="870"/>
      <c r="EN15" s="871"/>
      <c r="EO15" s="872"/>
      <c r="EP15" s="698"/>
      <c r="EQ15" s="703"/>
      <c r="ER15" s="870"/>
      <c r="ES15" s="871"/>
      <c r="ET15" s="763"/>
      <c r="EU15" s="698"/>
      <c r="EV15" s="703"/>
      <c r="EW15" s="1071"/>
      <c r="EX15" s="871"/>
      <c r="EY15" s="763"/>
      <c r="EZ15" s="698"/>
      <c r="FA15" s="703"/>
      <c r="FB15" s="870" t="s">
        <v>933</v>
      </c>
      <c r="FC15" s="871"/>
      <c r="FD15" s="872"/>
      <c r="FE15" s="698"/>
      <c r="FF15" s="703"/>
      <c r="FG15" s="870"/>
      <c r="FH15" s="871"/>
      <c r="FI15" s="763"/>
      <c r="FJ15" s="698"/>
      <c r="FK15" s="703"/>
      <c r="FL15" s="1071" t="s">
        <v>899</v>
      </c>
      <c r="FM15" s="871"/>
      <c r="FN15" s="872"/>
      <c r="FO15" s="698"/>
      <c r="FP15" s="703"/>
      <c r="FQ15" s="1071"/>
      <c r="FR15" s="871"/>
      <c r="FS15" s="872"/>
      <c r="FT15" s="698"/>
      <c r="FU15" s="703"/>
      <c r="FV15" s="1071" t="s">
        <v>934</v>
      </c>
      <c r="FW15" s="871"/>
      <c r="FX15" s="872"/>
      <c r="FY15" s="704"/>
      <c r="FZ15" s="703"/>
      <c r="GA15" s="1071"/>
      <c r="GB15" s="871"/>
      <c r="GC15" s="872"/>
      <c r="GD15" s="704"/>
      <c r="GE15" s="703"/>
      <c r="GF15" s="1071" t="s">
        <v>952</v>
      </c>
      <c r="GG15" s="871"/>
      <c r="GH15" s="872"/>
      <c r="GI15" s="759"/>
      <c r="GJ15" s="773"/>
      <c r="GK15" s="761"/>
      <c r="GL15" s="762"/>
      <c r="GM15" s="763"/>
      <c r="GN15" s="759"/>
      <c r="GO15" s="773"/>
      <c r="GP15" s="761"/>
      <c r="GQ15" s="762"/>
      <c r="GR15" s="763"/>
      <c r="GS15" s="759"/>
      <c r="GT15" s="773"/>
      <c r="GU15" s="761"/>
      <c r="GV15" s="762"/>
      <c r="GW15" s="763"/>
      <c r="GX15" s="152"/>
      <c r="GY15" s="113"/>
      <c r="GZ15" s="585"/>
      <c r="HA15" s="586"/>
      <c r="HB15" s="168"/>
      <c r="HC15" s="152"/>
      <c r="HD15" s="113"/>
      <c r="HE15" s="585"/>
      <c r="HF15" s="586"/>
      <c r="HG15" s="901"/>
      <c r="HH15" s="152"/>
      <c r="HI15" s="113"/>
      <c r="HJ15" s="585"/>
      <c r="HK15" s="586"/>
      <c r="HL15" s="168"/>
      <c r="HM15" s="147"/>
      <c r="HN15" s="113"/>
      <c r="HO15" s="585"/>
      <c r="HP15" s="586"/>
      <c r="HQ15" s="168"/>
      <c r="HR15" s="152"/>
      <c r="HS15" s="113"/>
      <c r="HT15" s="585"/>
      <c r="HU15" s="586"/>
      <c r="HV15" s="168"/>
      <c r="HW15" s="1075"/>
      <c r="HX15" s="1081"/>
      <c r="HY15" s="585"/>
      <c r="HZ15" s="586"/>
      <c r="IA15" s="168"/>
      <c r="IB15" s="152"/>
      <c r="IC15" s="113"/>
      <c r="ID15" s="585"/>
      <c r="IE15" s="586"/>
      <c r="IF15" s="168"/>
      <c r="IG15" s="841"/>
      <c r="IH15" s="80"/>
      <c r="II15" s="1370">
        <f>COUNTIF($A15:$IA18,"=CSB")</f>
        <v>4</v>
      </c>
      <c r="IJ15" s="1370">
        <f>COUNTIF($A15:$IA18,"41")</f>
        <v>1</v>
      </c>
      <c r="IK15" s="1370">
        <f>COUNTIF($A15:$IA18,"42")</f>
        <v>0</v>
      </c>
      <c r="IL15" s="1367">
        <f>COUNTIF($A15:$IA18,"40")</f>
        <v>0</v>
      </c>
      <c r="IM15" s="1367">
        <f>COUNTIF($A15:$IA18,"11")</f>
        <v>1</v>
      </c>
      <c r="IN15" s="1367">
        <f>COUNTIF($A15:$IA18,"13")</f>
        <v>1</v>
      </c>
      <c r="IO15" s="1367">
        <f>COUNTIF($A15:$IA18,"=19")</f>
        <v>1</v>
      </c>
      <c r="IP15" s="1367">
        <f>COUNTIF($A15:$IA18,"=14")</f>
        <v>1</v>
      </c>
      <c r="IQ15" s="1367">
        <f>COUNTIF($A15:$IA18,"=24")</f>
        <v>2</v>
      </c>
      <c r="IR15" s="1367">
        <f>COUNTIF($A15:$IA18,"=25")</f>
        <v>1</v>
      </c>
      <c r="IS15" s="1367">
        <f>COUNTIF($A15:$IA18,"=26")</f>
        <v>1</v>
      </c>
      <c r="IT15" s="1367">
        <f>COUNTIF($A15:$IA18,"=29")</f>
        <v>0</v>
      </c>
      <c r="IU15" s="1377">
        <f>COUNTIF($A15:$IA18,"=30")</f>
        <v>0</v>
      </c>
      <c r="IV15" s="1367">
        <f>COUNTIF($A15:$IA18,"=31")</f>
        <v>7</v>
      </c>
      <c r="IW15" s="1367">
        <f>COUNTIF($A15:$IA18,"=32")</f>
        <v>1</v>
      </c>
      <c r="IX15" s="1367">
        <f>COUNTIF($A15:$IA18,"=33")</f>
        <v>1</v>
      </c>
      <c r="IY15" s="1367">
        <f>COUNTIF($A15:$IA18,"=34")</f>
        <v>2</v>
      </c>
      <c r="IZ15" s="1373">
        <f>COUNTIF($A15:$IR18,"=34")</f>
        <v>2</v>
      </c>
      <c r="JA15" s="128"/>
      <c r="JB15" s="1351" t="str">
        <f>IF(COUNTIF($A15:$IA18,"=41")&gt;0,"X"," ")</f>
        <v>X</v>
      </c>
      <c r="JC15" s="1374" t="str">
        <f>IF(COUNTIF($A15:$IA18,"=42")&gt;0,"X"," ")</f>
        <v xml:space="preserve"> </v>
      </c>
      <c r="JD15" s="1351" t="str">
        <f>IF(COUNTIF($A15:$IA18,"=40")&gt;0,"X"," ")</f>
        <v xml:space="preserve"> </v>
      </c>
      <c r="JE15" s="1351" t="str">
        <f>IF(COUNTIF($A15:$IA18,"=11")&gt;0,"X"," ")</f>
        <v>X</v>
      </c>
      <c r="JF15" s="1351" t="str">
        <f>IF(COUNTIF($A15:$IA18,"=13")&gt;0,"X"," ")</f>
        <v>X</v>
      </c>
      <c r="JG15" s="1351" t="str">
        <f>IF(COUNTIF($A15:$IA18,"=19")&gt;0,"X"," ")</f>
        <v>X</v>
      </c>
      <c r="JH15" s="1351" t="str">
        <f>IF(COUNTIF($A15:$IA18,"=14")&gt;0,"X"," ")</f>
        <v>X</v>
      </c>
      <c r="JI15" s="1351" t="str">
        <f>IF(COUNTIF($A15:$IA18,"=23")&gt;0,"X"," ")</f>
        <v>X</v>
      </c>
      <c r="JJ15" s="1351" t="str">
        <f>IF(COUNTIF($A15:$IA18,"=24")&gt;0,"X"," ")</f>
        <v>X</v>
      </c>
      <c r="JK15" s="1351" t="str">
        <f>IF(COUNTIF($A15:$IA18,"=25")&gt;0,"X"," ")</f>
        <v>X</v>
      </c>
      <c r="JL15" s="1351" t="str">
        <f>IF(COUNTIF($A15:$IA18,"=26")&gt;0,"X"," ")</f>
        <v>X</v>
      </c>
      <c r="JM15" s="1351" t="str">
        <f>IF(COUNTIF($A15:$IA18,"=29")&gt;0,"X"," ")</f>
        <v xml:space="preserve"> </v>
      </c>
      <c r="JN15" s="1380" t="str">
        <f>IF(COUNTIF($A15:$IA18,"=30")&gt;0,"X"," ")</f>
        <v xml:space="preserve"> </v>
      </c>
      <c r="JO15" s="1351" t="str">
        <f>IF(COUNTIF($A15:$IA18,"=31")&gt;0,"X"," ")</f>
        <v>X</v>
      </c>
      <c r="JP15" s="1351" t="str">
        <f>IF(COUNTIF($A15:$IA18,"=32")&gt;0,"X"," ")</f>
        <v>X</v>
      </c>
      <c r="JQ15" s="1351" t="str">
        <f>IF(COUNTIF($A15:$IA18,"=33")&gt;0,"X"," ")</f>
        <v>X</v>
      </c>
      <c r="JR15" s="1357" t="str">
        <f>IF(COUNTIF($A15:$IA18,"=34")&gt;0,"X"," ")</f>
        <v>X</v>
      </c>
      <c r="JS15" s="117"/>
      <c r="JT15" s="107"/>
      <c r="JU15" s="1354" t="str">
        <f>IF(COUNTIF($A15:$IA18,"=H.Prus")&gt;0,"Z"," ")</f>
        <v xml:space="preserve"> </v>
      </c>
      <c r="JV15" s="1360" t="str">
        <f>IF(COUNTIF($A15:$IA18,"=M.Przybyś")&gt;0,"Z"," ")</f>
        <v xml:space="preserve"> </v>
      </c>
      <c r="JW15" s="1354" t="str">
        <f>IF(COUNTIF($A15:$IA18,"=M.Marcinkiewicz")&gt;0,"Z"," ")</f>
        <v>Z</v>
      </c>
      <c r="JX15" s="1354" t="str">
        <f>IF(COUNTIF($A15:$IA18,"=K.Cis")&gt;0,"Z"," ")</f>
        <v xml:space="preserve"> </v>
      </c>
      <c r="JY15" s="1354" t="str">
        <f>IF(COUNTIF($A15:$IA18,"=Z.Tomczykowski")&gt;0,"Z"," ")</f>
        <v>Z</v>
      </c>
      <c r="JZ15" s="1354" t="str">
        <f>IF(COUNTIF($A15:$IA18,"=K.Choroszko")&gt;0,"Z"," ")</f>
        <v>Z</v>
      </c>
      <c r="KA15" s="1354" t="str">
        <f>IF(COUNTIF($A15:$IA18,"=Z.Niewiadomski")&gt;0,"Z"," ")</f>
        <v xml:space="preserve"> </v>
      </c>
      <c r="KB15" s="1354" t="str">
        <f>IF(COUNTIF($A15:$IA18,"=A.Miściur-Kaszyńska")&gt;0,"Z"," ")</f>
        <v>Z</v>
      </c>
      <c r="KC15" s="1354" t="str">
        <f>IF(COUNTIF($A15:$IA18,"=L.Demczuk")&gt;0,"Z"," ")</f>
        <v xml:space="preserve"> </v>
      </c>
      <c r="KD15" s="1354" t="str">
        <f>IF(COUNTIF($A15:$IA18,"=K.Kiejdo")&gt;0,"Z"," ")</f>
        <v xml:space="preserve"> </v>
      </c>
      <c r="KE15" s="1354" t="str">
        <f>IF(COUNTIF($A15:$IA18,"=M.Kieżun")&gt;0,"Z"," ")</f>
        <v>Z</v>
      </c>
      <c r="KF15" s="1354" t="str">
        <f>IF(COUNTIF($A15:$IA18,"=I.Kasprzyk")&gt;0,"Z"," ")</f>
        <v xml:space="preserve"> </v>
      </c>
      <c r="KG15" s="1360" t="str">
        <f>IF(COUNTIF($A15:$IA18,"=M.Choroszko")&gt;0,"Z"," ")</f>
        <v>Z</v>
      </c>
      <c r="KH15" s="1360" t="str">
        <f>IF(COUNTIF($A15:$IA18,"=M.Grzyb")&gt;0,"Z"," ")</f>
        <v>Z</v>
      </c>
      <c r="KI15" s="1360" t="str">
        <f>IF(COUNTIF($A15:$IA18,"=A.Muż")&gt;0,"Z"," ")</f>
        <v xml:space="preserve"> </v>
      </c>
      <c r="KJ15" s="1360" t="str">
        <f>IF(COUNTIF($A15:$IA18,"=E.Kicka")&gt;0,"Z"," ")</f>
        <v xml:space="preserve"> </v>
      </c>
      <c r="KK15" s="1354" t="str">
        <f>IF(COUNTIF($A15:$IA18,"=M.Palmowska")&gt;0,"Z"," ")</f>
        <v xml:space="preserve"> </v>
      </c>
      <c r="KL15" s="1354" t="str">
        <f>IF(COUNTIF($A15:$IA18,"=M.Szonert")&gt;0,"Z"," ")</f>
        <v xml:space="preserve"> </v>
      </c>
      <c r="KM15" s="1360" t="str">
        <f>IF(COUNTIF($A15:$IA18,"=E.Ciarciński")&gt;0,"Z"," ")</f>
        <v xml:space="preserve"> </v>
      </c>
      <c r="KN15" s="1360" t="str">
        <f>IF(COUNTIF($A15:$IA18,"=M.Czajka")&gt;0,"Z"," ")</f>
        <v xml:space="preserve"> </v>
      </c>
      <c r="KO15" s="1360" t="str">
        <f>IF(COUNTIF($A15:$IA18,"=E.Hepner")&gt;0,"Z"," ")</f>
        <v xml:space="preserve"> </v>
      </c>
      <c r="KP15" s="1360" t="str">
        <f>IF(COUNTIF($A15:$IA18,"=A.Naszlin")&gt;0,"Z"," ")</f>
        <v xml:space="preserve"> </v>
      </c>
      <c r="KQ15" s="1360" t="str">
        <f>IF(COUNTIF($A15:$IA18,"=A.Tychek")&gt;0,"Z"," ")</f>
        <v xml:space="preserve"> </v>
      </c>
      <c r="KR15" s="1360" t="str">
        <f>IF(COUNTIF($A15:$IA18,"=R.Sokulski")&gt;0,"Z"," ")</f>
        <v>Z</v>
      </c>
      <c r="KS15" s="1360" t="str">
        <f>IF(COUNTIF($A15:$IA18,"=S.Piotrowska")&gt;0,"Z"," ")</f>
        <v xml:space="preserve"> </v>
      </c>
      <c r="KT15" s="1360" t="str">
        <f>IF(COUNTIF($A15:$IA18,"=J.Gregorczuk")&gt;0,"Z"," ")</f>
        <v xml:space="preserve"> </v>
      </c>
      <c r="KU15" s="1360" t="str">
        <f>IF(COUNTIF($A15:$IA18,"=A.Marciniak")&gt;0,"Z"," ")</f>
        <v>Z</v>
      </c>
      <c r="KV15" s="1360" t="str">
        <f>IF(COUNTIF($A15:$IA18,"=I.Ogulewicz")&gt;0,"Z"," ")</f>
        <v xml:space="preserve"> </v>
      </c>
      <c r="KW15" s="1360" t="str">
        <f>IF(COUNTIF($A15:$IA18,"=R.Przęczek")&gt;0,"Z"," ")</f>
        <v>Z</v>
      </c>
      <c r="KX15" s="1360" t="str">
        <f>IF(COUNTIF($A15:$IA18,"=D.Ławecka-Bednarska")&gt;0,"Z"," ")</f>
        <v xml:space="preserve"> </v>
      </c>
      <c r="KY15" s="1360" t="str">
        <f>IF(COUNTIF($A15:$IA18,"=M.Ciszek")&gt;0,"Z"," ")</f>
        <v xml:space="preserve"> </v>
      </c>
      <c r="KZ15" s="1360" t="str">
        <f>IF(COUNTIF($A15:$IA18,"=M.Lipiński")&gt;0,"Z"," ")</f>
        <v xml:space="preserve"> </v>
      </c>
      <c r="LA15" s="1354" t="str">
        <f>IF(COUNTIF($A15:$IA18,"=M.Kluz")&gt;0,"Z"," ")</f>
        <v>Z</v>
      </c>
      <c r="LB15" s="1354" t="str">
        <f>IF(COUNTIF($A15:$IA18,"=N.Liakh")&gt;0,"Z"," ")</f>
        <v>Z</v>
      </c>
      <c r="LC15" s="1360" t="str">
        <f>IF(COUNTIF($A15:$IA18,"=J.Lubkiewicz")&gt;0,"Z"," ")</f>
        <v xml:space="preserve"> </v>
      </c>
      <c r="LD15" s="1360" t="str">
        <f>IF(COUNTIF($A15:$IA18,"=J.Fukowska")&gt;0,"Z"," ")</f>
        <v xml:space="preserve"> </v>
      </c>
      <c r="LE15" s="1360" t="str">
        <f>IF(COUNTIF($A15:$IA18,"=H.Libuda")&gt;0,"Z"," ")</f>
        <v>Z</v>
      </c>
      <c r="LF15" s="1360" t="str">
        <f>IF(COUNTIF($A15:$IA18,"=A.Jastrzębska")&gt;0,"Z"," ")</f>
        <v xml:space="preserve"> </v>
      </c>
    </row>
    <row r="16" spans="1:318" s="7" customFormat="1" ht="8.1" customHeight="1" thickBot="1">
      <c r="A16" s="148" t="s">
        <v>9</v>
      </c>
      <c r="B16" s="92" t="s">
        <v>10</v>
      </c>
      <c r="C16" s="201"/>
      <c r="D16" s="161"/>
      <c r="E16" s="169"/>
      <c r="F16" s="148" t="s">
        <v>9</v>
      </c>
      <c r="G16" s="92" t="s">
        <v>10</v>
      </c>
      <c r="H16" s="201" t="s">
        <v>910</v>
      </c>
      <c r="I16" s="161" t="s">
        <v>123</v>
      </c>
      <c r="J16" s="169">
        <v>26</v>
      </c>
      <c r="K16" s="148" t="s">
        <v>9</v>
      </c>
      <c r="L16" s="92" t="s">
        <v>10</v>
      </c>
      <c r="M16" s="257" t="s">
        <v>926</v>
      </c>
      <c r="N16" s="665" t="s">
        <v>927</v>
      </c>
      <c r="O16" s="169">
        <v>34</v>
      </c>
      <c r="P16" s="148" t="s">
        <v>9</v>
      </c>
      <c r="Q16" s="92" t="s">
        <v>10</v>
      </c>
      <c r="R16" s="257" t="s">
        <v>928</v>
      </c>
      <c r="S16" s="665" t="s">
        <v>927</v>
      </c>
      <c r="T16" s="169">
        <v>34</v>
      </c>
      <c r="U16" s="148" t="s">
        <v>9</v>
      </c>
      <c r="V16" s="92" t="s">
        <v>10</v>
      </c>
      <c r="W16" s="257"/>
      <c r="X16" s="665"/>
      <c r="Y16" s="169"/>
      <c r="Z16" s="148" t="s">
        <v>9</v>
      </c>
      <c r="AA16" s="92" t="s">
        <v>10</v>
      </c>
      <c r="AB16" s="257"/>
      <c r="AC16" s="665"/>
      <c r="AD16" s="169"/>
      <c r="AE16" s="148" t="s">
        <v>9</v>
      </c>
      <c r="AF16" s="92" t="s">
        <v>10</v>
      </c>
      <c r="AG16" s="257" t="s">
        <v>721</v>
      </c>
      <c r="AH16" s="166" t="s">
        <v>120</v>
      </c>
      <c r="AI16" s="496">
        <v>11</v>
      </c>
      <c r="AJ16" s="148" t="s">
        <v>9</v>
      </c>
      <c r="AK16" s="92" t="s">
        <v>10</v>
      </c>
      <c r="AL16" s="881"/>
      <c r="AM16" s="584"/>
      <c r="AN16" s="496"/>
      <c r="AO16" s="312" t="s">
        <v>9</v>
      </c>
      <c r="AP16" s="92" t="s">
        <v>10</v>
      </c>
      <c r="AQ16" s="201" t="s">
        <v>921</v>
      </c>
      <c r="AR16" s="161" t="s">
        <v>37</v>
      </c>
      <c r="AS16" s="169">
        <v>23</v>
      </c>
      <c r="AT16" s="148" t="s">
        <v>9</v>
      </c>
      <c r="AU16" s="92" t="s">
        <v>10</v>
      </c>
      <c r="AV16" s="289"/>
      <c r="AW16" s="166"/>
      <c r="AX16" s="169"/>
      <c r="AY16" s="148" t="s">
        <v>9</v>
      </c>
      <c r="AZ16" s="92" t="s">
        <v>10</v>
      </c>
      <c r="BA16" s="257" t="s">
        <v>153</v>
      </c>
      <c r="BB16" s="166" t="s">
        <v>866</v>
      </c>
      <c r="BC16" s="402">
        <v>19</v>
      </c>
      <c r="BD16" s="148" t="s">
        <v>9</v>
      </c>
      <c r="BE16" s="92" t="s">
        <v>10</v>
      </c>
      <c r="BF16" s="257"/>
      <c r="BG16" s="166"/>
      <c r="BH16" s="402"/>
      <c r="BI16" s="148" t="s">
        <v>9</v>
      </c>
      <c r="BJ16" s="92" t="s">
        <v>10</v>
      </c>
      <c r="BK16" s="257" t="s">
        <v>153</v>
      </c>
      <c r="BL16" s="166" t="s">
        <v>925</v>
      </c>
      <c r="BM16" s="402">
        <v>13</v>
      </c>
      <c r="BN16" s="463" t="s">
        <v>9</v>
      </c>
      <c r="BO16" s="464" t="s">
        <v>10</v>
      </c>
      <c r="BP16" s="648" t="s">
        <v>153</v>
      </c>
      <c r="BQ16" s="556" t="s">
        <v>32</v>
      </c>
      <c r="BR16" s="462">
        <v>14</v>
      </c>
      <c r="BS16" s="148" t="s">
        <v>9</v>
      </c>
      <c r="BT16" s="92" t="s">
        <v>10</v>
      </c>
      <c r="BU16" s="648"/>
      <c r="BV16" s="556"/>
      <c r="BW16" s="462"/>
      <c r="BX16" s="148" t="s">
        <v>9</v>
      </c>
      <c r="BY16" s="92" t="s">
        <v>10</v>
      </c>
      <c r="BZ16" s="648"/>
      <c r="CA16" s="556"/>
      <c r="CB16" s="462"/>
      <c r="CC16" s="148" t="s">
        <v>9</v>
      </c>
      <c r="CD16" s="92" t="s">
        <v>10</v>
      </c>
      <c r="CE16" s="257"/>
      <c r="CF16" s="166"/>
      <c r="CG16" s="169"/>
      <c r="CH16" s="148" t="s">
        <v>9</v>
      </c>
      <c r="CI16" s="92" t="s">
        <v>10</v>
      </c>
      <c r="CJ16" s="289"/>
      <c r="CK16" s="166"/>
      <c r="CL16" s="169"/>
      <c r="CM16" s="148" t="s">
        <v>9</v>
      </c>
      <c r="CN16" s="92" t="s">
        <v>10</v>
      </c>
      <c r="CO16" s="648" t="s">
        <v>153</v>
      </c>
      <c r="CP16" s="556" t="s">
        <v>614</v>
      </c>
      <c r="CQ16" s="169" t="s">
        <v>207</v>
      </c>
      <c r="CR16" s="148" t="s">
        <v>9</v>
      </c>
      <c r="CS16" s="92" t="s">
        <v>10</v>
      </c>
      <c r="CT16" s="648" t="s">
        <v>153</v>
      </c>
      <c r="CU16" s="556" t="s">
        <v>930</v>
      </c>
      <c r="CV16" s="169" t="s">
        <v>207</v>
      </c>
      <c r="CW16" s="148" t="s">
        <v>9</v>
      </c>
      <c r="CX16" s="92" t="s">
        <v>10</v>
      </c>
      <c r="CY16" s="648"/>
      <c r="CZ16" s="562"/>
      <c r="DA16" s="169"/>
      <c r="DB16" s="153" t="s">
        <v>9</v>
      </c>
      <c r="DC16" s="92" t="s">
        <v>10</v>
      </c>
      <c r="DD16" s="648"/>
      <c r="DE16" s="562"/>
      <c r="DF16" s="169"/>
      <c r="DG16" s="148" t="s">
        <v>9</v>
      </c>
      <c r="DH16" s="448" t="s">
        <v>10</v>
      </c>
      <c r="DI16" s="648"/>
      <c r="DJ16" s="562"/>
      <c r="DK16" s="169"/>
      <c r="DL16" s="312" t="s">
        <v>9</v>
      </c>
      <c r="DM16" s="92" t="s">
        <v>10</v>
      </c>
      <c r="DN16" s="396"/>
      <c r="DO16" s="166"/>
      <c r="DP16" s="496"/>
      <c r="DQ16" s="312" t="s">
        <v>9</v>
      </c>
      <c r="DR16" s="92" t="s">
        <v>10</v>
      </c>
      <c r="DS16" s="396" t="s">
        <v>153</v>
      </c>
      <c r="DT16" s="166" t="s">
        <v>861</v>
      </c>
      <c r="DU16" s="496" t="s">
        <v>207</v>
      </c>
      <c r="DV16" s="312" t="s">
        <v>9</v>
      </c>
      <c r="DW16" s="92" t="s">
        <v>10</v>
      </c>
      <c r="DX16" s="396"/>
      <c r="DY16" s="665"/>
      <c r="DZ16" s="1207"/>
      <c r="EA16" s="312" t="s">
        <v>9</v>
      </c>
      <c r="EB16" s="92" t="s">
        <v>10</v>
      </c>
      <c r="EC16" s="396"/>
      <c r="ED16" s="166"/>
      <c r="EE16" s="496"/>
      <c r="EF16" s="312" t="s">
        <v>9</v>
      </c>
      <c r="EG16" s="92" t="s">
        <v>10</v>
      </c>
      <c r="EH16" s="396" t="s">
        <v>153</v>
      </c>
      <c r="EI16" s="166" t="s">
        <v>932</v>
      </c>
      <c r="EJ16" s="496">
        <v>25</v>
      </c>
      <c r="EK16" s="705" t="s">
        <v>9</v>
      </c>
      <c r="EL16" s="706" t="s">
        <v>10</v>
      </c>
      <c r="EM16" s="1072" t="s">
        <v>865</v>
      </c>
      <c r="EN16" s="874" t="s">
        <v>23</v>
      </c>
      <c r="EO16" s="875">
        <v>31</v>
      </c>
      <c r="EP16" s="705" t="s">
        <v>9</v>
      </c>
      <c r="EQ16" s="706" t="s">
        <v>10</v>
      </c>
      <c r="ER16" s="873" t="s">
        <v>865</v>
      </c>
      <c r="ES16" s="874" t="s">
        <v>23</v>
      </c>
      <c r="ET16" s="768">
        <v>31</v>
      </c>
      <c r="EU16" s="705" t="s">
        <v>9</v>
      </c>
      <c r="EV16" s="706" t="s">
        <v>10</v>
      </c>
      <c r="EW16" s="1072" t="s">
        <v>865</v>
      </c>
      <c r="EX16" s="874" t="s">
        <v>23</v>
      </c>
      <c r="EY16" s="768">
        <v>31</v>
      </c>
      <c r="EZ16" s="705" t="s">
        <v>9</v>
      </c>
      <c r="FA16" s="706" t="s">
        <v>10</v>
      </c>
      <c r="FB16" s="873" t="s">
        <v>935</v>
      </c>
      <c r="FC16" s="874" t="s">
        <v>152</v>
      </c>
      <c r="FD16" s="875">
        <v>32</v>
      </c>
      <c r="FE16" s="705" t="s">
        <v>9</v>
      </c>
      <c r="FF16" s="706" t="s">
        <v>10</v>
      </c>
      <c r="FG16" s="1072" t="s">
        <v>865</v>
      </c>
      <c r="FH16" s="874" t="s">
        <v>23</v>
      </c>
      <c r="FI16" s="768">
        <v>31</v>
      </c>
      <c r="FJ16" s="705" t="s">
        <v>9</v>
      </c>
      <c r="FK16" s="706" t="s">
        <v>10</v>
      </c>
      <c r="FL16" s="1072" t="s">
        <v>956</v>
      </c>
      <c r="FM16" s="1074" t="s">
        <v>936</v>
      </c>
      <c r="FN16" s="875"/>
      <c r="FO16" s="705" t="s">
        <v>9</v>
      </c>
      <c r="FP16" s="709" t="s">
        <v>10</v>
      </c>
      <c r="FQ16" s="1072" t="s">
        <v>865</v>
      </c>
      <c r="FR16" s="874" t="s">
        <v>23</v>
      </c>
      <c r="FS16" s="875">
        <v>31</v>
      </c>
      <c r="FT16" s="705" t="s">
        <v>9</v>
      </c>
      <c r="FU16" s="709" t="s">
        <v>10</v>
      </c>
      <c r="FV16" s="1072" t="s">
        <v>937</v>
      </c>
      <c r="FW16" s="874" t="s">
        <v>697</v>
      </c>
      <c r="FX16" s="875">
        <v>33</v>
      </c>
      <c r="FY16" s="710" t="s">
        <v>9</v>
      </c>
      <c r="FZ16" s="706" t="s">
        <v>10</v>
      </c>
      <c r="GA16" s="1072" t="s">
        <v>865</v>
      </c>
      <c r="GB16" s="874" t="s">
        <v>23</v>
      </c>
      <c r="GC16" s="875">
        <v>31</v>
      </c>
      <c r="GD16" s="710" t="s">
        <v>9</v>
      </c>
      <c r="GE16" s="706" t="s">
        <v>10</v>
      </c>
      <c r="GF16" s="1072" t="s">
        <v>953</v>
      </c>
      <c r="GG16" s="874" t="s">
        <v>724</v>
      </c>
      <c r="GH16" s="875" t="s">
        <v>207</v>
      </c>
      <c r="GI16" s="764" t="s">
        <v>9</v>
      </c>
      <c r="GJ16" s="765" t="s">
        <v>10</v>
      </c>
      <c r="GK16" s="766" t="s">
        <v>865</v>
      </c>
      <c r="GL16" s="767" t="s">
        <v>23</v>
      </c>
      <c r="GM16" s="768">
        <v>31</v>
      </c>
      <c r="GN16" s="764" t="s">
        <v>9</v>
      </c>
      <c r="GO16" s="765" t="s">
        <v>10</v>
      </c>
      <c r="GP16" s="766"/>
      <c r="GQ16" s="767"/>
      <c r="GR16" s="768"/>
      <c r="GS16" s="764" t="s">
        <v>9</v>
      </c>
      <c r="GT16" s="765" t="s">
        <v>10</v>
      </c>
      <c r="GU16" s="766"/>
      <c r="GV16" s="767"/>
      <c r="GW16" s="768"/>
      <c r="GX16" s="153" t="s">
        <v>9</v>
      </c>
      <c r="GY16" s="92" t="s">
        <v>10</v>
      </c>
      <c r="GZ16" s="587"/>
      <c r="HA16" s="584"/>
      <c r="HB16" s="169"/>
      <c r="HC16" s="153" t="s">
        <v>9</v>
      </c>
      <c r="HD16" s="92" t="s">
        <v>10</v>
      </c>
      <c r="HE16" s="587" t="s">
        <v>958</v>
      </c>
      <c r="HF16" s="584" t="s">
        <v>26</v>
      </c>
      <c r="HG16" s="902">
        <v>41</v>
      </c>
      <c r="HH16" s="153" t="s">
        <v>9</v>
      </c>
      <c r="HI16" s="92" t="s">
        <v>10</v>
      </c>
      <c r="HJ16" s="587" t="s">
        <v>864</v>
      </c>
      <c r="HK16" s="584" t="s">
        <v>617</v>
      </c>
      <c r="HL16" s="169">
        <v>24</v>
      </c>
      <c r="HM16" s="148" t="s">
        <v>9</v>
      </c>
      <c r="HN16" s="92" t="s">
        <v>10</v>
      </c>
      <c r="HO16" s="587"/>
      <c r="HP16" s="584"/>
      <c r="HQ16" s="169"/>
      <c r="HR16" s="153" t="s">
        <v>9</v>
      </c>
      <c r="HS16" s="92" t="s">
        <v>10</v>
      </c>
      <c r="HT16" s="587"/>
      <c r="HU16" s="584"/>
      <c r="HV16" s="169"/>
      <c r="HW16" s="1077" t="s">
        <v>9</v>
      </c>
      <c r="HX16" s="1078" t="s">
        <v>10</v>
      </c>
      <c r="HY16" s="587"/>
      <c r="HZ16" s="584"/>
      <c r="IA16" s="169"/>
      <c r="IB16" s="153" t="s">
        <v>9</v>
      </c>
      <c r="IC16" s="92" t="s">
        <v>10</v>
      </c>
      <c r="ID16" s="587"/>
      <c r="IE16" s="584"/>
      <c r="IF16" s="169"/>
      <c r="IG16" s="841"/>
      <c r="IH16" s="81" t="s">
        <v>9</v>
      </c>
      <c r="II16" s="1371"/>
      <c r="IJ16" s="1371"/>
      <c r="IK16" s="1371"/>
      <c r="IL16" s="1368"/>
      <c r="IM16" s="1368"/>
      <c r="IN16" s="1368"/>
      <c r="IO16" s="1368"/>
      <c r="IP16" s="1368"/>
      <c r="IQ16" s="1368"/>
      <c r="IR16" s="1368"/>
      <c r="IS16" s="1368"/>
      <c r="IT16" s="1368"/>
      <c r="IU16" s="1378"/>
      <c r="IV16" s="1368"/>
      <c r="IW16" s="1368"/>
      <c r="IX16" s="1368"/>
      <c r="IY16" s="1368"/>
      <c r="IZ16" s="1373"/>
      <c r="JA16" s="129" t="s">
        <v>9</v>
      </c>
      <c r="JB16" s="1352"/>
      <c r="JC16" s="1375"/>
      <c r="JD16" s="1352"/>
      <c r="JE16" s="1352"/>
      <c r="JF16" s="1352"/>
      <c r="JG16" s="1352"/>
      <c r="JH16" s="1352"/>
      <c r="JI16" s="1352"/>
      <c r="JJ16" s="1352"/>
      <c r="JK16" s="1352"/>
      <c r="JL16" s="1352"/>
      <c r="JM16" s="1352"/>
      <c r="JN16" s="1381"/>
      <c r="JO16" s="1352"/>
      <c r="JP16" s="1352"/>
      <c r="JQ16" s="1352"/>
      <c r="JR16" s="1358"/>
      <c r="JS16" s="118"/>
      <c r="JT16" s="108" t="s">
        <v>9</v>
      </c>
      <c r="JU16" s="1355"/>
      <c r="JV16" s="1360"/>
      <c r="JW16" s="1355"/>
      <c r="JX16" s="1355"/>
      <c r="JY16" s="1355"/>
      <c r="JZ16" s="1355"/>
      <c r="KA16" s="1355"/>
      <c r="KB16" s="1355"/>
      <c r="KC16" s="1355"/>
      <c r="KD16" s="1355"/>
      <c r="KE16" s="1355"/>
      <c r="KF16" s="1355"/>
      <c r="KG16" s="1360"/>
      <c r="KH16" s="1360"/>
      <c r="KI16" s="1360"/>
      <c r="KJ16" s="1360"/>
      <c r="KK16" s="1355"/>
      <c r="KL16" s="1355"/>
      <c r="KM16" s="1360"/>
      <c r="KN16" s="1360"/>
      <c r="KO16" s="1360"/>
      <c r="KP16" s="1360"/>
      <c r="KQ16" s="1360"/>
      <c r="KR16" s="1360"/>
      <c r="KS16" s="1360"/>
      <c r="KT16" s="1360"/>
      <c r="KU16" s="1360"/>
      <c r="KV16" s="1360"/>
      <c r="KW16" s="1360"/>
      <c r="KX16" s="1360"/>
      <c r="KY16" s="1360"/>
      <c r="KZ16" s="1360"/>
      <c r="LA16" s="1355"/>
      <c r="LB16" s="1355"/>
      <c r="LC16" s="1360"/>
      <c r="LD16" s="1360"/>
      <c r="LE16" s="1360"/>
      <c r="LF16" s="1360"/>
    </row>
    <row r="17" spans="1:318" s="7" customFormat="1" ht="8.1" customHeight="1" thickBot="1">
      <c r="A17" s="148"/>
      <c r="B17" s="92"/>
      <c r="C17" s="201"/>
      <c r="D17" s="161"/>
      <c r="E17" s="169"/>
      <c r="F17" s="148"/>
      <c r="G17" s="92"/>
      <c r="H17" s="201"/>
      <c r="I17" s="161"/>
      <c r="J17" s="169"/>
      <c r="K17" s="148"/>
      <c r="L17" s="92"/>
      <c r="M17" s="258"/>
      <c r="N17" s="161"/>
      <c r="O17" s="169"/>
      <c r="P17" s="148"/>
      <c r="Q17" s="92"/>
      <c r="R17" s="258"/>
      <c r="S17" s="161"/>
      <c r="T17" s="169"/>
      <c r="U17" s="148"/>
      <c r="V17" s="92"/>
      <c r="W17" s="258"/>
      <c r="X17" s="161"/>
      <c r="Y17" s="169"/>
      <c r="Z17" s="148"/>
      <c r="AA17" s="92"/>
      <c r="AB17" s="258"/>
      <c r="AC17" s="161"/>
      <c r="AD17" s="169"/>
      <c r="AE17" s="148"/>
      <c r="AF17" s="92"/>
      <c r="AG17" s="258" t="s">
        <v>723</v>
      </c>
      <c r="AH17" s="161"/>
      <c r="AI17" s="496"/>
      <c r="AJ17" s="148"/>
      <c r="AK17" s="92"/>
      <c r="AL17" s="882"/>
      <c r="AM17" s="883"/>
      <c r="AN17" s="496"/>
      <c r="AO17" s="312"/>
      <c r="AP17" s="92"/>
      <c r="AQ17" s="201" t="s">
        <v>917</v>
      </c>
      <c r="AR17" s="161"/>
      <c r="AS17" s="169"/>
      <c r="AT17" s="148"/>
      <c r="AU17" s="92"/>
      <c r="AV17" s="289"/>
      <c r="AW17" s="166"/>
      <c r="AX17" s="169"/>
      <c r="AY17" s="148"/>
      <c r="AZ17" s="92"/>
      <c r="BA17" s="258" t="s">
        <v>924</v>
      </c>
      <c r="BB17" s="161"/>
      <c r="BC17" s="402"/>
      <c r="BD17" s="148"/>
      <c r="BE17" s="92"/>
      <c r="BF17" s="258"/>
      <c r="BG17" s="161"/>
      <c r="BH17" s="402"/>
      <c r="BI17" s="148"/>
      <c r="BJ17" s="92"/>
      <c r="BK17" s="258" t="s">
        <v>703</v>
      </c>
      <c r="BL17" s="161"/>
      <c r="BM17" s="402"/>
      <c r="BN17" s="463"/>
      <c r="BO17" s="464"/>
      <c r="BP17" s="557" t="s">
        <v>353</v>
      </c>
      <c r="BQ17" s="558"/>
      <c r="BR17" s="462"/>
      <c r="BS17" s="148"/>
      <c r="BT17" s="92"/>
      <c r="BU17" s="557"/>
      <c r="BV17" s="558"/>
      <c r="BW17" s="462"/>
      <c r="BX17" s="148"/>
      <c r="BY17" s="92"/>
      <c r="BZ17" s="557"/>
      <c r="CA17" s="558"/>
      <c r="CB17" s="462"/>
      <c r="CC17" s="148"/>
      <c r="CD17" s="92"/>
      <c r="CE17" s="258"/>
      <c r="CF17" s="161"/>
      <c r="CG17" s="169"/>
      <c r="CH17" s="148"/>
      <c r="CI17" s="92"/>
      <c r="CJ17" s="289"/>
      <c r="CK17" s="482"/>
      <c r="CL17" s="169"/>
      <c r="CM17" s="148"/>
      <c r="CN17" s="92"/>
      <c r="CO17" s="557" t="s">
        <v>159</v>
      </c>
      <c r="CP17" s="558"/>
      <c r="CQ17" s="169"/>
      <c r="CR17" s="148"/>
      <c r="CS17" s="92"/>
      <c r="CT17" s="557" t="s">
        <v>159</v>
      </c>
      <c r="CU17" s="558"/>
      <c r="CV17" s="169"/>
      <c r="CW17" s="148"/>
      <c r="CX17" s="92"/>
      <c r="CY17" s="557"/>
      <c r="CZ17" s="558"/>
      <c r="DA17" s="169"/>
      <c r="DB17" s="153"/>
      <c r="DC17" s="92"/>
      <c r="DD17" s="557"/>
      <c r="DE17" s="558"/>
      <c r="DF17" s="169"/>
      <c r="DG17" s="148"/>
      <c r="DH17" s="448"/>
      <c r="DI17" s="557"/>
      <c r="DJ17" s="563"/>
      <c r="DK17" s="169"/>
      <c r="DL17" s="312"/>
      <c r="DM17" s="92"/>
      <c r="DN17" s="289"/>
      <c r="DO17" s="482"/>
      <c r="DP17" s="496"/>
      <c r="DQ17" s="312"/>
      <c r="DR17" s="92"/>
      <c r="DS17" s="289" t="s">
        <v>158</v>
      </c>
      <c r="DT17" s="482"/>
      <c r="DU17" s="496">
        <v>16</v>
      </c>
      <c r="DV17" s="312"/>
      <c r="DW17" s="92"/>
      <c r="DX17" s="289"/>
      <c r="DY17" s="482"/>
      <c r="DZ17" s="1207"/>
      <c r="EA17" s="312"/>
      <c r="EB17" s="92"/>
      <c r="EC17" s="289"/>
      <c r="ED17" s="482"/>
      <c r="EE17" s="496"/>
      <c r="EF17" s="312"/>
      <c r="EG17" s="92"/>
      <c r="EH17" s="289" t="s">
        <v>817</v>
      </c>
      <c r="EI17" s="482"/>
      <c r="EJ17" s="496"/>
      <c r="EK17" s="705"/>
      <c r="EL17" s="706"/>
      <c r="EM17" s="1072"/>
      <c r="EN17" s="876"/>
      <c r="EO17" s="875"/>
      <c r="EP17" s="705"/>
      <c r="EQ17" s="706"/>
      <c r="ER17" s="873"/>
      <c r="ES17" s="876"/>
      <c r="ET17" s="768"/>
      <c r="EU17" s="705"/>
      <c r="EV17" s="706"/>
      <c r="EW17" s="1072"/>
      <c r="EX17" s="876"/>
      <c r="EY17" s="768"/>
      <c r="EZ17" s="705"/>
      <c r="FA17" s="706"/>
      <c r="FB17" s="873" t="s">
        <v>938</v>
      </c>
      <c r="FC17" s="876"/>
      <c r="FD17" s="875"/>
      <c r="FE17" s="705"/>
      <c r="FF17" s="706"/>
      <c r="FG17" s="1072"/>
      <c r="FH17" s="876"/>
      <c r="FI17" s="768"/>
      <c r="FJ17" s="705"/>
      <c r="FK17" s="706"/>
      <c r="FL17" s="1072" t="s">
        <v>957</v>
      </c>
      <c r="FM17" s="876"/>
      <c r="FN17" s="875"/>
      <c r="FO17" s="705"/>
      <c r="FP17" s="709"/>
      <c r="FQ17" s="1072"/>
      <c r="FR17" s="876"/>
      <c r="FS17" s="875"/>
      <c r="FT17" s="705"/>
      <c r="FU17" s="709"/>
      <c r="FV17" s="1072" t="s">
        <v>939</v>
      </c>
      <c r="FW17" s="876"/>
      <c r="FX17" s="875"/>
      <c r="FY17" s="710"/>
      <c r="FZ17" s="706"/>
      <c r="GA17" s="1072"/>
      <c r="GB17" s="876"/>
      <c r="GC17" s="875"/>
      <c r="GD17" s="710"/>
      <c r="GE17" s="706"/>
      <c r="GF17" s="1072" t="s">
        <v>954</v>
      </c>
      <c r="GG17" s="876"/>
      <c r="GH17" s="875">
        <v>24</v>
      </c>
      <c r="GI17" s="764"/>
      <c r="GJ17" s="765"/>
      <c r="GK17" s="766"/>
      <c r="GL17" s="767"/>
      <c r="GM17" s="768"/>
      <c r="GN17" s="764"/>
      <c r="GO17" s="765"/>
      <c r="GP17" s="766"/>
      <c r="GQ17" s="767"/>
      <c r="GR17" s="768"/>
      <c r="GS17" s="764"/>
      <c r="GT17" s="765"/>
      <c r="GU17" s="766"/>
      <c r="GV17" s="767"/>
      <c r="GW17" s="768"/>
      <c r="GX17" s="153"/>
      <c r="GY17" s="92"/>
      <c r="GZ17" s="587"/>
      <c r="HA17" s="584"/>
      <c r="HB17" s="169"/>
      <c r="HC17" s="153"/>
      <c r="HD17" s="92"/>
      <c r="HE17" s="587"/>
      <c r="HF17" s="584"/>
      <c r="HG17" s="902"/>
      <c r="HH17" s="153"/>
      <c r="HI17" s="92"/>
      <c r="HJ17" s="587"/>
      <c r="HK17" s="584"/>
      <c r="HL17" s="169"/>
      <c r="HM17" s="148"/>
      <c r="HN17" s="92"/>
      <c r="HO17" s="587"/>
      <c r="HP17" s="584"/>
      <c r="HQ17" s="169"/>
      <c r="HR17" s="153"/>
      <c r="HS17" s="92"/>
      <c r="HT17" s="587"/>
      <c r="HU17" s="584"/>
      <c r="HV17" s="169"/>
      <c r="HW17" s="1077"/>
      <c r="HX17" s="1078"/>
      <c r="HY17" s="587"/>
      <c r="HZ17" s="584"/>
      <c r="IA17" s="169"/>
      <c r="IB17" s="153"/>
      <c r="IC17" s="92"/>
      <c r="ID17" s="587"/>
      <c r="IE17" s="584"/>
      <c r="IF17" s="169"/>
      <c r="IG17" s="841"/>
      <c r="IH17" s="81"/>
      <c r="II17" s="1371"/>
      <c r="IJ17" s="1371"/>
      <c r="IK17" s="1371"/>
      <c r="IL17" s="1368"/>
      <c r="IM17" s="1368"/>
      <c r="IN17" s="1368"/>
      <c r="IO17" s="1368"/>
      <c r="IP17" s="1368"/>
      <c r="IQ17" s="1368"/>
      <c r="IR17" s="1368"/>
      <c r="IS17" s="1368"/>
      <c r="IT17" s="1368"/>
      <c r="IU17" s="1378"/>
      <c r="IV17" s="1368"/>
      <c r="IW17" s="1368"/>
      <c r="IX17" s="1368"/>
      <c r="IY17" s="1368"/>
      <c r="IZ17" s="1373"/>
      <c r="JA17" s="129"/>
      <c r="JB17" s="1352"/>
      <c r="JC17" s="1375"/>
      <c r="JD17" s="1352"/>
      <c r="JE17" s="1352"/>
      <c r="JF17" s="1352"/>
      <c r="JG17" s="1352"/>
      <c r="JH17" s="1352"/>
      <c r="JI17" s="1352"/>
      <c r="JJ17" s="1352"/>
      <c r="JK17" s="1352"/>
      <c r="JL17" s="1352"/>
      <c r="JM17" s="1352"/>
      <c r="JN17" s="1381"/>
      <c r="JO17" s="1352"/>
      <c r="JP17" s="1352"/>
      <c r="JQ17" s="1352"/>
      <c r="JR17" s="1358"/>
      <c r="JS17" s="118"/>
      <c r="JT17" s="108"/>
      <c r="JU17" s="1355"/>
      <c r="JV17" s="1360"/>
      <c r="JW17" s="1355"/>
      <c r="JX17" s="1355"/>
      <c r="JY17" s="1355"/>
      <c r="JZ17" s="1355"/>
      <c r="KA17" s="1355"/>
      <c r="KB17" s="1355"/>
      <c r="KC17" s="1355"/>
      <c r="KD17" s="1355"/>
      <c r="KE17" s="1355"/>
      <c r="KF17" s="1355"/>
      <c r="KG17" s="1360"/>
      <c r="KH17" s="1360"/>
      <c r="KI17" s="1360"/>
      <c r="KJ17" s="1360"/>
      <c r="KK17" s="1355"/>
      <c r="KL17" s="1355"/>
      <c r="KM17" s="1360"/>
      <c r="KN17" s="1360"/>
      <c r="KO17" s="1360"/>
      <c r="KP17" s="1360"/>
      <c r="KQ17" s="1360"/>
      <c r="KR17" s="1360"/>
      <c r="KS17" s="1360"/>
      <c r="KT17" s="1360"/>
      <c r="KU17" s="1360"/>
      <c r="KV17" s="1360"/>
      <c r="KW17" s="1360"/>
      <c r="KX17" s="1360"/>
      <c r="KY17" s="1360"/>
      <c r="KZ17" s="1360"/>
      <c r="LA17" s="1355"/>
      <c r="LB17" s="1355"/>
      <c r="LC17" s="1360"/>
      <c r="LD17" s="1360"/>
      <c r="LE17" s="1360"/>
      <c r="LF17" s="1360"/>
    </row>
    <row r="18" spans="1:318" s="7" customFormat="1" ht="8.1" customHeight="1" thickBot="1">
      <c r="A18" s="149"/>
      <c r="B18" s="93"/>
      <c r="C18" s="203"/>
      <c r="D18" s="162"/>
      <c r="E18" s="170"/>
      <c r="F18" s="149"/>
      <c r="G18" s="93"/>
      <c r="H18" s="203"/>
      <c r="I18" s="162"/>
      <c r="J18" s="170"/>
      <c r="K18" s="149"/>
      <c r="L18" s="93"/>
      <c r="M18" s="259"/>
      <c r="N18" s="162"/>
      <c r="O18" s="170"/>
      <c r="P18" s="149"/>
      <c r="Q18" s="93"/>
      <c r="R18" s="259"/>
      <c r="S18" s="162"/>
      <c r="T18" s="170"/>
      <c r="U18" s="149"/>
      <c r="V18" s="93"/>
      <c r="W18" s="259"/>
      <c r="X18" s="162"/>
      <c r="Y18" s="170"/>
      <c r="Z18" s="149"/>
      <c r="AA18" s="93"/>
      <c r="AB18" s="259"/>
      <c r="AC18" s="162"/>
      <c r="AD18" s="170"/>
      <c r="AE18" s="149"/>
      <c r="AF18" s="93"/>
      <c r="AG18" s="259" t="s">
        <v>915</v>
      </c>
      <c r="AH18" s="162"/>
      <c r="AI18" s="1201"/>
      <c r="AJ18" s="149"/>
      <c r="AK18" s="93"/>
      <c r="AL18" s="884"/>
      <c r="AM18" s="885"/>
      <c r="AN18" s="1201"/>
      <c r="AO18" s="313"/>
      <c r="AP18" s="93"/>
      <c r="AQ18" s="203"/>
      <c r="AR18" s="162"/>
      <c r="AS18" s="170"/>
      <c r="AT18" s="149"/>
      <c r="AU18" s="93"/>
      <c r="AV18" s="506"/>
      <c r="AW18" s="262"/>
      <c r="AX18" s="170"/>
      <c r="AY18" s="149"/>
      <c r="AZ18" s="93"/>
      <c r="BA18" s="259"/>
      <c r="BB18" s="162"/>
      <c r="BC18" s="403"/>
      <c r="BD18" s="149"/>
      <c r="BE18" s="93"/>
      <c r="BF18" s="259"/>
      <c r="BG18" s="162"/>
      <c r="BH18" s="403"/>
      <c r="BI18" s="149"/>
      <c r="BJ18" s="93"/>
      <c r="BK18" s="259"/>
      <c r="BL18" s="162"/>
      <c r="BM18" s="403"/>
      <c r="BN18" s="466"/>
      <c r="BO18" s="469"/>
      <c r="BP18" s="559"/>
      <c r="BQ18" s="560"/>
      <c r="BR18" s="465"/>
      <c r="BS18" s="149"/>
      <c r="BT18" s="93"/>
      <c r="BU18" s="559"/>
      <c r="BV18" s="560"/>
      <c r="BW18" s="465"/>
      <c r="BX18" s="149"/>
      <c r="BY18" s="93"/>
      <c r="BZ18" s="559"/>
      <c r="CA18" s="560"/>
      <c r="CB18" s="465"/>
      <c r="CC18" s="149"/>
      <c r="CD18" s="93"/>
      <c r="CE18" s="259"/>
      <c r="CF18" s="162"/>
      <c r="CG18" s="170"/>
      <c r="CH18" s="149"/>
      <c r="CI18" s="93"/>
      <c r="CJ18" s="259"/>
      <c r="CK18" s="483"/>
      <c r="CL18" s="170"/>
      <c r="CM18" s="149"/>
      <c r="CN18" s="93"/>
      <c r="CO18" s="559" t="s">
        <v>931</v>
      </c>
      <c r="CP18" s="560"/>
      <c r="CQ18" s="170"/>
      <c r="CR18" s="149"/>
      <c r="CS18" s="93"/>
      <c r="CT18" s="559" t="s">
        <v>929</v>
      </c>
      <c r="CU18" s="560"/>
      <c r="CV18" s="170"/>
      <c r="CW18" s="149"/>
      <c r="CX18" s="93"/>
      <c r="CY18" s="559"/>
      <c r="CZ18" s="560"/>
      <c r="DA18" s="170"/>
      <c r="DB18" s="151"/>
      <c r="DC18" s="93"/>
      <c r="DD18" s="559"/>
      <c r="DE18" s="560"/>
      <c r="DF18" s="170"/>
      <c r="DG18" s="149"/>
      <c r="DH18" s="112"/>
      <c r="DI18" s="559"/>
      <c r="DJ18" s="560"/>
      <c r="DK18" s="170"/>
      <c r="DL18" s="313"/>
      <c r="DM18" s="93"/>
      <c r="DN18" s="399"/>
      <c r="DO18" s="483"/>
      <c r="DP18" s="664"/>
      <c r="DQ18" s="313"/>
      <c r="DR18" s="93"/>
      <c r="DS18" s="399" t="s">
        <v>929</v>
      </c>
      <c r="DT18" s="483"/>
      <c r="DU18" s="664"/>
      <c r="DV18" s="313"/>
      <c r="DW18" s="93"/>
      <c r="DX18" s="399"/>
      <c r="DY18" s="483"/>
      <c r="DZ18" s="1208"/>
      <c r="EA18" s="313"/>
      <c r="EB18" s="93"/>
      <c r="EC18" s="399"/>
      <c r="ED18" s="483"/>
      <c r="EE18" s="664"/>
      <c r="EF18" s="313"/>
      <c r="EG18" s="93"/>
      <c r="EH18" s="399"/>
      <c r="EI18" s="483"/>
      <c r="EJ18" s="664"/>
      <c r="EK18" s="713"/>
      <c r="EL18" s="719"/>
      <c r="EM18" s="1073"/>
      <c r="EN18" s="878"/>
      <c r="EO18" s="879"/>
      <c r="EP18" s="713"/>
      <c r="EQ18" s="719"/>
      <c r="ER18" s="877"/>
      <c r="ES18" s="878"/>
      <c r="ET18" s="772"/>
      <c r="EU18" s="713"/>
      <c r="EV18" s="719"/>
      <c r="EW18" s="1073"/>
      <c r="EX18" s="878"/>
      <c r="EY18" s="772"/>
      <c r="EZ18" s="713"/>
      <c r="FA18" s="719"/>
      <c r="FB18" s="877" t="s">
        <v>940</v>
      </c>
      <c r="FC18" s="878"/>
      <c r="FD18" s="879"/>
      <c r="FE18" s="713"/>
      <c r="FF18" s="719"/>
      <c r="FG18" s="1073"/>
      <c r="FH18" s="878"/>
      <c r="FI18" s="772"/>
      <c r="FJ18" s="713"/>
      <c r="FK18" s="719"/>
      <c r="FL18" s="1073"/>
      <c r="FM18" s="878"/>
      <c r="FN18" s="879"/>
      <c r="FO18" s="713"/>
      <c r="FP18" s="714"/>
      <c r="FQ18" s="1073"/>
      <c r="FR18" s="878"/>
      <c r="FS18" s="879"/>
      <c r="FT18" s="713"/>
      <c r="FU18" s="714"/>
      <c r="FV18" s="1073"/>
      <c r="FW18" s="878"/>
      <c r="FX18" s="879"/>
      <c r="FY18" s="718"/>
      <c r="FZ18" s="719"/>
      <c r="GA18" s="1073"/>
      <c r="GB18" s="878"/>
      <c r="GC18" s="879"/>
      <c r="GD18" s="718"/>
      <c r="GE18" s="719"/>
      <c r="GF18" s="1073"/>
      <c r="GG18" s="878"/>
      <c r="GH18" s="879"/>
      <c r="GI18" s="769"/>
      <c r="GJ18" s="774"/>
      <c r="GK18" s="771"/>
      <c r="GL18" s="771"/>
      <c r="GM18" s="772"/>
      <c r="GN18" s="769"/>
      <c r="GO18" s="774"/>
      <c r="GP18" s="771"/>
      <c r="GQ18" s="771"/>
      <c r="GR18" s="772"/>
      <c r="GS18" s="769"/>
      <c r="GT18" s="774"/>
      <c r="GU18" s="771"/>
      <c r="GV18" s="771"/>
      <c r="GW18" s="772"/>
      <c r="GX18" s="151"/>
      <c r="GY18" s="93"/>
      <c r="GZ18" s="588"/>
      <c r="HA18" s="588"/>
      <c r="HB18" s="170"/>
      <c r="HC18" s="151"/>
      <c r="HD18" s="93"/>
      <c r="HE18" s="1205"/>
      <c r="HF18" s="1205"/>
      <c r="HG18" s="903"/>
      <c r="HH18" s="151"/>
      <c r="HI18" s="93"/>
      <c r="HJ18" s="588"/>
      <c r="HK18" s="588"/>
      <c r="HL18" s="170"/>
      <c r="HM18" s="149"/>
      <c r="HN18" s="93"/>
      <c r="HO18" s="588"/>
      <c r="HP18" s="588"/>
      <c r="HQ18" s="170"/>
      <c r="HR18" s="151"/>
      <c r="HS18" s="93"/>
      <c r="HT18" s="588"/>
      <c r="HU18" s="588"/>
      <c r="HV18" s="170"/>
      <c r="HW18" s="1079"/>
      <c r="HX18" s="1082"/>
      <c r="HY18" s="588"/>
      <c r="HZ18" s="588"/>
      <c r="IA18" s="170"/>
      <c r="IB18" s="151"/>
      <c r="IC18" s="93"/>
      <c r="ID18" s="588"/>
      <c r="IE18" s="588"/>
      <c r="IF18" s="170"/>
      <c r="IG18" s="841"/>
      <c r="IH18" s="82"/>
      <c r="II18" s="1372"/>
      <c r="IJ18" s="1372"/>
      <c r="IK18" s="1372"/>
      <c r="IL18" s="1369"/>
      <c r="IM18" s="1369"/>
      <c r="IN18" s="1369"/>
      <c r="IO18" s="1369"/>
      <c r="IP18" s="1369"/>
      <c r="IQ18" s="1369"/>
      <c r="IR18" s="1369"/>
      <c r="IS18" s="1369"/>
      <c r="IT18" s="1369"/>
      <c r="IU18" s="1379"/>
      <c r="IV18" s="1369"/>
      <c r="IW18" s="1369"/>
      <c r="IX18" s="1369"/>
      <c r="IY18" s="1369"/>
      <c r="IZ18" s="1373"/>
      <c r="JA18" s="130"/>
      <c r="JB18" s="1353"/>
      <c r="JC18" s="1376"/>
      <c r="JD18" s="1353"/>
      <c r="JE18" s="1353"/>
      <c r="JF18" s="1353"/>
      <c r="JG18" s="1353"/>
      <c r="JH18" s="1353"/>
      <c r="JI18" s="1353"/>
      <c r="JJ18" s="1353"/>
      <c r="JK18" s="1353"/>
      <c r="JL18" s="1353"/>
      <c r="JM18" s="1353"/>
      <c r="JN18" s="1382"/>
      <c r="JO18" s="1353"/>
      <c r="JP18" s="1353"/>
      <c r="JQ18" s="1353"/>
      <c r="JR18" s="1359"/>
      <c r="JS18" s="119"/>
      <c r="JT18" s="109"/>
      <c r="JU18" s="1356"/>
      <c r="JV18" s="1360"/>
      <c r="JW18" s="1356"/>
      <c r="JX18" s="1356"/>
      <c r="JY18" s="1356"/>
      <c r="JZ18" s="1356"/>
      <c r="KA18" s="1356"/>
      <c r="KB18" s="1356"/>
      <c r="KC18" s="1356"/>
      <c r="KD18" s="1356"/>
      <c r="KE18" s="1356"/>
      <c r="KF18" s="1356"/>
      <c r="KG18" s="1360"/>
      <c r="KH18" s="1360"/>
      <c r="KI18" s="1360"/>
      <c r="KJ18" s="1360"/>
      <c r="KK18" s="1356"/>
      <c r="KL18" s="1356"/>
      <c r="KM18" s="1360"/>
      <c r="KN18" s="1360"/>
      <c r="KO18" s="1360"/>
      <c r="KP18" s="1360"/>
      <c r="KQ18" s="1360"/>
      <c r="KR18" s="1360"/>
      <c r="KS18" s="1360"/>
      <c r="KT18" s="1360"/>
      <c r="KU18" s="1360"/>
      <c r="KV18" s="1360"/>
      <c r="KW18" s="1360"/>
      <c r="KX18" s="1360"/>
      <c r="KY18" s="1360"/>
      <c r="KZ18" s="1360"/>
      <c r="LA18" s="1356"/>
      <c r="LB18" s="1356"/>
      <c r="LC18" s="1360"/>
      <c r="LD18" s="1360"/>
      <c r="LE18" s="1360"/>
      <c r="LF18" s="1360"/>
    </row>
    <row r="19" spans="1:318" s="7" customFormat="1" ht="8.1" customHeight="1" thickBot="1">
      <c r="A19" s="147"/>
      <c r="B19" s="94"/>
      <c r="C19" s="202"/>
      <c r="D19" s="160"/>
      <c r="E19" s="168"/>
      <c r="F19" s="147"/>
      <c r="G19" s="94"/>
      <c r="H19" s="202"/>
      <c r="I19" s="160"/>
      <c r="J19" s="168"/>
      <c r="K19" s="147"/>
      <c r="L19" s="94"/>
      <c r="M19" s="256"/>
      <c r="N19" s="160"/>
      <c r="O19" s="168"/>
      <c r="P19" s="147"/>
      <c r="Q19" s="94"/>
      <c r="R19" s="256"/>
      <c r="S19" s="160"/>
      <c r="T19" s="168"/>
      <c r="U19" s="147"/>
      <c r="V19" s="94"/>
      <c r="W19" s="256"/>
      <c r="X19" s="160"/>
      <c r="Y19" s="168"/>
      <c r="Z19" s="147"/>
      <c r="AA19" s="94"/>
      <c r="AB19" s="256"/>
      <c r="AC19" s="160"/>
      <c r="AD19" s="168"/>
      <c r="AE19" s="147"/>
      <c r="AF19" s="94"/>
      <c r="AG19" s="256"/>
      <c r="AH19" s="160"/>
      <c r="AI19" s="495"/>
      <c r="AJ19" s="147"/>
      <c r="AK19" s="94"/>
      <c r="AL19" s="880"/>
      <c r="AM19" s="869"/>
      <c r="AN19" s="495"/>
      <c r="AO19" s="311"/>
      <c r="AP19" s="94"/>
      <c r="AQ19" s="202"/>
      <c r="AR19" s="160"/>
      <c r="AS19" s="168"/>
      <c r="AT19" s="147"/>
      <c r="AU19" s="94"/>
      <c r="AV19" s="505"/>
      <c r="AW19" s="260"/>
      <c r="AX19" s="168"/>
      <c r="AY19" s="147"/>
      <c r="AZ19" s="94"/>
      <c r="BA19" s="256"/>
      <c r="BB19" s="160"/>
      <c r="BC19" s="401"/>
      <c r="BD19" s="147"/>
      <c r="BE19" s="94"/>
      <c r="BF19" s="256"/>
      <c r="BG19" s="160"/>
      <c r="BH19" s="401"/>
      <c r="BI19" s="147"/>
      <c r="BJ19" s="94"/>
      <c r="BK19" s="256"/>
      <c r="BL19" s="160"/>
      <c r="BM19" s="401"/>
      <c r="BN19" s="460"/>
      <c r="BO19" s="470"/>
      <c r="BP19" s="458"/>
      <c r="BQ19" s="561"/>
      <c r="BR19" s="459"/>
      <c r="BS19" s="147"/>
      <c r="BT19" s="94"/>
      <c r="BU19" s="458"/>
      <c r="BV19" s="561"/>
      <c r="BW19" s="459"/>
      <c r="BX19" s="147"/>
      <c r="BY19" s="94"/>
      <c r="BZ19" s="458"/>
      <c r="CA19" s="561"/>
      <c r="CB19" s="459"/>
      <c r="CC19" s="147"/>
      <c r="CD19" s="94"/>
      <c r="CE19" s="256"/>
      <c r="CF19" s="160"/>
      <c r="CG19" s="168"/>
      <c r="CH19" s="147"/>
      <c r="CI19" s="94"/>
      <c r="CJ19" s="505"/>
      <c r="CK19" s="481"/>
      <c r="CL19" s="168"/>
      <c r="CM19" s="147"/>
      <c r="CN19" s="94"/>
      <c r="CO19" s="458"/>
      <c r="CP19" s="561"/>
      <c r="CQ19" s="168"/>
      <c r="CR19" s="147"/>
      <c r="CS19" s="94"/>
      <c r="CT19" s="458"/>
      <c r="CU19" s="561"/>
      <c r="CV19" s="168"/>
      <c r="CW19" s="147"/>
      <c r="CX19" s="94"/>
      <c r="CY19" s="458"/>
      <c r="CZ19" s="561"/>
      <c r="DA19" s="168"/>
      <c r="DB19" s="152"/>
      <c r="DC19" s="94"/>
      <c r="DD19" s="458"/>
      <c r="DE19" s="561"/>
      <c r="DF19" s="168"/>
      <c r="DG19" s="147"/>
      <c r="DH19" s="449"/>
      <c r="DI19" s="458"/>
      <c r="DJ19" s="561"/>
      <c r="DK19" s="168"/>
      <c r="DL19" s="311"/>
      <c r="DM19" s="94"/>
      <c r="DN19" s="404"/>
      <c r="DO19" s="481"/>
      <c r="DP19" s="495"/>
      <c r="DQ19" s="311"/>
      <c r="DR19" s="91"/>
      <c r="DS19" s="404"/>
      <c r="DT19" s="481"/>
      <c r="DU19" s="495"/>
      <c r="DV19" s="311"/>
      <c r="DW19" s="91"/>
      <c r="DX19" s="404"/>
      <c r="DY19" s="481"/>
      <c r="DZ19" s="1206"/>
      <c r="EA19" s="311"/>
      <c r="EB19" s="94"/>
      <c r="EC19" s="404"/>
      <c r="ED19" s="481"/>
      <c r="EE19" s="495"/>
      <c r="EF19" s="311"/>
      <c r="EG19" s="94"/>
      <c r="EH19" s="404"/>
      <c r="EI19" s="481"/>
      <c r="EJ19" s="495"/>
      <c r="EK19" s="698"/>
      <c r="EL19" s="720"/>
      <c r="EM19" s="870"/>
      <c r="EN19" s="871"/>
      <c r="EO19" s="872"/>
      <c r="EP19" s="698"/>
      <c r="EQ19" s="720"/>
      <c r="ER19" s="870"/>
      <c r="ES19" s="871"/>
      <c r="ET19" s="763"/>
      <c r="EU19" s="698"/>
      <c r="EV19" s="720"/>
      <c r="EW19" s="1071"/>
      <c r="EX19" s="871"/>
      <c r="EY19" s="763"/>
      <c r="EZ19" s="698"/>
      <c r="FA19" s="720"/>
      <c r="FB19" s="870" t="s">
        <v>933</v>
      </c>
      <c r="FC19" s="871"/>
      <c r="FD19" s="872"/>
      <c r="FE19" s="698"/>
      <c r="FF19" s="720"/>
      <c r="FG19" s="870"/>
      <c r="FH19" s="871"/>
      <c r="FI19" s="763"/>
      <c r="FJ19" s="698"/>
      <c r="FK19" s="720"/>
      <c r="FL19" s="1071" t="s">
        <v>899</v>
      </c>
      <c r="FM19" s="871"/>
      <c r="FN19" s="872"/>
      <c r="FO19" s="698"/>
      <c r="FP19" s="721"/>
      <c r="FQ19" s="1071"/>
      <c r="FR19" s="871"/>
      <c r="FS19" s="872"/>
      <c r="FT19" s="698"/>
      <c r="FU19" s="721"/>
      <c r="FV19" s="1071" t="s">
        <v>941</v>
      </c>
      <c r="FW19" s="871"/>
      <c r="FX19" s="872"/>
      <c r="FY19" s="704"/>
      <c r="FZ19" s="720"/>
      <c r="GA19" s="1071"/>
      <c r="GB19" s="871"/>
      <c r="GC19" s="872"/>
      <c r="GD19" s="704"/>
      <c r="GE19" s="720"/>
      <c r="GF19" s="1071" t="s">
        <v>952</v>
      </c>
      <c r="GG19" s="871"/>
      <c r="GH19" s="872"/>
      <c r="GI19" s="759"/>
      <c r="GJ19" s="775"/>
      <c r="GK19" s="761"/>
      <c r="GL19" s="762"/>
      <c r="GM19" s="763"/>
      <c r="GN19" s="759"/>
      <c r="GO19" s="775"/>
      <c r="GP19" s="761"/>
      <c r="GQ19" s="762"/>
      <c r="GR19" s="763"/>
      <c r="GS19" s="759"/>
      <c r="GT19" s="775"/>
      <c r="GU19" s="761"/>
      <c r="GV19" s="762"/>
      <c r="GW19" s="763"/>
      <c r="GX19" s="152"/>
      <c r="GY19" s="94"/>
      <c r="GZ19" s="585"/>
      <c r="HA19" s="586"/>
      <c r="HB19" s="168"/>
      <c r="HC19" s="152"/>
      <c r="HD19" s="94"/>
      <c r="HE19" s="585"/>
      <c r="HF19" s="1348"/>
      <c r="HG19" s="901"/>
      <c r="HH19" s="152"/>
      <c r="HI19" s="94"/>
      <c r="HJ19" s="585"/>
      <c r="HK19" s="586"/>
      <c r="HL19" s="901"/>
      <c r="HM19" s="147"/>
      <c r="HN19" s="94"/>
      <c r="HO19" s="585"/>
      <c r="HP19" s="586"/>
      <c r="HQ19" s="168"/>
      <c r="HR19" s="152"/>
      <c r="HS19" s="94"/>
      <c r="HT19" s="585"/>
      <c r="HU19" s="586"/>
      <c r="HV19" s="168"/>
      <c r="HW19" s="1075"/>
      <c r="HX19" s="1083"/>
      <c r="HY19" s="585"/>
      <c r="HZ19" s="586"/>
      <c r="IA19" s="168"/>
      <c r="IB19" s="152"/>
      <c r="IC19" s="94"/>
      <c r="ID19" s="585"/>
      <c r="IE19" s="586"/>
      <c r="IF19" s="168"/>
      <c r="IG19" s="841"/>
      <c r="IH19" s="80"/>
      <c r="II19" s="1370">
        <f>COUNTIF($A19:$IA22,"=CSB")</f>
        <v>4</v>
      </c>
      <c r="IJ19" s="1370">
        <f>COUNTIF($A19:$IA22,"41")</f>
        <v>1</v>
      </c>
      <c r="IK19" s="1370">
        <f>COUNTIF($A19:$IA22,"42")</f>
        <v>0</v>
      </c>
      <c r="IL19" s="1367">
        <f>COUNTIF($A19:$IA22,"40")</f>
        <v>0</v>
      </c>
      <c r="IM19" s="1367">
        <f>COUNTIF($A19:$IA22,"11")</f>
        <v>1</v>
      </c>
      <c r="IN19" s="1367">
        <f>COUNTIF($A19:$IA22,"13")</f>
        <v>1</v>
      </c>
      <c r="IO19" s="1367">
        <f>COUNTIF($A19:$IA22,"=19")</f>
        <v>1</v>
      </c>
      <c r="IP19" s="1367">
        <f>COUNTIF($A19:$IA22,"=14")</f>
        <v>1</v>
      </c>
      <c r="IQ19" s="1367">
        <f>COUNTIF($A19:$IA22,"=24")</f>
        <v>8</v>
      </c>
      <c r="IR19" s="1367">
        <f>COUNTIF($A19:$IA22,"=25")</f>
        <v>1</v>
      </c>
      <c r="IS19" s="1367">
        <f>COUNTIF($A19:$IA22,"=26")</f>
        <v>1</v>
      </c>
      <c r="IT19" s="1367">
        <f>COUNTIF($A19:$IA22,"=29")</f>
        <v>0</v>
      </c>
      <c r="IU19" s="1377">
        <f>COUNTIF($A19:$IA22,"=30")</f>
        <v>0</v>
      </c>
      <c r="IV19" s="1367">
        <f>COUNTIF($A19:$IA22,"=31")</f>
        <v>1</v>
      </c>
      <c r="IW19" s="1367">
        <f>COUNTIF($A19:$IA22,"=32")</f>
        <v>1</v>
      </c>
      <c r="IX19" s="1367">
        <f>COUNTIF($A19:$IA22,"=33")</f>
        <v>1</v>
      </c>
      <c r="IY19" s="1367">
        <f>COUNTIF($A19:$IA22,"=34")</f>
        <v>2</v>
      </c>
      <c r="IZ19" s="1373">
        <f>COUNTIF($A19:$IR22,"=34")</f>
        <v>2</v>
      </c>
      <c r="JA19" s="128"/>
      <c r="JB19" s="1351" t="str">
        <f>IF(COUNTIF($A19:$IA22,"=41")&gt;0,"X"," ")</f>
        <v>X</v>
      </c>
      <c r="JC19" s="1374" t="str">
        <f>IF(COUNTIF($A19:$IA22,"=42")&gt;0,"X"," ")</f>
        <v xml:space="preserve"> </v>
      </c>
      <c r="JD19" s="1351" t="str">
        <f>IF(COUNTIF($A19:$IA22,"=40")&gt;0,"X"," ")</f>
        <v xml:space="preserve"> </v>
      </c>
      <c r="JE19" s="1351" t="str">
        <f>IF(COUNTIF($A19:$IA22,"=11")&gt;0,"X"," ")</f>
        <v>X</v>
      </c>
      <c r="JF19" s="1351" t="str">
        <f>IF(COUNTIF($A19:$IA22,"=13")&gt;0,"X"," ")</f>
        <v>X</v>
      </c>
      <c r="JG19" s="1351" t="str">
        <f>IF(COUNTIF($A19:$IA22,"=19")&gt;0,"X"," ")</f>
        <v>X</v>
      </c>
      <c r="JH19" s="1351" t="str">
        <f>IF(COUNTIF($A19:$IA22,"=14")&gt;0,"X"," ")</f>
        <v>X</v>
      </c>
      <c r="JI19" s="1351" t="str">
        <f>IF(COUNTIF($A19:$IA22,"=23")&gt;0,"X"," ")</f>
        <v>X</v>
      </c>
      <c r="JJ19" s="1351" t="str">
        <f>IF(COUNTIF($A19:$IA22,"=24")&gt;0,"X"," ")</f>
        <v>X</v>
      </c>
      <c r="JK19" s="1351" t="str">
        <f>IF(COUNTIF($A19:$IA22,"=25")&gt;0,"X"," ")</f>
        <v>X</v>
      </c>
      <c r="JL19" s="1351" t="str">
        <f>IF(COUNTIF($A19:$IA22,"=26")&gt;0,"X"," ")</f>
        <v>X</v>
      </c>
      <c r="JM19" s="1351" t="str">
        <f>IF(COUNTIF($A19:$IA22,"=29")&gt;0,"X"," ")</f>
        <v xml:space="preserve"> </v>
      </c>
      <c r="JN19" s="1380" t="str">
        <f>IF(COUNTIF($A19:$IA22,"=30")&gt;0,"X"," ")</f>
        <v xml:space="preserve"> </v>
      </c>
      <c r="JO19" s="1351" t="str">
        <f>IF(COUNTIF($A19:$IA22,"=31")&gt;0,"X"," ")</f>
        <v>X</v>
      </c>
      <c r="JP19" s="1351" t="str">
        <f>IF(COUNTIF($A19:$IA22,"=32")&gt;0,"X"," ")</f>
        <v>X</v>
      </c>
      <c r="JQ19" s="1351" t="str">
        <f>IF(COUNTIF($A19:$IA22,"=33")&gt;0,"X"," ")</f>
        <v>X</v>
      </c>
      <c r="JR19" s="1357" t="str">
        <f>IF(COUNTIF($A19:$IA22,"=34")&gt;0,"X"," ")</f>
        <v>X</v>
      </c>
      <c r="JS19" s="117"/>
      <c r="JT19" s="107"/>
      <c r="JU19" s="1354" t="str">
        <f>IF(COUNTIF($A19:$IA22,"=H.Prus")&gt;0,"Z"," ")</f>
        <v xml:space="preserve"> </v>
      </c>
      <c r="JV19" s="1360" t="str">
        <f>IF(COUNTIF($A19:$IA22,"=M.Przybyś")&gt;0,"Z"," ")</f>
        <v xml:space="preserve"> </v>
      </c>
      <c r="JW19" s="1354" t="str">
        <f>IF(COUNTIF($A19:$IA22,"=M.Marcinkiewicz")&gt;0,"Z"," ")</f>
        <v>Z</v>
      </c>
      <c r="JX19" s="1354" t="str">
        <f>IF(COUNTIF($A19:$IA22,"=K.Cis")&gt;0,"Z"," ")</f>
        <v xml:space="preserve"> </v>
      </c>
      <c r="JY19" s="1354" t="str">
        <f>IF(COUNTIF($A19:$IA22,"=Z.Tomczykowski")&gt;0,"Z"," ")</f>
        <v>Z</v>
      </c>
      <c r="JZ19" s="1354" t="str">
        <f>IF(COUNTIF($A19:$IA22,"=K.Choroszko")&gt;0,"Z"," ")</f>
        <v>Z</v>
      </c>
      <c r="KA19" s="1354" t="str">
        <f>IF(COUNTIF($A19:$IA22,"=Z.Niewiadomski")&gt;0,"Z"," ")</f>
        <v xml:space="preserve"> </v>
      </c>
      <c r="KB19" s="1354" t="str">
        <f>IF(COUNTIF($A19:$IA22,"=A.Miściur-Kaszyńska")&gt;0,"Z"," ")</f>
        <v>Z</v>
      </c>
      <c r="KC19" s="1354" t="str">
        <f>IF(COUNTIF($A19:$IA22,"=L.Demczuk")&gt;0,"Z"," ")</f>
        <v xml:space="preserve"> </v>
      </c>
      <c r="KD19" s="1354" t="str">
        <f>IF(COUNTIF($A19:$IA22,"=K.Kiejdo")&gt;0,"Z"," ")</f>
        <v xml:space="preserve"> </v>
      </c>
      <c r="KE19" s="1354" t="str">
        <f>IF(COUNTIF($A19:$IA22,"=M.Kieżun")&gt;0,"Z"," ")</f>
        <v>Z</v>
      </c>
      <c r="KF19" s="1354" t="str">
        <f>IF(COUNTIF($A19:$IA22,"=I.Kasprzyk")&gt;0,"Z"," ")</f>
        <v xml:space="preserve"> </v>
      </c>
      <c r="KG19" s="1360" t="str">
        <f>IF(COUNTIF($A19:$IA22,"=M.Choroszko")&gt;0,"Z"," ")</f>
        <v>Z</v>
      </c>
      <c r="KH19" s="1360" t="str">
        <f>IF(COUNTIF($A19:$IA22,"=M.Grzyb")&gt;0,"Z"," ")</f>
        <v>Z</v>
      </c>
      <c r="KI19" s="1360" t="str">
        <f>IF(COUNTIF($A19:$IA22,"=A.Muż")&gt;0,"Z"," ")</f>
        <v xml:space="preserve"> </v>
      </c>
      <c r="KJ19" s="1360" t="str">
        <f>IF(COUNTIF($A19:$IA22,"=E.Kicka")&gt;0,"Z"," ")</f>
        <v xml:space="preserve"> </v>
      </c>
      <c r="KK19" s="1354" t="str">
        <f>IF(COUNTIF($A19:$IA22,"=M.Palmowska")&gt;0,"Z"," ")</f>
        <v xml:space="preserve"> </v>
      </c>
      <c r="KL19" s="1354" t="str">
        <f>IF(COUNTIF($A19:$IA22,"=M.Szonert")&gt;0,"Z"," ")</f>
        <v xml:space="preserve"> </v>
      </c>
      <c r="KM19" s="1360" t="str">
        <f>IF(COUNTIF($A19:$IA22,"=E.Ciarciński")&gt;0,"Z"," ")</f>
        <v xml:space="preserve"> </v>
      </c>
      <c r="KN19" s="1360" t="str">
        <f>IF(COUNTIF($A19:$IA22,"=M.Czajka")&gt;0,"Z"," ")</f>
        <v xml:space="preserve"> </v>
      </c>
      <c r="KO19" s="1360" t="str">
        <f>IF(COUNTIF($A19:$IA22,"=E.Hepner")&gt;0,"Z"," ")</f>
        <v xml:space="preserve"> </v>
      </c>
      <c r="KP19" s="1360" t="str">
        <f>IF(COUNTIF($A19:$IA22,"=A.Naszlin")&gt;0,"Z"," ")</f>
        <v xml:space="preserve"> </v>
      </c>
      <c r="KQ19" s="1360" t="str">
        <f>IF(COUNTIF($A19:$IA22,"=A.Tychek")&gt;0,"Z"," ")</f>
        <v xml:space="preserve"> </v>
      </c>
      <c r="KR19" s="1360" t="str">
        <f>IF(COUNTIF($A19:$IA22,"=R.Sokulski")&gt;0,"Z"," ")</f>
        <v>Z</v>
      </c>
      <c r="KS19" s="1360" t="str">
        <f>IF(COUNTIF($A19:$IA22,"=S.Piotrowska")&gt;0,"Z"," ")</f>
        <v xml:space="preserve"> </v>
      </c>
      <c r="KT19" s="1360" t="str">
        <f>IF(COUNTIF($A19:$IA22,"=J.Gregorczuk")&gt;0,"Z"," ")</f>
        <v xml:space="preserve"> </v>
      </c>
      <c r="KU19" s="1360" t="str">
        <f>IF(COUNTIF($A19:$IA22,"=A.Marciniak")&gt;0,"Z"," ")</f>
        <v>Z</v>
      </c>
      <c r="KV19" s="1360" t="str">
        <f>IF(COUNTIF($A19:$IA22,"=I.Ogulewicz")&gt;0,"Z"," ")</f>
        <v xml:space="preserve"> </v>
      </c>
      <c r="KW19" s="1360" t="str">
        <f>IF(COUNTIF($A19:$IA22,"=R.Przęczek")&gt;0,"Z"," ")</f>
        <v>Z</v>
      </c>
      <c r="KX19" s="1360" t="str">
        <f>IF(COUNTIF($A19:$IA22,"=D.Ławecka-Bednarska")&gt;0,"Z"," ")</f>
        <v xml:space="preserve"> </v>
      </c>
      <c r="KY19" s="1360" t="str">
        <f>IF(COUNTIF($A19:$IA22,"=M.Ciszek")&gt;0,"Z"," ")</f>
        <v xml:space="preserve"> </v>
      </c>
      <c r="KZ19" s="1360" t="str">
        <f>IF(COUNTIF($A19:$IA22,"=M.Lipiński")&gt;0,"Z"," ")</f>
        <v>Z</v>
      </c>
      <c r="LA19" s="1354" t="str">
        <f>IF(COUNTIF($A19:$IA22,"=M.Kluz")&gt;0,"Z"," ")</f>
        <v xml:space="preserve"> </v>
      </c>
      <c r="LB19" s="1354" t="str">
        <f>IF(COUNTIF($A19:$IA22,"=N.Liakh")&gt;0,"Z"," ")</f>
        <v>Z</v>
      </c>
      <c r="LC19" s="1360" t="str">
        <f>IF(COUNTIF($A19:$IA22,"=J.Lubkiewicz")&gt;0,"Z"," ")</f>
        <v xml:space="preserve"> </v>
      </c>
      <c r="LD19" s="1360" t="str">
        <f>IF(COUNTIF($A19:$IA22,"=J.Fukowska")&gt;0,"Z"," ")</f>
        <v xml:space="preserve"> </v>
      </c>
      <c r="LE19" s="1360" t="str">
        <f>IF(COUNTIF($A19:$IA22,"=H.Libuda")&gt;0,"Z"," ")</f>
        <v>Z</v>
      </c>
      <c r="LF19" s="1360" t="str">
        <f>IF(COUNTIF($A19:$IA22,"=A.Jastrzębska")&gt;0,"Z"," ")</f>
        <v xml:space="preserve"> </v>
      </c>
    </row>
    <row r="20" spans="1:318" s="7" customFormat="1" ht="8.1" customHeight="1" thickBot="1">
      <c r="A20" s="148" t="s">
        <v>11</v>
      </c>
      <c r="B20" s="95" t="s">
        <v>12</v>
      </c>
      <c r="C20" s="201"/>
      <c r="D20" s="161"/>
      <c r="E20" s="169"/>
      <c r="F20" s="148" t="s">
        <v>11</v>
      </c>
      <c r="G20" s="95" t="s">
        <v>12</v>
      </c>
      <c r="H20" s="201" t="s">
        <v>716</v>
      </c>
      <c r="I20" s="161" t="s">
        <v>123</v>
      </c>
      <c r="J20" s="169">
        <v>26</v>
      </c>
      <c r="K20" s="148" t="s">
        <v>11</v>
      </c>
      <c r="L20" s="95" t="s">
        <v>12</v>
      </c>
      <c r="M20" s="257" t="s">
        <v>926</v>
      </c>
      <c r="N20" s="665" t="s">
        <v>927</v>
      </c>
      <c r="O20" s="169">
        <v>34</v>
      </c>
      <c r="P20" s="148" t="s">
        <v>11</v>
      </c>
      <c r="Q20" s="95" t="s">
        <v>12</v>
      </c>
      <c r="R20" s="257" t="s">
        <v>928</v>
      </c>
      <c r="S20" s="665" t="s">
        <v>927</v>
      </c>
      <c r="T20" s="169">
        <v>34</v>
      </c>
      <c r="U20" s="148" t="s">
        <v>11</v>
      </c>
      <c r="V20" s="95" t="s">
        <v>12</v>
      </c>
      <c r="W20" s="257"/>
      <c r="X20" s="665"/>
      <c r="Y20" s="169"/>
      <c r="Z20" s="148" t="s">
        <v>11</v>
      </c>
      <c r="AA20" s="95" t="s">
        <v>12</v>
      </c>
      <c r="AB20" s="257"/>
      <c r="AC20" s="665"/>
      <c r="AD20" s="169"/>
      <c r="AE20" s="148" t="s">
        <v>11</v>
      </c>
      <c r="AF20" s="95" t="s">
        <v>12</v>
      </c>
      <c r="AG20" s="257" t="s">
        <v>721</v>
      </c>
      <c r="AH20" s="166" t="s">
        <v>120</v>
      </c>
      <c r="AI20" s="496">
        <v>11</v>
      </c>
      <c r="AJ20" s="148" t="s">
        <v>11</v>
      </c>
      <c r="AK20" s="95" t="s">
        <v>12</v>
      </c>
      <c r="AL20" s="881"/>
      <c r="AM20" s="584"/>
      <c r="AN20" s="496"/>
      <c r="AO20" s="312" t="s">
        <v>11</v>
      </c>
      <c r="AP20" s="95" t="s">
        <v>12</v>
      </c>
      <c r="AQ20" s="201" t="s">
        <v>922</v>
      </c>
      <c r="AR20" s="161" t="s">
        <v>37</v>
      </c>
      <c r="AS20" s="169">
        <v>23</v>
      </c>
      <c r="AT20" s="148" t="s">
        <v>11</v>
      </c>
      <c r="AU20" s="95" t="s">
        <v>12</v>
      </c>
      <c r="AV20" s="289"/>
      <c r="AW20" s="166"/>
      <c r="AX20" s="169"/>
      <c r="AY20" s="148" t="s">
        <v>11</v>
      </c>
      <c r="AZ20" s="95" t="s">
        <v>12</v>
      </c>
      <c r="BA20" s="257" t="s">
        <v>153</v>
      </c>
      <c r="BB20" s="166" t="s">
        <v>866</v>
      </c>
      <c r="BC20" s="402">
        <v>19</v>
      </c>
      <c r="BD20" s="148" t="s">
        <v>11</v>
      </c>
      <c r="BE20" s="95" t="s">
        <v>12</v>
      </c>
      <c r="BF20" s="257"/>
      <c r="BG20" s="166"/>
      <c r="BH20" s="402"/>
      <c r="BI20" s="148" t="s">
        <v>11</v>
      </c>
      <c r="BJ20" s="95" t="s">
        <v>12</v>
      </c>
      <c r="BK20" s="257" t="s">
        <v>153</v>
      </c>
      <c r="BL20" s="166" t="s">
        <v>925</v>
      </c>
      <c r="BM20" s="402">
        <v>13</v>
      </c>
      <c r="BN20" s="463" t="s">
        <v>11</v>
      </c>
      <c r="BO20" s="471" t="s">
        <v>12</v>
      </c>
      <c r="BP20" s="648" t="s">
        <v>153</v>
      </c>
      <c r="BQ20" s="556" t="s">
        <v>32</v>
      </c>
      <c r="BR20" s="462">
        <v>14</v>
      </c>
      <c r="BS20" s="148" t="s">
        <v>11</v>
      </c>
      <c r="BT20" s="95" t="s">
        <v>12</v>
      </c>
      <c r="BU20" s="648"/>
      <c r="BV20" s="556"/>
      <c r="BW20" s="462"/>
      <c r="BX20" s="148" t="s">
        <v>11</v>
      </c>
      <c r="BY20" s="95" t="s">
        <v>12</v>
      </c>
      <c r="BZ20" s="648"/>
      <c r="CA20" s="556"/>
      <c r="CB20" s="462"/>
      <c r="CC20" s="148" t="s">
        <v>11</v>
      </c>
      <c r="CD20" s="95" t="s">
        <v>12</v>
      </c>
      <c r="CE20" s="257"/>
      <c r="CF20" s="166"/>
      <c r="CG20" s="169"/>
      <c r="CH20" s="148" t="s">
        <v>11</v>
      </c>
      <c r="CI20" s="95" t="s">
        <v>12</v>
      </c>
      <c r="CJ20" s="289"/>
      <c r="CK20" s="166"/>
      <c r="CL20" s="169"/>
      <c r="CM20" s="148" t="s">
        <v>11</v>
      </c>
      <c r="CN20" s="95" t="s">
        <v>12</v>
      </c>
      <c r="CO20" s="648" t="s">
        <v>153</v>
      </c>
      <c r="CP20" s="556" t="s">
        <v>614</v>
      </c>
      <c r="CQ20" s="169" t="s">
        <v>207</v>
      </c>
      <c r="CR20" s="148" t="s">
        <v>11</v>
      </c>
      <c r="CS20" s="95" t="s">
        <v>12</v>
      </c>
      <c r="CT20" s="648" t="s">
        <v>153</v>
      </c>
      <c r="CU20" s="556" t="s">
        <v>930</v>
      </c>
      <c r="CV20" s="169" t="s">
        <v>207</v>
      </c>
      <c r="CW20" s="148" t="s">
        <v>11</v>
      </c>
      <c r="CX20" s="95" t="s">
        <v>12</v>
      </c>
      <c r="CY20" s="648"/>
      <c r="CZ20" s="562"/>
      <c r="DA20" s="169"/>
      <c r="DB20" s="153" t="s">
        <v>11</v>
      </c>
      <c r="DC20" s="95" t="s">
        <v>12</v>
      </c>
      <c r="DD20" s="648"/>
      <c r="DE20" s="562"/>
      <c r="DF20" s="169"/>
      <c r="DG20" s="148" t="s">
        <v>11</v>
      </c>
      <c r="DH20" s="450" t="s">
        <v>12</v>
      </c>
      <c r="DI20" s="648"/>
      <c r="DJ20" s="562"/>
      <c r="DK20" s="169"/>
      <c r="DL20" s="312" t="s">
        <v>11</v>
      </c>
      <c r="DM20" s="95" t="s">
        <v>12</v>
      </c>
      <c r="DN20" s="396"/>
      <c r="DO20" s="166"/>
      <c r="DP20" s="496"/>
      <c r="DQ20" s="312" t="s">
        <v>11</v>
      </c>
      <c r="DR20" s="92" t="s">
        <v>6</v>
      </c>
      <c r="DS20" s="396" t="s">
        <v>153</v>
      </c>
      <c r="DT20" s="166" t="s">
        <v>861</v>
      </c>
      <c r="DU20" s="496" t="s">
        <v>207</v>
      </c>
      <c r="DV20" s="312" t="s">
        <v>11</v>
      </c>
      <c r="DW20" s="92" t="s">
        <v>6</v>
      </c>
      <c r="DX20" s="396"/>
      <c r="DY20" s="665"/>
      <c r="DZ20" s="1207"/>
      <c r="EA20" s="312" t="s">
        <v>11</v>
      </c>
      <c r="EB20" s="95" t="s">
        <v>12</v>
      </c>
      <c r="EC20" s="396"/>
      <c r="ED20" s="166"/>
      <c r="EE20" s="496"/>
      <c r="EF20" s="312" t="s">
        <v>11</v>
      </c>
      <c r="EG20" s="95" t="s">
        <v>12</v>
      </c>
      <c r="EH20" s="396" t="s">
        <v>153</v>
      </c>
      <c r="EI20" s="166" t="s">
        <v>932</v>
      </c>
      <c r="EJ20" s="496">
        <v>25</v>
      </c>
      <c r="EK20" s="705" t="s">
        <v>11</v>
      </c>
      <c r="EL20" s="722" t="s">
        <v>12</v>
      </c>
      <c r="EM20" s="1072" t="s">
        <v>864</v>
      </c>
      <c r="EN20" s="874" t="s">
        <v>617</v>
      </c>
      <c r="EO20" s="875">
        <v>24</v>
      </c>
      <c r="EP20" s="705" t="s">
        <v>11</v>
      </c>
      <c r="EQ20" s="722" t="s">
        <v>12</v>
      </c>
      <c r="ER20" s="873" t="s">
        <v>864</v>
      </c>
      <c r="ES20" s="874" t="s">
        <v>617</v>
      </c>
      <c r="ET20" s="768">
        <v>24</v>
      </c>
      <c r="EU20" s="705" t="s">
        <v>11</v>
      </c>
      <c r="EV20" s="722" t="s">
        <v>12</v>
      </c>
      <c r="EW20" s="1072" t="s">
        <v>864</v>
      </c>
      <c r="EX20" s="874" t="s">
        <v>617</v>
      </c>
      <c r="EY20" s="768">
        <v>24</v>
      </c>
      <c r="EZ20" s="705" t="s">
        <v>11</v>
      </c>
      <c r="FA20" s="722" t="s">
        <v>12</v>
      </c>
      <c r="FB20" s="873" t="s">
        <v>935</v>
      </c>
      <c r="FC20" s="874" t="s">
        <v>152</v>
      </c>
      <c r="FD20" s="875">
        <v>32</v>
      </c>
      <c r="FE20" s="705" t="s">
        <v>11</v>
      </c>
      <c r="FF20" s="722" t="s">
        <v>12</v>
      </c>
      <c r="FG20" s="1072" t="s">
        <v>864</v>
      </c>
      <c r="FH20" s="874" t="s">
        <v>617</v>
      </c>
      <c r="FI20" s="768">
        <v>24</v>
      </c>
      <c r="FJ20" s="705" t="s">
        <v>11</v>
      </c>
      <c r="FK20" s="722" t="s">
        <v>12</v>
      </c>
      <c r="FL20" s="1072" t="s">
        <v>956</v>
      </c>
      <c r="FM20" s="1074" t="s">
        <v>936</v>
      </c>
      <c r="FN20" s="875"/>
      <c r="FO20" s="705" t="s">
        <v>11</v>
      </c>
      <c r="FP20" s="723" t="s">
        <v>12</v>
      </c>
      <c r="FQ20" s="1072" t="s">
        <v>864</v>
      </c>
      <c r="FR20" s="874" t="s">
        <v>617</v>
      </c>
      <c r="FS20" s="875">
        <v>24</v>
      </c>
      <c r="FT20" s="705" t="s">
        <v>11</v>
      </c>
      <c r="FU20" s="723" t="s">
        <v>12</v>
      </c>
      <c r="FV20" s="1072" t="s">
        <v>939</v>
      </c>
      <c r="FW20" s="874" t="s">
        <v>697</v>
      </c>
      <c r="FX20" s="875">
        <v>33</v>
      </c>
      <c r="FY20" s="710" t="s">
        <v>11</v>
      </c>
      <c r="FZ20" s="722" t="s">
        <v>12</v>
      </c>
      <c r="GA20" s="1072" t="s">
        <v>864</v>
      </c>
      <c r="GB20" s="874" t="s">
        <v>617</v>
      </c>
      <c r="GC20" s="875">
        <v>24</v>
      </c>
      <c r="GD20" s="710" t="s">
        <v>11</v>
      </c>
      <c r="GE20" s="722" t="s">
        <v>12</v>
      </c>
      <c r="GF20" s="1072" t="s">
        <v>953</v>
      </c>
      <c r="GG20" s="874" t="s">
        <v>724</v>
      </c>
      <c r="GH20" s="875" t="s">
        <v>207</v>
      </c>
      <c r="GI20" s="764" t="s">
        <v>11</v>
      </c>
      <c r="GJ20" s="776" t="s">
        <v>12</v>
      </c>
      <c r="GK20" s="766" t="s">
        <v>864</v>
      </c>
      <c r="GL20" s="767" t="s">
        <v>617</v>
      </c>
      <c r="GM20" s="768">
        <v>24</v>
      </c>
      <c r="GN20" s="764" t="s">
        <v>11</v>
      </c>
      <c r="GO20" s="776" t="s">
        <v>12</v>
      </c>
      <c r="GP20" s="766"/>
      <c r="GQ20" s="767"/>
      <c r="GR20" s="768"/>
      <c r="GS20" s="764" t="s">
        <v>11</v>
      </c>
      <c r="GT20" s="776" t="s">
        <v>12</v>
      </c>
      <c r="GU20" s="766"/>
      <c r="GV20" s="767"/>
      <c r="GW20" s="768"/>
      <c r="GX20" s="153" t="s">
        <v>11</v>
      </c>
      <c r="GY20" s="95" t="s">
        <v>12</v>
      </c>
      <c r="GZ20" s="587"/>
      <c r="HA20" s="584"/>
      <c r="HB20" s="169"/>
      <c r="HC20" s="153" t="s">
        <v>11</v>
      </c>
      <c r="HD20" s="95" t="s">
        <v>12</v>
      </c>
      <c r="HE20" s="587" t="s">
        <v>865</v>
      </c>
      <c r="HF20" s="1349" t="s">
        <v>23</v>
      </c>
      <c r="HG20" s="902">
        <v>31</v>
      </c>
      <c r="HH20" s="153" t="s">
        <v>11</v>
      </c>
      <c r="HI20" s="95" t="s">
        <v>12</v>
      </c>
      <c r="HJ20" s="587" t="s">
        <v>959</v>
      </c>
      <c r="HK20" s="584" t="s">
        <v>122</v>
      </c>
      <c r="HL20" s="902">
        <v>41</v>
      </c>
      <c r="HM20" s="148" t="s">
        <v>11</v>
      </c>
      <c r="HN20" s="95" t="s">
        <v>12</v>
      </c>
      <c r="HO20" s="587"/>
      <c r="HP20" s="584"/>
      <c r="HQ20" s="169"/>
      <c r="HR20" s="153" t="s">
        <v>11</v>
      </c>
      <c r="HS20" s="95" t="s">
        <v>12</v>
      </c>
      <c r="HT20" s="587"/>
      <c r="HU20" s="584"/>
      <c r="HV20" s="169"/>
      <c r="HW20" s="1077" t="s">
        <v>11</v>
      </c>
      <c r="HX20" s="1084" t="s">
        <v>12</v>
      </c>
      <c r="HY20" s="587"/>
      <c r="HZ20" s="584"/>
      <c r="IA20" s="169"/>
      <c r="IB20" s="153" t="s">
        <v>11</v>
      </c>
      <c r="IC20" s="95" t="s">
        <v>12</v>
      </c>
      <c r="ID20" s="587"/>
      <c r="IE20" s="584"/>
      <c r="IF20" s="169"/>
      <c r="IG20" s="841"/>
      <c r="IH20" s="81" t="s">
        <v>11</v>
      </c>
      <c r="II20" s="1371"/>
      <c r="IJ20" s="1371"/>
      <c r="IK20" s="1371"/>
      <c r="IL20" s="1368"/>
      <c r="IM20" s="1368"/>
      <c r="IN20" s="1368"/>
      <c r="IO20" s="1368"/>
      <c r="IP20" s="1368"/>
      <c r="IQ20" s="1368"/>
      <c r="IR20" s="1368"/>
      <c r="IS20" s="1368"/>
      <c r="IT20" s="1368"/>
      <c r="IU20" s="1378"/>
      <c r="IV20" s="1368"/>
      <c r="IW20" s="1368"/>
      <c r="IX20" s="1368"/>
      <c r="IY20" s="1368"/>
      <c r="IZ20" s="1373"/>
      <c r="JA20" s="129" t="s">
        <v>11</v>
      </c>
      <c r="JB20" s="1352"/>
      <c r="JC20" s="1375"/>
      <c r="JD20" s="1352"/>
      <c r="JE20" s="1352"/>
      <c r="JF20" s="1352"/>
      <c r="JG20" s="1352"/>
      <c r="JH20" s="1352"/>
      <c r="JI20" s="1352"/>
      <c r="JJ20" s="1352"/>
      <c r="JK20" s="1352"/>
      <c r="JL20" s="1352"/>
      <c r="JM20" s="1352"/>
      <c r="JN20" s="1381"/>
      <c r="JO20" s="1352"/>
      <c r="JP20" s="1352"/>
      <c r="JQ20" s="1352"/>
      <c r="JR20" s="1358"/>
      <c r="JS20" s="118"/>
      <c r="JT20" s="108" t="s">
        <v>11</v>
      </c>
      <c r="JU20" s="1355"/>
      <c r="JV20" s="1360"/>
      <c r="JW20" s="1355"/>
      <c r="JX20" s="1355"/>
      <c r="JY20" s="1355"/>
      <c r="JZ20" s="1355"/>
      <c r="KA20" s="1355"/>
      <c r="KB20" s="1355"/>
      <c r="KC20" s="1355"/>
      <c r="KD20" s="1355"/>
      <c r="KE20" s="1355"/>
      <c r="KF20" s="1355"/>
      <c r="KG20" s="1360"/>
      <c r="KH20" s="1360"/>
      <c r="KI20" s="1360"/>
      <c r="KJ20" s="1360"/>
      <c r="KK20" s="1355"/>
      <c r="KL20" s="1355"/>
      <c r="KM20" s="1360"/>
      <c r="KN20" s="1360"/>
      <c r="KO20" s="1360"/>
      <c r="KP20" s="1360"/>
      <c r="KQ20" s="1360"/>
      <c r="KR20" s="1360"/>
      <c r="KS20" s="1360"/>
      <c r="KT20" s="1360"/>
      <c r="KU20" s="1360"/>
      <c r="KV20" s="1360"/>
      <c r="KW20" s="1360"/>
      <c r="KX20" s="1360"/>
      <c r="KY20" s="1360"/>
      <c r="KZ20" s="1360"/>
      <c r="LA20" s="1355"/>
      <c r="LB20" s="1355"/>
      <c r="LC20" s="1360"/>
      <c r="LD20" s="1360"/>
      <c r="LE20" s="1360"/>
      <c r="LF20" s="1360"/>
    </row>
    <row r="21" spans="1:318" s="7" customFormat="1" ht="8.1" customHeight="1" thickBot="1">
      <c r="A21" s="148"/>
      <c r="B21" s="92"/>
      <c r="C21" s="201"/>
      <c r="D21" s="161"/>
      <c r="E21" s="169"/>
      <c r="F21" s="148"/>
      <c r="G21" s="92"/>
      <c r="H21" s="201" t="s">
        <v>911</v>
      </c>
      <c r="I21" s="161"/>
      <c r="J21" s="169"/>
      <c r="K21" s="148"/>
      <c r="L21" s="92"/>
      <c r="M21" s="258"/>
      <c r="N21" s="161"/>
      <c r="O21" s="169"/>
      <c r="P21" s="148"/>
      <c r="Q21" s="92"/>
      <c r="R21" s="258"/>
      <c r="S21" s="161"/>
      <c r="T21" s="169"/>
      <c r="U21" s="148"/>
      <c r="V21" s="92"/>
      <c r="W21" s="258"/>
      <c r="X21" s="161"/>
      <c r="Y21" s="169"/>
      <c r="Z21" s="148"/>
      <c r="AA21" s="92"/>
      <c r="AB21" s="258"/>
      <c r="AC21" s="161"/>
      <c r="AD21" s="169"/>
      <c r="AE21" s="148"/>
      <c r="AF21" s="92"/>
      <c r="AG21" s="258" t="s">
        <v>723</v>
      </c>
      <c r="AH21" s="161"/>
      <c r="AI21" s="496"/>
      <c r="AJ21" s="148"/>
      <c r="AK21" s="92"/>
      <c r="AL21" s="882"/>
      <c r="AM21" s="883"/>
      <c r="AN21" s="496"/>
      <c r="AO21" s="312"/>
      <c r="AP21" s="92"/>
      <c r="AQ21" s="201"/>
      <c r="AR21" s="161"/>
      <c r="AS21" s="169"/>
      <c r="AT21" s="148"/>
      <c r="AU21" s="92"/>
      <c r="AV21" s="289"/>
      <c r="AW21" s="166"/>
      <c r="AX21" s="169"/>
      <c r="AY21" s="148"/>
      <c r="AZ21" s="92"/>
      <c r="BA21" s="258" t="s">
        <v>924</v>
      </c>
      <c r="BB21" s="161"/>
      <c r="BC21" s="402"/>
      <c r="BD21" s="148"/>
      <c r="BE21" s="92"/>
      <c r="BF21" s="258"/>
      <c r="BG21" s="161"/>
      <c r="BH21" s="402"/>
      <c r="BI21" s="148"/>
      <c r="BJ21" s="92"/>
      <c r="BK21" s="258" t="s">
        <v>703</v>
      </c>
      <c r="BL21" s="161"/>
      <c r="BM21" s="402"/>
      <c r="BN21" s="463"/>
      <c r="BO21" s="464"/>
      <c r="BP21" s="557" t="s">
        <v>353</v>
      </c>
      <c r="BQ21" s="558"/>
      <c r="BR21" s="462"/>
      <c r="BS21" s="148"/>
      <c r="BT21" s="92"/>
      <c r="BU21" s="557"/>
      <c r="BV21" s="558"/>
      <c r="BW21" s="462"/>
      <c r="BX21" s="148"/>
      <c r="BY21" s="92"/>
      <c r="BZ21" s="557"/>
      <c r="CA21" s="558"/>
      <c r="CB21" s="462"/>
      <c r="CC21" s="148"/>
      <c r="CD21" s="92"/>
      <c r="CE21" s="258"/>
      <c r="CF21" s="161"/>
      <c r="CG21" s="169"/>
      <c r="CH21" s="148"/>
      <c r="CI21" s="92"/>
      <c r="CJ21" s="289"/>
      <c r="CK21" s="482"/>
      <c r="CL21" s="169"/>
      <c r="CM21" s="148"/>
      <c r="CN21" s="92"/>
      <c r="CO21" s="557" t="s">
        <v>159</v>
      </c>
      <c r="CP21" s="558"/>
      <c r="CQ21" s="169"/>
      <c r="CR21" s="148"/>
      <c r="CS21" s="92"/>
      <c r="CT21" s="557" t="s">
        <v>159</v>
      </c>
      <c r="CU21" s="558"/>
      <c r="CV21" s="169"/>
      <c r="CW21" s="148"/>
      <c r="CX21" s="92"/>
      <c r="CY21" s="557"/>
      <c r="CZ21" s="558"/>
      <c r="DA21" s="169"/>
      <c r="DB21" s="153"/>
      <c r="DC21" s="92"/>
      <c r="DD21" s="557"/>
      <c r="DE21" s="558"/>
      <c r="DF21" s="169"/>
      <c r="DG21" s="148"/>
      <c r="DH21" s="448"/>
      <c r="DI21" s="557"/>
      <c r="DJ21" s="563"/>
      <c r="DK21" s="169"/>
      <c r="DL21" s="312"/>
      <c r="DM21" s="92"/>
      <c r="DN21" s="289"/>
      <c r="DO21" s="482"/>
      <c r="DP21" s="496"/>
      <c r="DQ21" s="312"/>
      <c r="DR21" s="92"/>
      <c r="DS21" s="289" t="s">
        <v>158</v>
      </c>
      <c r="DT21" s="482"/>
      <c r="DU21" s="496">
        <v>16</v>
      </c>
      <c r="DV21" s="312"/>
      <c r="DW21" s="92"/>
      <c r="DX21" s="289"/>
      <c r="DY21" s="482"/>
      <c r="DZ21" s="1207"/>
      <c r="EA21" s="312"/>
      <c r="EB21" s="92"/>
      <c r="EC21" s="289"/>
      <c r="ED21" s="482"/>
      <c r="EE21" s="496"/>
      <c r="EF21" s="312"/>
      <c r="EG21" s="92"/>
      <c r="EH21" s="289" t="s">
        <v>817</v>
      </c>
      <c r="EI21" s="482"/>
      <c r="EJ21" s="496"/>
      <c r="EK21" s="705"/>
      <c r="EL21" s="706"/>
      <c r="EM21" s="1072"/>
      <c r="EN21" s="876"/>
      <c r="EO21" s="875"/>
      <c r="EP21" s="705"/>
      <c r="EQ21" s="706"/>
      <c r="ER21" s="873"/>
      <c r="ES21" s="876"/>
      <c r="ET21" s="768"/>
      <c r="EU21" s="705"/>
      <c r="EV21" s="706"/>
      <c r="EW21" s="1072"/>
      <c r="EX21" s="876"/>
      <c r="EY21" s="768"/>
      <c r="EZ21" s="705"/>
      <c r="FA21" s="706"/>
      <c r="FB21" s="873" t="s">
        <v>938</v>
      </c>
      <c r="FC21" s="876"/>
      <c r="FD21" s="875"/>
      <c r="FE21" s="705"/>
      <c r="FF21" s="706"/>
      <c r="FG21" s="1072"/>
      <c r="FH21" s="876"/>
      <c r="FI21" s="768"/>
      <c r="FJ21" s="705"/>
      <c r="FK21" s="706"/>
      <c r="FL21" s="1072" t="s">
        <v>957</v>
      </c>
      <c r="FM21" s="876"/>
      <c r="FN21" s="875"/>
      <c r="FO21" s="705"/>
      <c r="FP21" s="709"/>
      <c r="FQ21" s="1072"/>
      <c r="FR21" s="876"/>
      <c r="FS21" s="875"/>
      <c r="FT21" s="705"/>
      <c r="FU21" s="709"/>
      <c r="FV21" s="1072" t="s">
        <v>942</v>
      </c>
      <c r="FW21" s="876"/>
      <c r="FX21" s="875"/>
      <c r="FY21" s="710"/>
      <c r="FZ21" s="706"/>
      <c r="GA21" s="1072"/>
      <c r="GB21" s="876"/>
      <c r="GC21" s="875"/>
      <c r="GD21" s="710"/>
      <c r="GE21" s="706"/>
      <c r="GF21" s="1072" t="s">
        <v>954</v>
      </c>
      <c r="GG21" s="876"/>
      <c r="GH21" s="875">
        <v>24</v>
      </c>
      <c r="GI21" s="764"/>
      <c r="GJ21" s="765"/>
      <c r="GK21" s="766"/>
      <c r="GL21" s="767"/>
      <c r="GM21" s="768"/>
      <c r="GN21" s="764"/>
      <c r="GO21" s="765"/>
      <c r="GP21" s="766"/>
      <c r="GQ21" s="767"/>
      <c r="GR21" s="768"/>
      <c r="GS21" s="764"/>
      <c r="GT21" s="765"/>
      <c r="GU21" s="766"/>
      <c r="GV21" s="767"/>
      <c r="GW21" s="768"/>
      <c r="GX21" s="153"/>
      <c r="GY21" s="92"/>
      <c r="GZ21" s="587"/>
      <c r="HA21" s="584"/>
      <c r="HB21" s="169"/>
      <c r="HC21" s="153"/>
      <c r="HD21" s="92"/>
      <c r="HE21" s="587"/>
      <c r="HF21" s="1349"/>
      <c r="HG21" s="902"/>
      <c r="HH21" s="153"/>
      <c r="HI21" s="92"/>
      <c r="HJ21" s="587"/>
      <c r="HK21" s="584"/>
      <c r="HL21" s="902"/>
      <c r="HM21" s="148"/>
      <c r="HN21" s="92"/>
      <c r="HO21" s="587"/>
      <c r="HP21" s="584"/>
      <c r="HQ21" s="169"/>
      <c r="HR21" s="153"/>
      <c r="HS21" s="92"/>
      <c r="HT21" s="587"/>
      <c r="HU21" s="584"/>
      <c r="HV21" s="169"/>
      <c r="HW21" s="1077"/>
      <c r="HX21" s="1078"/>
      <c r="HY21" s="587"/>
      <c r="HZ21" s="584"/>
      <c r="IA21" s="169"/>
      <c r="IB21" s="153"/>
      <c r="IC21" s="92"/>
      <c r="ID21" s="587"/>
      <c r="IE21" s="584"/>
      <c r="IF21" s="169"/>
      <c r="IG21" s="841"/>
      <c r="IH21" s="81"/>
      <c r="II21" s="1371"/>
      <c r="IJ21" s="1371"/>
      <c r="IK21" s="1371"/>
      <c r="IL21" s="1368"/>
      <c r="IM21" s="1368"/>
      <c r="IN21" s="1368"/>
      <c r="IO21" s="1368"/>
      <c r="IP21" s="1368"/>
      <c r="IQ21" s="1368"/>
      <c r="IR21" s="1368"/>
      <c r="IS21" s="1368"/>
      <c r="IT21" s="1368"/>
      <c r="IU21" s="1378"/>
      <c r="IV21" s="1368"/>
      <c r="IW21" s="1368"/>
      <c r="IX21" s="1368"/>
      <c r="IY21" s="1368"/>
      <c r="IZ21" s="1373"/>
      <c r="JA21" s="129"/>
      <c r="JB21" s="1352"/>
      <c r="JC21" s="1375"/>
      <c r="JD21" s="1352"/>
      <c r="JE21" s="1352"/>
      <c r="JF21" s="1352"/>
      <c r="JG21" s="1352"/>
      <c r="JH21" s="1352"/>
      <c r="JI21" s="1352"/>
      <c r="JJ21" s="1352"/>
      <c r="JK21" s="1352"/>
      <c r="JL21" s="1352"/>
      <c r="JM21" s="1352"/>
      <c r="JN21" s="1381"/>
      <c r="JO21" s="1352"/>
      <c r="JP21" s="1352"/>
      <c r="JQ21" s="1352"/>
      <c r="JR21" s="1358"/>
      <c r="JS21" s="118"/>
      <c r="JT21" s="108"/>
      <c r="JU21" s="1355"/>
      <c r="JV21" s="1360"/>
      <c r="JW21" s="1355"/>
      <c r="JX21" s="1355"/>
      <c r="JY21" s="1355"/>
      <c r="JZ21" s="1355"/>
      <c r="KA21" s="1355"/>
      <c r="KB21" s="1355"/>
      <c r="KC21" s="1355"/>
      <c r="KD21" s="1355"/>
      <c r="KE21" s="1355"/>
      <c r="KF21" s="1355"/>
      <c r="KG21" s="1360"/>
      <c r="KH21" s="1360"/>
      <c r="KI21" s="1360"/>
      <c r="KJ21" s="1360"/>
      <c r="KK21" s="1355"/>
      <c r="KL21" s="1355"/>
      <c r="KM21" s="1360"/>
      <c r="KN21" s="1360"/>
      <c r="KO21" s="1360"/>
      <c r="KP21" s="1360"/>
      <c r="KQ21" s="1360"/>
      <c r="KR21" s="1360"/>
      <c r="KS21" s="1360"/>
      <c r="KT21" s="1360"/>
      <c r="KU21" s="1360"/>
      <c r="KV21" s="1360"/>
      <c r="KW21" s="1360"/>
      <c r="KX21" s="1360"/>
      <c r="KY21" s="1360"/>
      <c r="KZ21" s="1360"/>
      <c r="LA21" s="1355"/>
      <c r="LB21" s="1355"/>
      <c r="LC21" s="1360"/>
      <c r="LD21" s="1360"/>
      <c r="LE21" s="1360"/>
      <c r="LF21" s="1360"/>
    </row>
    <row r="22" spans="1:318" s="7" customFormat="1" ht="8.1" customHeight="1" thickBot="1">
      <c r="A22" s="149"/>
      <c r="B22" s="93"/>
      <c r="C22" s="203"/>
      <c r="D22" s="162"/>
      <c r="E22" s="170"/>
      <c r="F22" s="149"/>
      <c r="G22" s="93"/>
      <c r="H22" s="203"/>
      <c r="I22" s="162"/>
      <c r="J22" s="170"/>
      <c r="K22" s="149"/>
      <c r="L22" s="93"/>
      <c r="M22" s="259"/>
      <c r="N22" s="162"/>
      <c r="O22" s="170"/>
      <c r="P22" s="149"/>
      <c r="Q22" s="93"/>
      <c r="R22" s="259"/>
      <c r="S22" s="162"/>
      <c r="T22" s="170"/>
      <c r="U22" s="149"/>
      <c r="V22" s="93"/>
      <c r="W22" s="259"/>
      <c r="X22" s="162"/>
      <c r="Y22" s="170"/>
      <c r="Z22" s="149"/>
      <c r="AA22" s="93"/>
      <c r="AB22" s="259"/>
      <c r="AC22" s="162"/>
      <c r="AD22" s="170"/>
      <c r="AE22" s="149"/>
      <c r="AF22" s="93"/>
      <c r="AG22" s="259" t="s">
        <v>917</v>
      </c>
      <c r="AH22" s="162"/>
      <c r="AI22" s="1201"/>
      <c r="AJ22" s="149"/>
      <c r="AK22" s="93"/>
      <c r="AL22" s="884"/>
      <c r="AM22" s="885"/>
      <c r="AN22" s="1201"/>
      <c r="AO22" s="313"/>
      <c r="AP22" s="93"/>
      <c r="AQ22" s="203"/>
      <c r="AR22" s="162"/>
      <c r="AS22" s="170"/>
      <c r="AT22" s="149"/>
      <c r="AU22" s="93"/>
      <c r="AV22" s="506"/>
      <c r="AW22" s="262"/>
      <c r="AX22" s="170"/>
      <c r="AY22" s="149"/>
      <c r="AZ22" s="93"/>
      <c r="BA22" s="259"/>
      <c r="BB22" s="162"/>
      <c r="BC22" s="403"/>
      <c r="BD22" s="149"/>
      <c r="BE22" s="93"/>
      <c r="BF22" s="259"/>
      <c r="BG22" s="162"/>
      <c r="BH22" s="403"/>
      <c r="BI22" s="149"/>
      <c r="BJ22" s="93"/>
      <c r="BK22" s="259"/>
      <c r="BL22" s="162"/>
      <c r="BM22" s="403"/>
      <c r="BN22" s="466"/>
      <c r="BO22" s="469"/>
      <c r="BP22" s="559"/>
      <c r="BQ22" s="560"/>
      <c r="BR22" s="465"/>
      <c r="BS22" s="149"/>
      <c r="BT22" s="93"/>
      <c r="BU22" s="559"/>
      <c r="BV22" s="560"/>
      <c r="BW22" s="465"/>
      <c r="BX22" s="149"/>
      <c r="BY22" s="93"/>
      <c r="BZ22" s="559"/>
      <c r="CA22" s="560"/>
      <c r="CB22" s="465"/>
      <c r="CC22" s="149"/>
      <c r="CD22" s="93"/>
      <c r="CE22" s="259"/>
      <c r="CF22" s="162"/>
      <c r="CG22" s="170"/>
      <c r="CH22" s="149"/>
      <c r="CI22" s="93"/>
      <c r="CJ22" s="259"/>
      <c r="CK22" s="483"/>
      <c r="CL22" s="170"/>
      <c r="CM22" s="149"/>
      <c r="CN22" s="93"/>
      <c r="CO22" s="559" t="s">
        <v>931</v>
      </c>
      <c r="CP22" s="560"/>
      <c r="CQ22" s="170"/>
      <c r="CR22" s="149"/>
      <c r="CS22" s="93"/>
      <c r="CT22" s="559" t="s">
        <v>929</v>
      </c>
      <c r="CU22" s="560"/>
      <c r="CV22" s="170"/>
      <c r="CW22" s="149"/>
      <c r="CX22" s="93"/>
      <c r="CY22" s="559"/>
      <c r="CZ22" s="560"/>
      <c r="DA22" s="170"/>
      <c r="DB22" s="151"/>
      <c r="DC22" s="93"/>
      <c r="DD22" s="559"/>
      <c r="DE22" s="560"/>
      <c r="DF22" s="170"/>
      <c r="DG22" s="149"/>
      <c r="DH22" s="112"/>
      <c r="DI22" s="559"/>
      <c r="DJ22" s="560"/>
      <c r="DK22" s="170"/>
      <c r="DL22" s="313"/>
      <c r="DM22" s="93"/>
      <c r="DN22" s="399"/>
      <c r="DO22" s="483"/>
      <c r="DP22" s="664"/>
      <c r="DQ22" s="313"/>
      <c r="DR22" s="112"/>
      <c r="DS22" s="399" t="s">
        <v>929</v>
      </c>
      <c r="DT22" s="483"/>
      <c r="DU22" s="664"/>
      <c r="DV22" s="313"/>
      <c r="DW22" s="112"/>
      <c r="DX22" s="399"/>
      <c r="DY22" s="483"/>
      <c r="DZ22" s="1208"/>
      <c r="EA22" s="313"/>
      <c r="EB22" s="93"/>
      <c r="EC22" s="399"/>
      <c r="ED22" s="483"/>
      <c r="EE22" s="664"/>
      <c r="EF22" s="313"/>
      <c r="EG22" s="93"/>
      <c r="EH22" s="399"/>
      <c r="EI22" s="483"/>
      <c r="EJ22" s="664"/>
      <c r="EK22" s="713"/>
      <c r="EL22" s="719"/>
      <c r="EM22" s="1073"/>
      <c r="EN22" s="878"/>
      <c r="EO22" s="879"/>
      <c r="EP22" s="713"/>
      <c r="EQ22" s="719"/>
      <c r="ER22" s="877"/>
      <c r="ES22" s="878"/>
      <c r="ET22" s="772"/>
      <c r="EU22" s="713"/>
      <c r="EV22" s="719"/>
      <c r="EW22" s="1073"/>
      <c r="EX22" s="878"/>
      <c r="EY22" s="772"/>
      <c r="EZ22" s="713"/>
      <c r="FA22" s="719"/>
      <c r="FB22" s="877" t="s">
        <v>940</v>
      </c>
      <c r="FC22" s="878"/>
      <c r="FD22" s="879"/>
      <c r="FE22" s="713"/>
      <c r="FF22" s="719"/>
      <c r="FG22" s="1073"/>
      <c r="FH22" s="878"/>
      <c r="FI22" s="772"/>
      <c r="FJ22" s="713"/>
      <c r="FK22" s="719"/>
      <c r="FL22" s="1073"/>
      <c r="FM22" s="878"/>
      <c r="FN22" s="879"/>
      <c r="FO22" s="713"/>
      <c r="FP22" s="714"/>
      <c r="FQ22" s="1073"/>
      <c r="FR22" s="878"/>
      <c r="FS22" s="879"/>
      <c r="FT22" s="713"/>
      <c r="FU22" s="714"/>
      <c r="FV22" s="1073" t="s">
        <v>943</v>
      </c>
      <c r="FW22" s="878"/>
      <c r="FX22" s="879"/>
      <c r="FY22" s="718"/>
      <c r="FZ22" s="719"/>
      <c r="GA22" s="1073"/>
      <c r="GB22" s="878"/>
      <c r="GC22" s="879"/>
      <c r="GD22" s="718"/>
      <c r="GE22" s="719"/>
      <c r="GF22" s="1073"/>
      <c r="GG22" s="878"/>
      <c r="GH22" s="879"/>
      <c r="GI22" s="769"/>
      <c r="GJ22" s="774"/>
      <c r="GK22" s="771"/>
      <c r="GL22" s="771"/>
      <c r="GM22" s="772"/>
      <c r="GN22" s="769"/>
      <c r="GO22" s="774"/>
      <c r="GP22" s="771"/>
      <c r="GQ22" s="771"/>
      <c r="GR22" s="772"/>
      <c r="GS22" s="769"/>
      <c r="GT22" s="774"/>
      <c r="GU22" s="771"/>
      <c r="GV22" s="771"/>
      <c r="GW22" s="772"/>
      <c r="GX22" s="151"/>
      <c r="GY22" s="93"/>
      <c r="GZ22" s="588"/>
      <c r="HA22" s="588"/>
      <c r="HB22" s="170"/>
      <c r="HC22" s="151"/>
      <c r="HD22" s="93"/>
      <c r="HE22" s="588"/>
      <c r="HF22" s="1350"/>
      <c r="HG22" s="903"/>
      <c r="HH22" s="151"/>
      <c r="HI22" s="93"/>
      <c r="HJ22" s="588"/>
      <c r="HK22" s="588"/>
      <c r="HL22" s="903"/>
      <c r="HM22" s="149"/>
      <c r="HN22" s="93"/>
      <c r="HO22" s="588"/>
      <c r="HP22" s="588"/>
      <c r="HQ22" s="170"/>
      <c r="HR22" s="151"/>
      <c r="HS22" s="93"/>
      <c r="HT22" s="1205"/>
      <c r="HU22" s="1205"/>
      <c r="HV22" s="170"/>
      <c r="HW22" s="1079"/>
      <c r="HX22" s="1082"/>
      <c r="HY22" s="1205"/>
      <c r="HZ22" s="1205"/>
      <c r="IA22" s="170"/>
      <c r="IB22" s="151"/>
      <c r="IC22" s="93"/>
      <c r="ID22" s="588"/>
      <c r="IE22" s="588"/>
      <c r="IF22" s="170"/>
      <c r="IG22" s="841"/>
      <c r="IH22" s="82"/>
      <c r="II22" s="1372"/>
      <c r="IJ22" s="1372"/>
      <c r="IK22" s="1372"/>
      <c r="IL22" s="1369"/>
      <c r="IM22" s="1369"/>
      <c r="IN22" s="1369"/>
      <c r="IO22" s="1369"/>
      <c r="IP22" s="1369"/>
      <c r="IQ22" s="1369"/>
      <c r="IR22" s="1369"/>
      <c r="IS22" s="1369"/>
      <c r="IT22" s="1369"/>
      <c r="IU22" s="1379"/>
      <c r="IV22" s="1369"/>
      <c r="IW22" s="1369"/>
      <c r="IX22" s="1369"/>
      <c r="IY22" s="1369"/>
      <c r="IZ22" s="1373"/>
      <c r="JA22" s="130"/>
      <c r="JB22" s="1353"/>
      <c r="JC22" s="1376"/>
      <c r="JD22" s="1353"/>
      <c r="JE22" s="1353"/>
      <c r="JF22" s="1353"/>
      <c r="JG22" s="1353"/>
      <c r="JH22" s="1353"/>
      <c r="JI22" s="1353"/>
      <c r="JJ22" s="1353"/>
      <c r="JK22" s="1353"/>
      <c r="JL22" s="1353"/>
      <c r="JM22" s="1353"/>
      <c r="JN22" s="1382"/>
      <c r="JO22" s="1353"/>
      <c r="JP22" s="1353"/>
      <c r="JQ22" s="1353"/>
      <c r="JR22" s="1359"/>
      <c r="JS22" s="119"/>
      <c r="JT22" s="109"/>
      <c r="JU22" s="1356"/>
      <c r="JV22" s="1360"/>
      <c r="JW22" s="1356"/>
      <c r="JX22" s="1356"/>
      <c r="JY22" s="1356"/>
      <c r="JZ22" s="1356"/>
      <c r="KA22" s="1356"/>
      <c r="KB22" s="1356"/>
      <c r="KC22" s="1356"/>
      <c r="KD22" s="1356"/>
      <c r="KE22" s="1356"/>
      <c r="KF22" s="1356"/>
      <c r="KG22" s="1360"/>
      <c r="KH22" s="1360"/>
      <c r="KI22" s="1360"/>
      <c r="KJ22" s="1360"/>
      <c r="KK22" s="1356"/>
      <c r="KL22" s="1356"/>
      <c r="KM22" s="1360"/>
      <c r="KN22" s="1360"/>
      <c r="KO22" s="1360"/>
      <c r="KP22" s="1360"/>
      <c r="KQ22" s="1360"/>
      <c r="KR22" s="1360"/>
      <c r="KS22" s="1360"/>
      <c r="KT22" s="1360"/>
      <c r="KU22" s="1360"/>
      <c r="KV22" s="1360"/>
      <c r="KW22" s="1360"/>
      <c r="KX22" s="1360"/>
      <c r="KY22" s="1360"/>
      <c r="KZ22" s="1360"/>
      <c r="LA22" s="1356"/>
      <c r="LB22" s="1356"/>
      <c r="LC22" s="1360"/>
      <c r="LD22" s="1360"/>
      <c r="LE22" s="1360"/>
      <c r="LF22" s="1360"/>
    </row>
    <row r="23" spans="1:318" s="7" customFormat="1" ht="8.1" customHeight="1" thickBot="1">
      <c r="A23" s="147"/>
      <c r="B23" s="94"/>
      <c r="C23" s="202"/>
      <c r="D23" s="160"/>
      <c r="E23" s="168"/>
      <c r="F23" s="147"/>
      <c r="G23" s="94"/>
      <c r="H23" s="202"/>
      <c r="I23" s="160"/>
      <c r="J23" s="168"/>
      <c r="K23" s="147"/>
      <c r="L23" s="94"/>
      <c r="M23" s="256"/>
      <c r="N23" s="160"/>
      <c r="O23" s="168"/>
      <c r="P23" s="147"/>
      <c r="Q23" s="94"/>
      <c r="R23" s="256"/>
      <c r="S23" s="160"/>
      <c r="T23" s="168"/>
      <c r="U23" s="147"/>
      <c r="V23" s="94"/>
      <c r="W23" s="256"/>
      <c r="X23" s="160"/>
      <c r="Y23" s="168"/>
      <c r="Z23" s="147"/>
      <c r="AA23" s="94"/>
      <c r="AB23" s="256"/>
      <c r="AC23" s="160"/>
      <c r="AD23" s="168"/>
      <c r="AE23" s="147"/>
      <c r="AF23" s="94"/>
      <c r="AG23" s="256"/>
      <c r="AH23" s="160"/>
      <c r="AI23" s="495"/>
      <c r="AJ23" s="147"/>
      <c r="AK23" s="94"/>
      <c r="AL23" s="880"/>
      <c r="AM23" s="869"/>
      <c r="AN23" s="495"/>
      <c r="AO23" s="311"/>
      <c r="AP23" s="94"/>
      <c r="AQ23" s="202"/>
      <c r="AR23" s="160"/>
      <c r="AS23" s="168"/>
      <c r="AT23" s="147"/>
      <c r="AU23" s="94"/>
      <c r="AV23" s="505"/>
      <c r="AW23" s="260"/>
      <c r="AX23" s="168"/>
      <c r="AY23" s="147"/>
      <c r="AZ23" s="94"/>
      <c r="BA23" s="256"/>
      <c r="BB23" s="160"/>
      <c r="BC23" s="401"/>
      <c r="BD23" s="147"/>
      <c r="BE23" s="94"/>
      <c r="BF23" s="256"/>
      <c r="BG23" s="160"/>
      <c r="BH23" s="401"/>
      <c r="BI23" s="147"/>
      <c r="BJ23" s="94"/>
      <c r="BK23" s="256"/>
      <c r="BL23" s="160"/>
      <c r="BM23" s="401"/>
      <c r="BN23" s="460"/>
      <c r="BO23" s="470"/>
      <c r="BP23" s="458"/>
      <c r="BQ23" s="561"/>
      <c r="BR23" s="459"/>
      <c r="BS23" s="147"/>
      <c r="BT23" s="94"/>
      <c r="BU23" s="458"/>
      <c r="BV23" s="561"/>
      <c r="BW23" s="459"/>
      <c r="BX23" s="147"/>
      <c r="BY23" s="94"/>
      <c r="BZ23" s="458"/>
      <c r="CA23" s="561"/>
      <c r="CB23" s="459"/>
      <c r="CC23" s="147"/>
      <c r="CD23" s="94"/>
      <c r="CE23" s="256"/>
      <c r="CF23" s="160"/>
      <c r="CG23" s="168"/>
      <c r="CH23" s="147"/>
      <c r="CI23" s="94"/>
      <c r="CJ23" s="505"/>
      <c r="CK23" s="481"/>
      <c r="CL23" s="168"/>
      <c r="CM23" s="147"/>
      <c r="CN23" s="94"/>
      <c r="CO23" s="458"/>
      <c r="CP23" s="561"/>
      <c r="CQ23" s="168"/>
      <c r="CR23" s="147"/>
      <c r="CS23" s="94"/>
      <c r="CT23" s="458"/>
      <c r="CU23" s="561"/>
      <c r="CV23" s="168"/>
      <c r="CW23" s="147"/>
      <c r="CX23" s="94"/>
      <c r="CY23" s="458"/>
      <c r="CZ23" s="561"/>
      <c r="DA23" s="168"/>
      <c r="DB23" s="152"/>
      <c r="DC23" s="94"/>
      <c r="DD23" s="458"/>
      <c r="DE23" s="561"/>
      <c r="DF23" s="168"/>
      <c r="DG23" s="147"/>
      <c r="DH23" s="449"/>
      <c r="DI23" s="458"/>
      <c r="DJ23" s="561"/>
      <c r="DK23" s="168"/>
      <c r="DL23" s="311"/>
      <c r="DM23" s="94"/>
      <c r="DN23" s="404"/>
      <c r="DO23" s="481"/>
      <c r="DP23" s="495"/>
      <c r="DQ23" s="311"/>
      <c r="DR23" s="113"/>
      <c r="DS23" s="404"/>
      <c r="DT23" s="481"/>
      <c r="DU23" s="495"/>
      <c r="DV23" s="311"/>
      <c r="DW23" s="113"/>
      <c r="DX23" s="404"/>
      <c r="DY23" s="481"/>
      <c r="DZ23" s="1206"/>
      <c r="EA23" s="311"/>
      <c r="EB23" s="94"/>
      <c r="EC23" s="404"/>
      <c r="ED23" s="481"/>
      <c r="EE23" s="495"/>
      <c r="EF23" s="311"/>
      <c r="EG23" s="94"/>
      <c r="EH23" s="404"/>
      <c r="EI23" s="481"/>
      <c r="EJ23" s="495"/>
      <c r="EK23" s="698"/>
      <c r="EL23" s="720"/>
      <c r="EM23" s="870"/>
      <c r="EN23" s="871"/>
      <c r="EO23" s="872"/>
      <c r="EP23" s="698"/>
      <c r="EQ23" s="720"/>
      <c r="ER23" s="870"/>
      <c r="ES23" s="871"/>
      <c r="ET23" s="763"/>
      <c r="EU23" s="698"/>
      <c r="EV23" s="720"/>
      <c r="EW23" s="1071"/>
      <c r="EX23" s="871"/>
      <c r="EY23" s="763"/>
      <c r="EZ23" s="698"/>
      <c r="FA23" s="720"/>
      <c r="FB23" s="870" t="s">
        <v>933</v>
      </c>
      <c r="FC23" s="871"/>
      <c r="FD23" s="872"/>
      <c r="FE23" s="698"/>
      <c r="FF23" s="720"/>
      <c r="FG23" s="870"/>
      <c r="FH23" s="871"/>
      <c r="FI23" s="763"/>
      <c r="FJ23" s="698"/>
      <c r="FK23" s="720"/>
      <c r="FL23" s="1071" t="s">
        <v>899</v>
      </c>
      <c r="FM23" s="871"/>
      <c r="FN23" s="872"/>
      <c r="FO23" s="698"/>
      <c r="FP23" s="721"/>
      <c r="FQ23" s="1071"/>
      <c r="FR23" s="871"/>
      <c r="FS23" s="872"/>
      <c r="FT23" s="698"/>
      <c r="FU23" s="721"/>
      <c r="FV23" s="1071" t="s">
        <v>941</v>
      </c>
      <c r="FW23" s="871"/>
      <c r="FX23" s="872"/>
      <c r="FY23" s="704"/>
      <c r="FZ23" s="720"/>
      <c r="GA23" s="1071"/>
      <c r="GB23" s="871"/>
      <c r="GC23" s="872"/>
      <c r="GD23" s="704"/>
      <c r="GE23" s="720"/>
      <c r="GF23" s="1071" t="s">
        <v>952</v>
      </c>
      <c r="GG23" s="871"/>
      <c r="GH23" s="872"/>
      <c r="GI23" s="759"/>
      <c r="GJ23" s="775"/>
      <c r="GK23" s="761"/>
      <c r="GL23" s="762"/>
      <c r="GM23" s="763"/>
      <c r="GN23" s="759"/>
      <c r="GO23" s="775"/>
      <c r="GP23" s="761"/>
      <c r="GQ23" s="762"/>
      <c r="GR23" s="763"/>
      <c r="GS23" s="759"/>
      <c r="GT23" s="775"/>
      <c r="GU23" s="761"/>
      <c r="GV23" s="762"/>
      <c r="GW23" s="763"/>
      <c r="GX23" s="152"/>
      <c r="GY23" s="94"/>
      <c r="GZ23" s="585"/>
      <c r="HA23" s="586"/>
      <c r="HB23" s="168"/>
      <c r="HC23" s="152"/>
      <c r="HD23" s="94"/>
      <c r="HE23" s="585"/>
      <c r="HF23" s="1348"/>
      <c r="HG23" s="901"/>
      <c r="HH23" s="152"/>
      <c r="HI23" s="94"/>
      <c r="HJ23" s="585"/>
      <c r="HK23" s="586"/>
      <c r="HL23" s="901"/>
      <c r="HM23" s="147"/>
      <c r="HN23" s="94"/>
      <c r="HO23" s="585"/>
      <c r="HP23" s="586"/>
      <c r="HQ23" s="168"/>
      <c r="HR23" s="152"/>
      <c r="HS23" s="94"/>
      <c r="HT23" s="585"/>
      <c r="HU23" s="586"/>
      <c r="HV23" s="168"/>
      <c r="HW23" s="1075"/>
      <c r="HX23" s="1083"/>
      <c r="HY23" s="585"/>
      <c r="HZ23" s="586"/>
      <c r="IA23" s="168"/>
      <c r="IB23" s="152"/>
      <c r="IC23" s="94"/>
      <c r="ID23" s="585"/>
      <c r="IE23" s="586"/>
      <c r="IF23" s="168"/>
      <c r="IG23" s="841"/>
      <c r="IH23" s="80"/>
      <c r="II23" s="1370">
        <f>COUNTIF($A23:$IA26,"=CSB")</f>
        <v>4</v>
      </c>
      <c r="IJ23" s="1370">
        <f>COUNTIF($A23:$IA26,"41")</f>
        <v>1</v>
      </c>
      <c r="IK23" s="1370">
        <f>COUNTIF($A23:$IA26,"42")</f>
        <v>0</v>
      </c>
      <c r="IL23" s="1367">
        <f>COUNTIF($A23:$IA26,"40")</f>
        <v>0</v>
      </c>
      <c r="IM23" s="1367">
        <f>COUNTIF($A23:$IA26,"11")</f>
        <v>1</v>
      </c>
      <c r="IN23" s="1367">
        <f>COUNTIF($A23:$IA26,"13")</f>
        <v>1</v>
      </c>
      <c r="IO23" s="1367">
        <f>COUNTIF($A23:$IA26,"=19")</f>
        <v>1</v>
      </c>
      <c r="IP23" s="1367">
        <f>COUNTIF($A23:$IA26,"=14")</f>
        <v>1</v>
      </c>
      <c r="IQ23" s="1367">
        <f>COUNTIF($A23:$IA26,"=24")</f>
        <v>8</v>
      </c>
      <c r="IR23" s="1367">
        <f>COUNTIF($A23:$IA26,"=25")</f>
        <v>1</v>
      </c>
      <c r="IS23" s="1367">
        <f>COUNTIF($A23:$IA26,"=26")</f>
        <v>1</v>
      </c>
      <c r="IT23" s="1367">
        <f>COUNTIF($A23:$IA26,"=29")</f>
        <v>0</v>
      </c>
      <c r="IU23" s="1377">
        <f>COUNTIF($A23:$IA26,"=30")</f>
        <v>0</v>
      </c>
      <c r="IV23" s="1367">
        <f>COUNTIF($A23:$IA26,"=31")</f>
        <v>1</v>
      </c>
      <c r="IW23" s="1367">
        <f>COUNTIF($A23:$IA26,"=32")</f>
        <v>1</v>
      </c>
      <c r="IX23" s="1367">
        <f>COUNTIF($A23:$IA26,"=33")</f>
        <v>1</v>
      </c>
      <c r="IY23" s="1367">
        <f>COUNTIF($A23:$IA26,"=34")</f>
        <v>2</v>
      </c>
      <c r="IZ23" s="1373">
        <f>COUNTIF($A23:$IR26,"=34")</f>
        <v>2</v>
      </c>
      <c r="JA23" s="128"/>
      <c r="JB23" s="1351" t="str">
        <f>IF(COUNTIF($A23:$IA26,"=41")&gt;0,"X"," ")</f>
        <v>X</v>
      </c>
      <c r="JC23" s="1374" t="str">
        <f>IF(COUNTIF($A23:$IA26,"=42")&gt;0,"X"," ")</f>
        <v xml:space="preserve"> </v>
      </c>
      <c r="JD23" s="1351" t="str">
        <f>IF(COUNTIF($A23:$IA26,"=40")&gt;0,"X"," ")</f>
        <v xml:space="preserve"> </v>
      </c>
      <c r="JE23" s="1351" t="str">
        <f>IF(COUNTIF($A23:$IA26,"=11")&gt;0,"X"," ")</f>
        <v>X</v>
      </c>
      <c r="JF23" s="1351" t="str">
        <f>IF(COUNTIF($A23:$IA26,"=13")&gt;0,"X"," ")</f>
        <v>X</v>
      </c>
      <c r="JG23" s="1351" t="str">
        <f>IF(COUNTIF($A23:$IA26,"=19")&gt;0,"X"," ")</f>
        <v>X</v>
      </c>
      <c r="JH23" s="1351" t="str">
        <f>IF(COUNTIF($A23:$IA26,"=14")&gt;0,"X"," ")</f>
        <v>X</v>
      </c>
      <c r="JI23" s="1351" t="str">
        <f>IF(COUNTIF($A23:$IA26,"=23")&gt;0,"X"," ")</f>
        <v>X</v>
      </c>
      <c r="JJ23" s="1351" t="str">
        <f>IF(COUNTIF($A23:$IA26,"=24")&gt;0,"X"," ")</f>
        <v>X</v>
      </c>
      <c r="JK23" s="1351" t="str">
        <f>IF(COUNTIF($A23:$IA26,"=25")&gt;0,"X"," ")</f>
        <v>X</v>
      </c>
      <c r="JL23" s="1351" t="str">
        <f>IF(COUNTIF($A23:$IA26,"=26")&gt;0,"X"," ")</f>
        <v>X</v>
      </c>
      <c r="JM23" s="1351" t="str">
        <f>IF(COUNTIF($A23:$IA26,"=29")&gt;0,"X"," ")</f>
        <v xml:space="preserve"> </v>
      </c>
      <c r="JN23" s="1380" t="str">
        <f>IF(COUNTIF($A23:$IA26,"=30")&gt;0,"X"," ")</f>
        <v xml:space="preserve"> </v>
      </c>
      <c r="JO23" s="1351" t="str">
        <f>IF(COUNTIF($A23:$IA26,"=31")&gt;0,"X"," ")</f>
        <v>X</v>
      </c>
      <c r="JP23" s="1351" t="str">
        <f>IF(COUNTIF($A23:$IA26,"=32")&gt;0,"X"," ")</f>
        <v>X</v>
      </c>
      <c r="JQ23" s="1351" t="str">
        <f>IF(COUNTIF($A23:$IA26,"=33")&gt;0,"X"," ")</f>
        <v>X</v>
      </c>
      <c r="JR23" s="1357" t="str">
        <f>IF(COUNTIF($A23:$IA26,"=34")&gt;0,"X"," ")</f>
        <v>X</v>
      </c>
      <c r="JS23" s="117"/>
      <c r="JT23" s="107"/>
      <c r="JU23" s="1354" t="str">
        <f>IF(COUNTIF($A23:$IA26,"=H.Prus")&gt;0,"Z"," ")</f>
        <v xml:space="preserve"> </v>
      </c>
      <c r="JV23" s="1360" t="str">
        <f>IF(COUNTIF($A23:$IA26,"=M.Przybyś")&gt;0,"Z"," ")</f>
        <v xml:space="preserve"> </v>
      </c>
      <c r="JW23" s="1354" t="str">
        <f>IF(COUNTIF($A23:$IA26,"=M.Marcinkiewicz")&gt;0,"Z"," ")</f>
        <v>Z</v>
      </c>
      <c r="JX23" s="1354" t="str">
        <f>IF(COUNTIF($A23:$IA26,"=K.Cis")&gt;0,"Z"," ")</f>
        <v xml:space="preserve"> </v>
      </c>
      <c r="JY23" s="1354" t="str">
        <f>IF(COUNTIF($A23:$IA26,"=Z.Tomczykowski")&gt;0,"Z"," ")</f>
        <v>Z</v>
      </c>
      <c r="JZ23" s="1354" t="str">
        <f>IF(COUNTIF($A23:$IA26,"=K.Choroszko")&gt;0,"Z"," ")</f>
        <v>Z</v>
      </c>
      <c r="KA23" s="1354" t="str">
        <f>IF(COUNTIF($A23:$IA26,"=Z.Niewiadomski")&gt;0,"Z"," ")</f>
        <v xml:space="preserve"> </v>
      </c>
      <c r="KB23" s="1354" t="str">
        <f>IF(COUNTIF($A23:$IA26,"=A.Miściur-Kaszyńska")&gt;0,"Z"," ")</f>
        <v>Z</v>
      </c>
      <c r="KC23" s="1354" t="str">
        <f>IF(COUNTIF($A23:$IA26,"=L.Demczuk")&gt;0,"Z"," ")</f>
        <v xml:space="preserve"> </v>
      </c>
      <c r="KD23" s="1354" t="str">
        <f>IF(COUNTIF($A23:$IA26,"=K.Kiejdo")&gt;0,"Z"," ")</f>
        <v xml:space="preserve"> </v>
      </c>
      <c r="KE23" s="1354" t="str">
        <f>IF(COUNTIF($A23:$IA26,"=M.Kieżun")&gt;0,"Z"," ")</f>
        <v>Z</v>
      </c>
      <c r="KF23" s="1354" t="str">
        <f>IF(COUNTIF($A23:$IA26,"=I.Kasprzyk")&gt;0,"Z"," ")</f>
        <v xml:space="preserve"> </v>
      </c>
      <c r="KG23" s="1360" t="str">
        <f>IF(COUNTIF($A23:$IA26,"=M.Choroszko")&gt;0,"Z"," ")</f>
        <v>Z</v>
      </c>
      <c r="KH23" s="1360" t="str">
        <f>IF(COUNTIF($A23:$IA26,"=M.Grzyb")&gt;0,"Z"," ")</f>
        <v>Z</v>
      </c>
      <c r="KI23" s="1360" t="str">
        <f>IF(COUNTIF($A23:$IA26,"=A.Muż")&gt;0,"Z"," ")</f>
        <v xml:space="preserve"> </v>
      </c>
      <c r="KJ23" s="1360" t="str">
        <f>IF(COUNTIF($A23:$IA26,"=E.Kicka")&gt;0,"Z"," ")</f>
        <v xml:space="preserve"> </v>
      </c>
      <c r="KK23" s="1354" t="str">
        <f>IF(COUNTIF($A23:$IA26,"=M.Palmowska")&gt;0,"Z"," ")</f>
        <v xml:space="preserve"> </v>
      </c>
      <c r="KL23" s="1354" t="str">
        <f>IF(COUNTIF($A23:$IA26,"=M.Szonert")&gt;0,"Z"," ")</f>
        <v xml:space="preserve"> </v>
      </c>
      <c r="KM23" s="1360" t="str">
        <f>IF(COUNTIF($A23:$IA26,"=E.Ciarciński")&gt;0,"Z"," ")</f>
        <v xml:space="preserve"> </v>
      </c>
      <c r="KN23" s="1360" t="str">
        <f>IF(COUNTIF($A23:$IA26,"=M.Czajka")&gt;0,"Z"," ")</f>
        <v xml:space="preserve"> </v>
      </c>
      <c r="KO23" s="1360" t="str">
        <f>IF(COUNTIF($A23:$IA26,"=E.Hepner")&gt;0,"Z"," ")</f>
        <v xml:space="preserve"> </v>
      </c>
      <c r="KP23" s="1360" t="str">
        <f>IF(COUNTIF($A23:$IA26,"=A.Naszlin")&gt;0,"Z"," ")</f>
        <v xml:space="preserve"> </v>
      </c>
      <c r="KQ23" s="1360" t="str">
        <f>IF(COUNTIF($A23:$IA26,"=A.Tychek")&gt;0,"Z"," ")</f>
        <v xml:space="preserve"> </v>
      </c>
      <c r="KR23" s="1360" t="str">
        <f>IF(COUNTIF($A23:$IA26,"=R.Sokulski")&gt;0,"Z"," ")</f>
        <v>Z</v>
      </c>
      <c r="KS23" s="1360" t="str">
        <f>IF(COUNTIF($A23:$IA26,"=S.Piotrowska")&gt;0,"Z"," ")</f>
        <v xml:space="preserve"> </v>
      </c>
      <c r="KT23" s="1360" t="str">
        <f>IF(COUNTIF($A23:$IA26,"=J.Gregorczuk")&gt;0,"Z"," ")</f>
        <v xml:space="preserve"> </v>
      </c>
      <c r="KU23" s="1360" t="str">
        <f>IF(COUNTIF($A23:$IA26,"=A.Marciniak")&gt;0,"Z"," ")</f>
        <v>Z</v>
      </c>
      <c r="KV23" s="1360" t="str">
        <f>IF(COUNTIF($A23:$IA26,"=I.Ogulewicz")&gt;0,"Z"," ")</f>
        <v xml:space="preserve"> </v>
      </c>
      <c r="KW23" s="1360" t="str">
        <f>IF(COUNTIF($A23:$IA26,"=R.Przęczek")&gt;0,"Z"," ")</f>
        <v>Z</v>
      </c>
      <c r="KX23" s="1360" t="str">
        <f>IF(COUNTIF($A23:$IA26,"=D.Ławecka-Bednarska")&gt;0,"Z"," ")</f>
        <v xml:space="preserve"> </v>
      </c>
      <c r="KY23" s="1360" t="str">
        <f>IF(COUNTIF($A23:$IA26,"=M.Ciszek")&gt;0,"Z"," ")</f>
        <v xml:space="preserve"> </v>
      </c>
      <c r="KZ23" s="1360" t="str">
        <f>IF(COUNTIF($A23:$IA26,"=M.Lipiński")&gt;0,"Z"," ")</f>
        <v>Z</v>
      </c>
      <c r="LA23" s="1354" t="str">
        <f>IF(COUNTIF($A23:$IA26,"=M.Kluz")&gt;0,"Z"," ")</f>
        <v xml:space="preserve"> </v>
      </c>
      <c r="LB23" s="1354" t="str">
        <f>IF(COUNTIF($A23:$IA26,"=N.Liakh")&gt;0,"Z"," ")</f>
        <v>Z</v>
      </c>
      <c r="LC23" s="1360" t="str">
        <f>IF(COUNTIF($A23:$IA26,"=J.Lubkiewicz")&gt;0,"Z"," ")</f>
        <v xml:space="preserve"> </v>
      </c>
      <c r="LD23" s="1360" t="str">
        <f>IF(COUNTIF($A23:$IA26,"=J.Fukowska")&gt;0,"Z"," ")</f>
        <v xml:space="preserve"> </v>
      </c>
      <c r="LE23" s="1360" t="str">
        <f>IF(COUNTIF($A23:$IA26,"=H.Libuda")&gt;0,"Z"," ")</f>
        <v>Z</v>
      </c>
      <c r="LF23" s="1360" t="str">
        <f>IF(COUNTIF($A23:$IA26,"=A.Jastrzębska")&gt;0,"Z"," ")</f>
        <v xml:space="preserve"> </v>
      </c>
    </row>
    <row r="24" spans="1:318" s="7" customFormat="1" ht="8.1" customHeight="1" thickBot="1">
      <c r="A24" s="148" t="s">
        <v>13</v>
      </c>
      <c r="B24" s="95" t="s">
        <v>14</v>
      </c>
      <c r="C24" s="201"/>
      <c r="D24" s="161"/>
      <c r="E24" s="169"/>
      <c r="F24" s="148" t="s">
        <v>13</v>
      </c>
      <c r="G24" s="95" t="s">
        <v>14</v>
      </c>
      <c r="H24" s="201" t="s">
        <v>716</v>
      </c>
      <c r="I24" s="161" t="s">
        <v>123</v>
      </c>
      <c r="J24" s="169">
        <v>26</v>
      </c>
      <c r="K24" s="148" t="s">
        <v>13</v>
      </c>
      <c r="L24" s="95" t="s">
        <v>14</v>
      </c>
      <c r="M24" s="257" t="s">
        <v>926</v>
      </c>
      <c r="N24" s="665" t="s">
        <v>927</v>
      </c>
      <c r="O24" s="169">
        <v>34</v>
      </c>
      <c r="P24" s="148" t="s">
        <v>13</v>
      </c>
      <c r="Q24" s="95" t="s">
        <v>14</v>
      </c>
      <c r="R24" s="257" t="s">
        <v>928</v>
      </c>
      <c r="S24" s="665" t="s">
        <v>927</v>
      </c>
      <c r="T24" s="169">
        <v>34</v>
      </c>
      <c r="U24" s="148" t="s">
        <v>13</v>
      </c>
      <c r="V24" s="95" t="s">
        <v>14</v>
      </c>
      <c r="W24" s="257"/>
      <c r="X24" s="665"/>
      <c r="Y24" s="169"/>
      <c r="Z24" s="148" t="s">
        <v>13</v>
      </c>
      <c r="AA24" s="95" t="s">
        <v>14</v>
      </c>
      <c r="AB24" s="257"/>
      <c r="AC24" s="665"/>
      <c r="AD24" s="169"/>
      <c r="AE24" s="148" t="s">
        <v>13</v>
      </c>
      <c r="AF24" s="95" t="s">
        <v>14</v>
      </c>
      <c r="AG24" s="257" t="s">
        <v>721</v>
      </c>
      <c r="AH24" s="166" t="s">
        <v>120</v>
      </c>
      <c r="AI24" s="496">
        <v>11</v>
      </c>
      <c r="AJ24" s="148" t="s">
        <v>13</v>
      </c>
      <c r="AK24" s="95" t="s">
        <v>14</v>
      </c>
      <c r="AL24" s="881"/>
      <c r="AM24" s="584"/>
      <c r="AN24" s="496"/>
      <c r="AO24" s="312" t="s">
        <v>13</v>
      </c>
      <c r="AP24" s="95" t="s">
        <v>14</v>
      </c>
      <c r="AQ24" s="201" t="s">
        <v>922</v>
      </c>
      <c r="AR24" s="161" t="s">
        <v>37</v>
      </c>
      <c r="AS24" s="169">
        <v>23</v>
      </c>
      <c r="AT24" s="148" t="s">
        <v>13</v>
      </c>
      <c r="AU24" s="95" t="s">
        <v>14</v>
      </c>
      <c r="AV24" s="289"/>
      <c r="AW24" s="166"/>
      <c r="AX24" s="169"/>
      <c r="AY24" s="148" t="s">
        <v>13</v>
      </c>
      <c r="AZ24" s="95" t="s">
        <v>14</v>
      </c>
      <c r="BA24" s="257" t="s">
        <v>153</v>
      </c>
      <c r="BB24" s="166" t="s">
        <v>866</v>
      </c>
      <c r="BC24" s="402">
        <v>19</v>
      </c>
      <c r="BD24" s="148" t="s">
        <v>13</v>
      </c>
      <c r="BE24" s="95" t="s">
        <v>14</v>
      </c>
      <c r="BF24" s="257"/>
      <c r="BG24" s="166"/>
      <c r="BH24" s="402"/>
      <c r="BI24" s="148" t="s">
        <v>13</v>
      </c>
      <c r="BJ24" s="95" t="s">
        <v>14</v>
      </c>
      <c r="BK24" s="257" t="s">
        <v>153</v>
      </c>
      <c r="BL24" s="166" t="s">
        <v>925</v>
      </c>
      <c r="BM24" s="402">
        <v>13</v>
      </c>
      <c r="BN24" s="463" t="s">
        <v>13</v>
      </c>
      <c r="BO24" s="471" t="s">
        <v>14</v>
      </c>
      <c r="BP24" s="648" t="s">
        <v>153</v>
      </c>
      <c r="BQ24" s="556" t="s">
        <v>32</v>
      </c>
      <c r="BR24" s="462">
        <v>14</v>
      </c>
      <c r="BS24" s="148" t="s">
        <v>13</v>
      </c>
      <c r="BT24" s="95" t="s">
        <v>14</v>
      </c>
      <c r="BU24" s="648"/>
      <c r="BV24" s="556"/>
      <c r="BW24" s="462"/>
      <c r="BX24" s="148" t="s">
        <v>13</v>
      </c>
      <c r="BY24" s="95" t="s">
        <v>14</v>
      </c>
      <c r="BZ24" s="648"/>
      <c r="CA24" s="556"/>
      <c r="CB24" s="462"/>
      <c r="CC24" s="148" t="s">
        <v>13</v>
      </c>
      <c r="CD24" s="95" t="s">
        <v>14</v>
      </c>
      <c r="CE24" s="257"/>
      <c r="CF24" s="166"/>
      <c r="CG24" s="169"/>
      <c r="CH24" s="148" t="s">
        <v>13</v>
      </c>
      <c r="CI24" s="95" t="s">
        <v>14</v>
      </c>
      <c r="CJ24" s="289"/>
      <c r="CK24" s="166"/>
      <c r="CL24" s="169"/>
      <c r="CM24" s="148" t="s">
        <v>13</v>
      </c>
      <c r="CN24" s="95" t="s">
        <v>14</v>
      </c>
      <c r="CO24" s="648" t="s">
        <v>153</v>
      </c>
      <c r="CP24" s="556" t="s">
        <v>614</v>
      </c>
      <c r="CQ24" s="169" t="s">
        <v>207</v>
      </c>
      <c r="CR24" s="148" t="s">
        <v>13</v>
      </c>
      <c r="CS24" s="95" t="s">
        <v>14</v>
      </c>
      <c r="CT24" s="648" t="s">
        <v>153</v>
      </c>
      <c r="CU24" s="556" t="s">
        <v>930</v>
      </c>
      <c r="CV24" s="169" t="s">
        <v>207</v>
      </c>
      <c r="CW24" s="148" t="s">
        <v>13</v>
      </c>
      <c r="CX24" s="95" t="s">
        <v>14</v>
      </c>
      <c r="CY24" s="648"/>
      <c r="CZ24" s="562"/>
      <c r="DA24" s="169"/>
      <c r="DB24" s="153" t="s">
        <v>13</v>
      </c>
      <c r="DC24" s="95" t="s">
        <v>14</v>
      </c>
      <c r="DD24" s="648"/>
      <c r="DE24" s="562"/>
      <c r="DF24" s="169"/>
      <c r="DG24" s="148" t="s">
        <v>13</v>
      </c>
      <c r="DH24" s="450" t="s">
        <v>14</v>
      </c>
      <c r="DI24" s="648"/>
      <c r="DJ24" s="562"/>
      <c r="DK24" s="169"/>
      <c r="DL24" s="312" t="s">
        <v>13</v>
      </c>
      <c r="DM24" s="95" t="s">
        <v>14</v>
      </c>
      <c r="DN24" s="396"/>
      <c r="DO24" s="166"/>
      <c r="DP24" s="496"/>
      <c r="DQ24" s="312" t="s">
        <v>13</v>
      </c>
      <c r="DR24" s="92" t="s">
        <v>8</v>
      </c>
      <c r="DS24" s="396" t="s">
        <v>153</v>
      </c>
      <c r="DT24" s="166" t="s">
        <v>861</v>
      </c>
      <c r="DU24" s="496" t="s">
        <v>207</v>
      </c>
      <c r="DV24" s="312" t="s">
        <v>13</v>
      </c>
      <c r="DW24" s="92" t="s">
        <v>8</v>
      </c>
      <c r="DX24" s="396"/>
      <c r="DY24" s="166"/>
      <c r="DZ24" s="1207"/>
      <c r="EA24" s="312" t="s">
        <v>13</v>
      </c>
      <c r="EB24" s="95" t="s">
        <v>14</v>
      </c>
      <c r="EC24" s="396"/>
      <c r="ED24" s="166"/>
      <c r="EE24" s="496"/>
      <c r="EF24" s="312" t="s">
        <v>13</v>
      </c>
      <c r="EG24" s="95" t="s">
        <v>14</v>
      </c>
      <c r="EH24" s="396" t="s">
        <v>153</v>
      </c>
      <c r="EI24" s="166" t="s">
        <v>932</v>
      </c>
      <c r="EJ24" s="496">
        <v>25</v>
      </c>
      <c r="EK24" s="705" t="s">
        <v>13</v>
      </c>
      <c r="EL24" s="722" t="s">
        <v>14</v>
      </c>
      <c r="EM24" s="1072" t="s">
        <v>864</v>
      </c>
      <c r="EN24" s="874" t="s">
        <v>617</v>
      </c>
      <c r="EO24" s="875">
        <v>24</v>
      </c>
      <c r="EP24" s="705" t="s">
        <v>13</v>
      </c>
      <c r="EQ24" s="722" t="s">
        <v>14</v>
      </c>
      <c r="ER24" s="873" t="s">
        <v>864</v>
      </c>
      <c r="ES24" s="874" t="s">
        <v>617</v>
      </c>
      <c r="ET24" s="768">
        <v>24</v>
      </c>
      <c r="EU24" s="705" t="s">
        <v>13</v>
      </c>
      <c r="EV24" s="722" t="s">
        <v>14</v>
      </c>
      <c r="EW24" s="1072" t="s">
        <v>864</v>
      </c>
      <c r="EX24" s="874" t="s">
        <v>617</v>
      </c>
      <c r="EY24" s="768">
        <v>24</v>
      </c>
      <c r="EZ24" s="705" t="s">
        <v>13</v>
      </c>
      <c r="FA24" s="722" t="s">
        <v>14</v>
      </c>
      <c r="FB24" s="873" t="s">
        <v>935</v>
      </c>
      <c r="FC24" s="874" t="s">
        <v>152</v>
      </c>
      <c r="FD24" s="875">
        <v>32</v>
      </c>
      <c r="FE24" s="705" t="s">
        <v>13</v>
      </c>
      <c r="FF24" s="722" t="s">
        <v>14</v>
      </c>
      <c r="FG24" s="1072" t="s">
        <v>864</v>
      </c>
      <c r="FH24" s="874" t="s">
        <v>617</v>
      </c>
      <c r="FI24" s="768">
        <v>24</v>
      </c>
      <c r="FJ24" s="705" t="s">
        <v>13</v>
      </c>
      <c r="FK24" s="722" t="s">
        <v>14</v>
      </c>
      <c r="FL24" s="1072" t="s">
        <v>956</v>
      </c>
      <c r="FM24" s="1074" t="s">
        <v>936</v>
      </c>
      <c r="FN24" s="875"/>
      <c r="FO24" s="705" t="s">
        <v>13</v>
      </c>
      <c r="FP24" s="723" t="s">
        <v>14</v>
      </c>
      <c r="FQ24" s="1072" t="s">
        <v>864</v>
      </c>
      <c r="FR24" s="874" t="s">
        <v>617</v>
      </c>
      <c r="FS24" s="875">
        <v>24</v>
      </c>
      <c r="FT24" s="705" t="s">
        <v>13</v>
      </c>
      <c r="FU24" s="723" t="s">
        <v>14</v>
      </c>
      <c r="FV24" s="1072" t="s">
        <v>939</v>
      </c>
      <c r="FW24" s="874" t="s">
        <v>697</v>
      </c>
      <c r="FX24" s="875">
        <v>33</v>
      </c>
      <c r="FY24" s="710" t="s">
        <v>13</v>
      </c>
      <c r="FZ24" s="722" t="s">
        <v>14</v>
      </c>
      <c r="GA24" s="1072" t="s">
        <v>864</v>
      </c>
      <c r="GB24" s="874" t="s">
        <v>617</v>
      </c>
      <c r="GC24" s="875">
        <v>24</v>
      </c>
      <c r="GD24" s="710" t="s">
        <v>13</v>
      </c>
      <c r="GE24" s="722" t="s">
        <v>14</v>
      </c>
      <c r="GF24" s="1072" t="s">
        <v>953</v>
      </c>
      <c r="GG24" s="874" t="s">
        <v>724</v>
      </c>
      <c r="GH24" s="875" t="s">
        <v>207</v>
      </c>
      <c r="GI24" s="764" t="s">
        <v>13</v>
      </c>
      <c r="GJ24" s="776" t="s">
        <v>14</v>
      </c>
      <c r="GK24" s="766" t="s">
        <v>864</v>
      </c>
      <c r="GL24" s="767" t="s">
        <v>617</v>
      </c>
      <c r="GM24" s="768">
        <v>24</v>
      </c>
      <c r="GN24" s="764" t="s">
        <v>13</v>
      </c>
      <c r="GO24" s="776" t="s">
        <v>14</v>
      </c>
      <c r="GP24" s="766"/>
      <c r="GQ24" s="767"/>
      <c r="GR24" s="768"/>
      <c r="GS24" s="764" t="s">
        <v>13</v>
      </c>
      <c r="GT24" s="776" t="s">
        <v>14</v>
      </c>
      <c r="GU24" s="766"/>
      <c r="GV24" s="767"/>
      <c r="GW24" s="768"/>
      <c r="GX24" s="153" t="s">
        <v>13</v>
      </c>
      <c r="GY24" s="95" t="s">
        <v>14</v>
      </c>
      <c r="GZ24" s="587"/>
      <c r="HA24" s="584"/>
      <c r="HB24" s="169"/>
      <c r="HC24" s="153" t="s">
        <v>13</v>
      </c>
      <c r="HD24" s="95" t="s">
        <v>14</v>
      </c>
      <c r="HE24" s="587" t="s">
        <v>865</v>
      </c>
      <c r="HF24" s="1349" t="s">
        <v>23</v>
      </c>
      <c r="HG24" s="902">
        <v>31</v>
      </c>
      <c r="HH24" s="153" t="s">
        <v>13</v>
      </c>
      <c r="HI24" s="95" t="s">
        <v>14</v>
      </c>
      <c r="HJ24" s="587" t="s">
        <v>959</v>
      </c>
      <c r="HK24" s="584" t="s">
        <v>122</v>
      </c>
      <c r="HL24" s="902">
        <v>41</v>
      </c>
      <c r="HM24" s="148" t="s">
        <v>13</v>
      </c>
      <c r="HN24" s="95" t="s">
        <v>14</v>
      </c>
      <c r="HO24" s="587"/>
      <c r="HP24" s="584"/>
      <c r="HQ24" s="169"/>
      <c r="HR24" s="153" t="s">
        <v>13</v>
      </c>
      <c r="HS24" s="95" t="s">
        <v>14</v>
      </c>
      <c r="HT24" s="587"/>
      <c r="HU24" s="584"/>
      <c r="HV24" s="169"/>
      <c r="HW24" s="1077" t="s">
        <v>13</v>
      </c>
      <c r="HX24" s="1084" t="s">
        <v>14</v>
      </c>
      <c r="HY24" s="587"/>
      <c r="HZ24" s="584"/>
      <c r="IA24" s="169"/>
      <c r="IB24" s="153" t="s">
        <v>13</v>
      </c>
      <c r="IC24" s="95" t="s">
        <v>14</v>
      </c>
      <c r="ID24" s="587"/>
      <c r="IE24" s="584"/>
      <c r="IF24" s="169"/>
      <c r="IG24" s="841"/>
      <c r="IH24" s="81" t="s">
        <v>13</v>
      </c>
      <c r="II24" s="1371"/>
      <c r="IJ24" s="1371"/>
      <c r="IK24" s="1371"/>
      <c r="IL24" s="1368"/>
      <c r="IM24" s="1368"/>
      <c r="IN24" s="1368"/>
      <c r="IO24" s="1368"/>
      <c r="IP24" s="1368"/>
      <c r="IQ24" s="1368"/>
      <c r="IR24" s="1368"/>
      <c r="IS24" s="1368"/>
      <c r="IT24" s="1368"/>
      <c r="IU24" s="1378"/>
      <c r="IV24" s="1368"/>
      <c r="IW24" s="1368"/>
      <c r="IX24" s="1368"/>
      <c r="IY24" s="1368"/>
      <c r="IZ24" s="1373"/>
      <c r="JA24" s="129" t="s">
        <v>13</v>
      </c>
      <c r="JB24" s="1352"/>
      <c r="JC24" s="1375"/>
      <c r="JD24" s="1352"/>
      <c r="JE24" s="1352"/>
      <c r="JF24" s="1352"/>
      <c r="JG24" s="1352"/>
      <c r="JH24" s="1352"/>
      <c r="JI24" s="1352"/>
      <c r="JJ24" s="1352"/>
      <c r="JK24" s="1352"/>
      <c r="JL24" s="1352"/>
      <c r="JM24" s="1352"/>
      <c r="JN24" s="1381"/>
      <c r="JO24" s="1352"/>
      <c r="JP24" s="1352"/>
      <c r="JQ24" s="1352"/>
      <c r="JR24" s="1358"/>
      <c r="JS24" s="118"/>
      <c r="JT24" s="108" t="s">
        <v>13</v>
      </c>
      <c r="JU24" s="1355"/>
      <c r="JV24" s="1360"/>
      <c r="JW24" s="1355"/>
      <c r="JX24" s="1355"/>
      <c r="JY24" s="1355"/>
      <c r="JZ24" s="1355"/>
      <c r="KA24" s="1355"/>
      <c r="KB24" s="1355"/>
      <c r="KC24" s="1355"/>
      <c r="KD24" s="1355"/>
      <c r="KE24" s="1355"/>
      <c r="KF24" s="1355"/>
      <c r="KG24" s="1360"/>
      <c r="KH24" s="1360"/>
      <c r="KI24" s="1360"/>
      <c r="KJ24" s="1360"/>
      <c r="KK24" s="1355"/>
      <c r="KL24" s="1355"/>
      <c r="KM24" s="1360"/>
      <c r="KN24" s="1360"/>
      <c r="KO24" s="1360"/>
      <c r="KP24" s="1360"/>
      <c r="KQ24" s="1360"/>
      <c r="KR24" s="1360"/>
      <c r="KS24" s="1360"/>
      <c r="KT24" s="1360"/>
      <c r="KU24" s="1360"/>
      <c r="KV24" s="1360"/>
      <c r="KW24" s="1360"/>
      <c r="KX24" s="1360"/>
      <c r="KY24" s="1360"/>
      <c r="KZ24" s="1360"/>
      <c r="LA24" s="1355"/>
      <c r="LB24" s="1355"/>
      <c r="LC24" s="1360"/>
      <c r="LD24" s="1360"/>
      <c r="LE24" s="1360"/>
      <c r="LF24" s="1360"/>
    </row>
    <row r="25" spans="1:318" s="7" customFormat="1" ht="8.1" customHeight="1" thickBot="1">
      <c r="A25" s="148"/>
      <c r="B25" s="92"/>
      <c r="C25" s="201"/>
      <c r="D25" s="161"/>
      <c r="E25" s="169"/>
      <c r="F25" s="148"/>
      <c r="G25" s="92"/>
      <c r="H25" s="201" t="s">
        <v>911</v>
      </c>
      <c r="I25" s="161"/>
      <c r="J25" s="169"/>
      <c r="K25" s="148"/>
      <c r="L25" s="92"/>
      <c r="M25" s="258"/>
      <c r="N25" s="161"/>
      <c r="O25" s="169"/>
      <c r="P25" s="148"/>
      <c r="Q25" s="92"/>
      <c r="R25" s="258"/>
      <c r="S25" s="161"/>
      <c r="T25" s="169"/>
      <c r="U25" s="148"/>
      <c r="V25" s="92"/>
      <c r="W25" s="258"/>
      <c r="X25" s="161"/>
      <c r="Y25" s="169"/>
      <c r="Z25" s="148"/>
      <c r="AA25" s="92"/>
      <c r="AB25" s="258"/>
      <c r="AC25" s="161"/>
      <c r="AD25" s="169"/>
      <c r="AE25" s="148"/>
      <c r="AF25" s="92"/>
      <c r="AG25" s="258" t="s">
        <v>723</v>
      </c>
      <c r="AH25" s="161"/>
      <c r="AI25" s="496"/>
      <c r="AJ25" s="148"/>
      <c r="AK25" s="92"/>
      <c r="AL25" s="882"/>
      <c r="AM25" s="883"/>
      <c r="AN25" s="496"/>
      <c r="AO25" s="312"/>
      <c r="AP25" s="92"/>
      <c r="AQ25" s="201"/>
      <c r="AR25" s="161"/>
      <c r="AS25" s="169"/>
      <c r="AT25" s="148"/>
      <c r="AU25" s="92"/>
      <c r="AV25" s="289"/>
      <c r="AW25" s="166"/>
      <c r="AX25" s="169"/>
      <c r="AY25" s="148"/>
      <c r="AZ25" s="92"/>
      <c r="BA25" s="258" t="s">
        <v>924</v>
      </c>
      <c r="BB25" s="161"/>
      <c r="BC25" s="402"/>
      <c r="BD25" s="148"/>
      <c r="BE25" s="92"/>
      <c r="BF25" s="258"/>
      <c r="BG25" s="161"/>
      <c r="BH25" s="402"/>
      <c r="BI25" s="148"/>
      <c r="BJ25" s="92"/>
      <c r="BK25" s="258" t="s">
        <v>703</v>
      </c>
      <c r="BL25" s="161"/>
      <c r="BM25" s="402"/>
      <c r="BN25" s="463"/>
      <c r="BO25" s="464"/>
      <c r="BP25" s="557" t="s">
        <v>353</v>
      </c>
      <c r="BQ25" s="558"/>
      <c r="BR25" s="462"/>
      <c r="BS25" s="148"/>
      <c r="BT25" s="92"/>
      <c r="BU25" s="557"/>
      <c r="BV25" s="558"/>
      <c r="BW25" s="462"/>
      <c r="BX25" s="148"/>
      <c r="BY25" s="92"/>
      <c r="BZ25" s="557"/>
      <c r="CA25" s="558"/>
      <c r="CB25" s="462"/>
      <c r="CC25" s="148"/>
      <c r="CD25" s="92"/>
      <c r="CE25" s="258"/>
      <c r="CF25" s="161"/>
      <c r="CG25" s="169"/>
      <c r="CH25" s="148"/>
      <c r="CI25" s="92"/>
      <c r="CJ25" s="289"/>
      <c r="CK25" s="482"/>
      <c r="CL25" s="169"/>
      <c r="CM25" s="148"/>
      <c r="CN25" s="92"/>
      <c r="CO25" s="557" t="s">
        <v>159</v>
      </c>
      <c r="CP25" s="558"/>
      <c r="CQ25" s="169"/>
      <c r="CR25" s="148"/>
      <c r="CS25" s="92"/>
      <c r="CT25" s="557" t="s">
        <v>159</v>
      </c>
      <c r="CU25" s="558"/>
      <c r="CV25" s="169"/>
      <c r="CW25" s="148"/>
      <c r="CX25" s="92"/>
      <c r="CY25" s="557"/>
      <c r="CZ25" s="558"/>
      <c r="DA25" s="169"/>
      <c r="DB25" s="153"/>
      <c r="DC25" s="92"/>
      <c r="DD25" s="557"/>
      <c r="DE25" s="558"/>
      <c r="DF25" s="169"/>
      <c r="DG25" s="148"/>
      <c r="DH25" s="448"/>
      <c r="DI25" s="557"/>
      <c r="DJ25" s="563"/>
      <c r="DK25" s="169"/>
      <c r="DL25" s="312"/>
      <c r="DM25" s="92"/>
      <c r="DN25" s="289"/>
      <c r="DO25" s="482"/>
      <c r="DP25" s="496"/>
      <c r="DQ25" s="312"/>
      <c r="DR25" s="92"/>
      <c r="DS25" s="289" t="s">
        <v>158</v>
      </c>
      <c r="DT25" s="482"/>
      <c r="DU25" s="496">
        <v>16</v>
      </c>
      <c r="DV25" s="312"/>
      <c r="DW25" s="92"/>
      <c r="DX25" s="289"/>
      <c r="DY25" s="482"/>
      <c r="DZ25" s="1207"/>
      <c r="EA25" s="312"/>
      <c r="EB25" s="92"/>
      <c r="EC25" s="289"/>
      <c r="ED25" s="482"/>
      <c r="EE25" s="496"/>
      <c r="EF25" s="312"/>
      <c r="EG25" s="92"/>
      <c r="EH25" s="289" t="s">
        <v>817</v>
      </c>
      <c r="EI25" s="482"/>
      <c r="EJ25" s="496"/>
      <c r="EK25" s="705"/>
      <c r="EL25" s="706"/>
      <c r="EM25" s="1072"/>
      <c r="EN25" s="876"/>
      <c r="EO25" s="875"/>
      <c r="EP25" s="705"/>
      <c r="EQ25" s="706"/>
      <c r="ER25" s="873"/>
      <c r="ES25" s="876"/>
      <c r="ET25" s="768"/>
      <c r="EU25" s="705"/>
      <c r="EV25" s="706"/>
      <c r="EW25" s="1072"/>
      <c r="EX25" s="876"/>
      <c r="EY25" s="768"/>
      <c r="EZ25" s="705"/>
      <c r="FA25" s="706"/>
      <c r="FB25" s="873" t="s">
        <v>938</v>
      </c>
      <c r="FC25" s="876"/>
      <c r="FD25" s="875"/>
      <c r="FE25" s="705"/>
      <c r="FF25" s="706"/>
      <c r="FG25" s="1072"/>
      <c r="FH25" s="876"/>
      <c r="FI25" s="768"/>
      <c r="FJ25" s="705"/>
      <c r="FK25" s="706"/>
      <c r="FL25" s="1072" t="s">
        <v>957</v>
      </c>
      <c r="FM25" s="876"/>
      <c r="FN25" s="875"/>
      <c r="FO25" s="705"/>
      <c r="FP25" s="709"/>
      <c r="FQ25" s="1072"/>
      <c r="FR25" s="876"/>
      <c r="FS25" s="875"/>
      <c r="FT25" s="705"/>
      <c r="FU25" s="709"/>
      <c r="FV25" s="1072" t="s">
        <v>942</v>
      </c>
      <c r="FW25" s="876"/>
      <c r="FX25" s="875"/>
      <c r="FY25" s="710"/>
      <c r="FZ25" s="706"/>
      <c r="GA25" s="1072"/>
      <c r="GB25" s="876"/>
      <c r="GC25" s="875"/>
      <c r="GD25" s="710"/>
      <c r="GE25" s="706"/>
      <c r="GF25" s="1072" t="s">
        <v>954</v>
      </c>
      <c r="GG25" s="876"/>
      <c r="GH25" s="875">
        <v>24</v>
      </c>
      <c r="GI25" s="764"/>
      <c r="GJ25" s="765"/>
      <c r="GK25" s="766"/>
      <c r="GL25" s="767"/>
      <c r="GM25" s="768"/>
      <c r="GN25" s="764"/>
      <c r="GO25" s="765"/>
      <c r="GP25" s="766"/>
      <c r="GQ25" s="767"/>
      <c r="GR25" s="768"/>
      <c r="GS25" s="764"/>
      <c r="GT25" s="765"/>
      <c r="GU25" s="766"/>
      <c r="GV25" s="767"/>
      <c r="GW25" s="768"/>
      <c r="GX25" s="153"/>
      <c r="GY25" s="92"/>
      <c r="GZ25" s="587"/>
      <c r="HA25" s="584"/>
      <c r="HB25" s="169"/>
      <c r="HC25" s="153"/>
      <c r="HD25" s="92"/>
      <c r="HE25" s="587"/>
      <c r="HF25" s="1349"/>
      <c r="HG25" s="902"/>
      <c r="HH25" s="153"/>
      <c r="HI25" s="92"/>
      <c r="HJ25" s="587"/>
      <c r="HK25" s="584"/>
      <c r="HL25" s="902"/>
      <c r="HM25" s="148"/>
      <c r="HN25" s="92"/>
      <c r="HO25" s="587"/>
      <c r="HP25" s="584"/>
      <c r="HQ25" s="169"/>
      <c r="HR25" s="153"/>
      <c r="HS25" s="92"/>
      <c r="HT25" s="587"/>
      <c r="HU25" s="584"/>
      <c r="HV25" s="169"/>
      <c r="HW25" s="1077"/>
      <c r="HX25" s="1078"/>
      <c r="HY25" s="587"/>
      <c r="HZ25" s="584"/>
      <c r="IA25" s="169"/>
      <c r="IB25" s="153"/>
      <c r="IC25" s="92"/>
      <c r="ID25" s="587"/>
      <c r="IE25" s="584"/>
      <c r="IF25" s="169"/>
      <c r="IG25" s="841"/>
      <c r="IH25" s="81"/>
      <c r="II25" s="1371"/>
      <c r="IJ25" s="1371"/>
      <c r="IK25" s="1371"/>
      <c r="IL25" s="1368"/>
      <c r="IM25" s="1368"/>
      <c r="IN25" s="1368"/>
      <c r="IO25" s="1368"/>
      <c r="IP25" s="1368"/>
      <c r="IQ25" s="1368"/>
      <c r="IR25" s="1368"/>
      <c r="IS25" s="1368"/>
      <c r="IT25" s="1368"/>
      <c r="IU25" s="1378"/>
      <c r="IV25" s="1368"/>
      <c r="IW25" s="1368"/>
      <c r="IX25" s="1368"/>
      <c r="IY25" s="1368"/>
      <c r="IZ25" s="1373"/>
      <c r="JA25" s="129"/>
      <c r="JB25" s="1352"/>
      <c r="JC25" s="1375"/>
      <c r="JD25" s="1352"/>
      <c r="JE25" s="1352"/>
      <c r="JF25" s="1352"/>
      <c r="JG25" s="1352"/>
      <c r="JH25" s="1352"/>
      <c r="JI25" s="1352"/>
      <c r="JJ25" s="1352"/>
      <c r="JK25" s="1352"/>
      <c r="JL25" s="1352"/>
      <c r="JM25" s="1352"/>
      <c r="JN25" s="1381"/>
      <c r="JO25" s="1352"/>
      <c r="JP25" s="1352"/>
      <c r="JQ25" s="1352"/>
      <c r="JR25" s="1358"/>
      <c r="JS25" s="118"/>
      <c r="JT25" s="108"/>
      <c r="JU25" s="1355"/>
      <c r="JV25" s="1360"/>
      <c r="JW25" s="1355"/>
      <c r="JX25" s="1355"/>
      <c r="JY25" s="1355"/>
      <c r="JZ25" s="1355"/>
      <c r="KA25" s="1355"/>
      <c r="KB25" s="1355"/>
      <c r="KC25" s="1355"/>
      <c r="KD25" s="1355"/>
      <c r="KE25" s="1355"/>
      <c r="KF25" s="1355"/>
      <c r="KG25" s="1360"/>
      <c r="KH25" s="1360"/>
      <c r="KI25" s="1360"/>
      <c r="KJ25" s="1360"/>
      <c r="KK25" s="1355"/>
      <c r="KL25" s="1355"/>
      <c r="KM25" s="1360"/>
      <c r="KN25" s="1360"/>
      <c r="KO25" s="1360"/>
      <c r="KP25" s="1360"/>
      <c r="KQ25" s="1360"/>
      <c r="KR25" s="1360"/>
      <c r="KS25" s="1360"/>
      <c r="KT25" s="1360"/>
      <c r="KU25" s="1360"/>
      <c r="KV25" s="1360"/>
      <c r="KW25" s="1360"/>
      <c r="KX25" s="1360"/>
      <c r="KY25" s="1360"/>
      <c r="KZ25" s="1360"/>
      <c r="LA25" s="1355"/>
      <c r="LB25" s="1355"/>
      <c r="LC25" s="1360"/>
      <c r="LD25" s="1360"/>
      <c r="LE25" s="1360"/>
      <c r="LF25" s="1360"/>
    </row>
    <row r="26" spans="1:318" s="7" customFormat="1" ht="8.1" customHeight="1" thickBot="1">
      <c r="A26" s="149"/>
      <c r="B26" s="93"/>
      <c r="C26" s="203"/>
      <c r="D26" s="162"/>
      <c r="E26" s="170"/>
      <c r="F26" s="149"/>
      <c r="G26" s="93"/>
      <c r="H26" s="203"/>
      <c r="I26" s="162"/>
      <c r="J26" s="170"/>
      <c r="K26" s="149"/>
      <c r="L26" s="93"/>
      <c r="M26" s="259"/>
      <c r="N26" s="162"/>
      <c r="O26" s="170"/>
      <c r="P26" s="149"/>
      <c r="Q26" s="93"/>
      <c r="R26" s="259"/>
      <c r="S26" s="162"/>
      <c r="T26" s="170"/>
      <c r="U26" s="149"/>
      <c r="V26" s="93"/>
      <c r="W26" s="259"/>
      <c r="X26" s="162"/>
      <c r="Y26" s="170"/>
      <c r="Z26" s="149"/>
      <c r="AA26" s="93"/>
      <c r="AB26" s="259"/>
      <c r="AC26" s="162"/>
      <c r="AD26" s="170"/>
      <c r="AE26" s="149"/>
      <c r="AF26" s="93"/>
      <c r="AG26" s="259" t="s">
        <v>917</v>
      </c>
      <c r="AH26" s="162"/>
      <c r="AI26" s="1201"/>
      <c r="AJ26" s="149"/>
      <c r="AK26" s="93"/>
      <c r="AL26" s="884"/>
      <c r="AM26" s="885"/>
      <c r="AN26" s="1201"/>
      <c r="AO26" s="313"/>
      <c r="AP26" s="93"/>
      <c r="AQ26" s="203"/>
      <c r="AR26" s="162"/>
      <c r="AS26" s="170"/>
      <c r="AT26" s="149"/>
      <c r="AU26" s="93"/>
      <c r="AV26" s="506"/>
      <c r="AW26" s="262"/>
      <c r="AX26" s="170"/>
      <c r="AY26" s="149"/>
      <c r="AZ26" s="93"/>
      <c r="BA26" s="259"/>
      <c r="BB26" s="162"/>
      <c r="BC26" s="403"/>
      <c r="BD26" s="149"/>
      <c r="BE26" s="93"/>
      <c r="BF26" s="259"/>
      <c r="BG26" s="162"/>
      <c r="BH26" s="403"/>
      <c r="BI26" s="149"/>
      <c r="BJ26" s="93"/>
      <c r="BK26" s="259"/>
      <c r="BL26" s="162"/>
      <c r="BM26" s="403"/>
      <c r="BN26" s="466"/>
      <c r="BO26" s="469"/>
      <c r="BP26" s="559"/>
      <c r="BQ26" s="560"/>
      <c r="BR26" s="465"/>
      <c r="BS26" s="149"/>
      <c r="BT26" s="93"/>
      <c r="BU26" s="559"/>
      <c r="BV26" s="560"/>
      <c r="BW26" s="465"/>
      <c r="BX26" s="149"/>
      <c r="BY26" s="93"/>
      <c r="BZ26" s="559"/>
      <c r="CA26" s="560"/>
      <c r="CB26" s="465"/>
      <c r="CC26" s="149"/>
      <c r="CD26" s="93"/>
      <c r="CE26" s="259"/>
      <c r="CF26" s="162"/>
      <c r="CG26" s="170"/>
      <c r="CH26" s="149"/>
      <c r="CI26" s="93"/>
      <c r="CJ26" s="259"/>
      <c r="CK26" s="483"/>
      <c r="CL26" s="170"/>
      <c r="CM26" s="149"/>
      <c r="CN26" s="93"/>
      <c r="CO26" s="559" t="s">
        <v>931</v>
      </c>
      <c r="CP26" s="560"/>
      <c r="CQ26" s="170"/>
      <c r="CR26" s="149"/>
      <c r="CS26" s="93"/>
      <c r="CT26" s="559" t="s">
        <v>929</v>
      </c>
      <c r="CU26" s="560"/>
      <c r="CV26" s="170"/>
      <c r="CW26" s="149"/>
      <c r="CX26" s="93"/>
      <c r="CY26" s="559"/>
      <c r="CZ26" s="560"/>
      <c r="DA26" s="170"/>
      <c r="DB26" s="151"/>
      <c r="DC26" s="93"/>
      <c r="DD26" s="559"/>
      <c r="DE26" s="560"/>
      <c r="DF26" s="170"/>
      <c r="DG26" s="149"/>
      <c r="DH26" s="112"/>
      <c r="DI26" s="559"/>
      <c r="DJ26" s="560"/>
      <c r="DK26" s="170"/>
      <c r="DL26" s="313"/>
      <c r="DM26" s="93"/>
      <c r="DN26" s="399"/>
      <c r="DO26" s="483"/>
      <c r="DP26" s="664"/>
      <c r="DQ26" s="313"/>
      <c r="DR26" s="112"/>
      <c r="DS26" s="399" t="s">
        <v>929</v>
      </c>
      <c r="DT26" s="483"/>
      <c r="DU26" s="664"/>
      <c r="DV26" s="313"/>
      <c r="DW26" s="112"/>
      <c r="DX26" s="399"/>
      <c r="DY26" s="483"/>
      <c r="DZ26" s="1208"/>
      <c r="EA26" s="313"/>
      <c r="EB26" s="93"/>
      <c r="EC26" s="399"/>
      <c r="ED26" s="483"/>
      <c r="EE26" s="664"/>
      <c r="EF26" s="313"/>
      <c r="EG26" s="93"/>
      <c r="EH26" s="399"/>
      <c r="EI26" s="483"/>
      <c r="EJ26" s="664"/>
      <c r="EK26" s="713"/>
      <c r="EL26" s="719"/>
      <c r="EM26" s="1073"/>
      <c r="EN26" s="878"/>
      <c r="EO26" s="879"/>
      <c r="EP26" s="713"/>
      <c r="EQ26" s="719"/>
      <c r="ER26" s="877"/>
      <c r="ES26" s="878"/>
      <c r="ET26" s="772"/>
      <c r="EU26" s="713"/>
      <c r="EV26" s="719"/>
      <c r="EW26" s="1073"/>
      <c r="EX26" s="878"/>
      <c r="EY26" s="772"/>
      <c r="EZ26" s="713"/>
      <c r="FA26" s="719"/>
      <c r="FB26" s="877" t="s">
        <v>940</v>
      </c>
      <c r="FC26" s="878"/>
      <c r="FD26" s="879"/>
      <c r="FE26" s="713"/>
      <c r="FF26" s="719"/>
      <c r="FG26" s="1073"/>
      <c r="FH26" s="878"/>
      <c r="FI26" s="772"/>
      <c r="FJ26" s="713"/>
      <c r="FK26" s="719"/>
      <c r="FL26" s="1073"/>
      <c r="FM26" s="878"/>
      <c r="FN26" s="879"/>
      <c r="FO26" s="713"/>
      <c r="FP26" s="714"/>
      <c r="FQ26" s="1073"/>
      <c r="FR26" s="878"/>
      <c r="FS26" s="879"/>
      <c r="FT26" s="713"/>
      <c r="FU26" s="714"/>
      <c r="FV26" s="1073" t="s">
        <v>943</v>
      </c>
      <c r="FW26" s="878"/>
      <c r="FX26" s="879"/>
      <c r="FY26" s="718"/>
      <c r="FZ26" s="719"/>
      <c r="GA26" s="1073"/>
      <c r="GB26" s="878"/>
      <c r="GC26" s="879"/>
      <c r="GD26" s="718"/>
      <c r="GE26" s="719"/>
      <c r="GF26" s="1073"/>
      <c r="GG26" s="878"/>
      <c r="GH26" s="879"/>
      <c r="GI26" s="769"/>
      <c r="GJ26" s="774"/>
      <c r="GK26" s="771"/>
      <c r="GL26" s="771"/>
      <c r="GM26" s="772"/>
      <c r="GN26" s="769"/>
      <c r="GO26" s="774"/>
      <c r="GP26" s="771"/>
      <c r="GQ26" s="771"/>
      <c r="GR26" s="772"/>
      <c r="GS26" s="769"/>
      <c r="GT26" s="774"/>
      <c r="GU26" s="771"/>
      <c r="GV26" s="771"/>
      <c r="GW26" s="772"/>
      <c r="GX26" s="151"/>
      <c r="GY26" s="93"/>
      <c r="GZ26" s="588"/>
      <c r="HA26" s="588"/>
      <c r="HB26" s="170"/>
      <c r="HC26" s="151"/>
      <c r="HD26" s="93"/>
      <c r="HE26" s="588"/>
      <c r="HF26" s="1350"/>
      <c r="HG26" s="903"/>
      <c r="HH26" s="151"/>
      <c r="HI26" s="93"/>
      <c r="HJ26" s="588"/>
      <c r="HK26" s="588"/>
      <c r="HL26" s="903"/>
      <c r="HM26" s="149"/>
      <c r="HN26" s="93"/>
      <c r="HO26" s="588"/>
      <c r="HP26" s="588"/>
      <c r="HQ26" s="170"/>
      <c r="HR26" s="151"/>
      <c r="HS26" s="93"/>
      <c r="HT26" s="1205"/>
      <c r="HU26" s="1205"/>
      <c r="HV26" s="170"/>
      <c r="HW26" s="1079"/>
      <c r="HX26" s="1082"/>
      <c r="HY26" s="1205"/>
      <c r="HZ26" s="1205"/>
      <c r="IA26" s="170"/>
      <c r="IB26" s="151"/>
      <c r="IC26" s="93"/>
      <c r="ID26" s="588"/>
      <c r="IE26" s="588"/>
      <c r="IF26" s="170"/>
      <c r="IG26" s="841"/>
      <c r="IH26" s="82"/>
      <c r="II26" s="1372"/>
      <c r="IJ26" s="1372"/>
      <c r="IK26" s="1372"/>
      <c r="IL26" s="1369"/>
      <c r="IM26" s="1369"/>
      <c r="IN26" s="1369"/>
      <c r="IO26" s="1369"/>
      <c r="IP26" s="1369"/>
      <c r="IQ26" s="1369"/>
      <c r="IR26" s="1369"/>
      <c r="IS26" s="1369"/>
      <c r="IT26" s="1369"/>
      <c r="IU26" s="1379"/>
      <c r="IV26" s="1369"/>
      <c r="IW26" s="1369"/>
      <c r="IX26" s="1369"/>
      <c r="IY26" s="1369"/>
      <c r="IZ26" s="1373"/>
      <c r="JA26" s="130"/>
      <c r="JB26" s="1353"/>
      <c r="JC26" s="1376"/>
      <c r="JD26" s="1353"/>
      <c r="JE26" s="1353"/>
      <c r="JF26" s="1353"/>
      <c r="JG26" s="1353"/>
      <c r="JH26" s="1353"/>
      <c r="JI26" s="1353"/>
      <c r="JJ26" s="1353"/>
      <c r="JK26" s="1353"/>
      <c r="JL26" s="1353"/>
      <c r="JM26" s="1353"/>
      <c r="JN26" s="1382"/>
      <c r="JO26" s="1353"/>
      <c r="JP26" s="1353"/>
      <c r="JQ26" s="1353"/>
      <c r="JR26" s="1359"/>
      <c r="JS26" s="119"/>
      <c r="JT26" s="109"/>
      <c r="JU26" s="1356"/>
      <c r="JV26" s="1360"/>
      <c r="JW26" s="1356"/>
      <c r="JX26" s="1356"/>
      <c r="JY26" s="1356"/>
      <c r="JZ26" s="1356"/>
      <c r="KA26" s="1356"/>
      <c r="KB26" s="1356"/>
      <c r="KC26" s="1356"/>
      <c r="KD26" s="1356"/>
      <c r="KE26" s="1356"/>
      <c r="KF26" s="1356"/>
      <c r="KG26" s="1360"/>
      <c r="KH26" s="1360"/>
      <c r="KI26" s="1360"/>
      <c r="KJ26" s="1360"/>
      <c r="KK26" s="1356"/>
      <c r="KL26" s="1356"/>
      <c r="KM26" s="1360"/>
      <c r="KN26" s="1360"/>
      <c r="KO26" s="1360"/>
      <c r="KP26" s="1360"/>
      <c r="KQ26" s="1360"/>
      <c r="KR26" s="1360"/>
      <c r="KS26" s="1360"/>
      <c r="KT26" s="1360"/>
      <c r="KU26" s="1360"/>
      <c r="KV26" s="1360"/>
      <c r="KW26" s="1360"/>
      <c r="KX26" s="1360"/>
      <c r="KY26" s="1360"/>
      <c r="KZ26" s="1360"/>
      <c r="LA26" s="1356"/>
      <c r="LB26" s="1356"/>
      <c r="LC26" s="1360"/>
      <c r="LD26" s="1360"/>
      <c r="LE26" s="1360"/>
      <c r="LF26" s="1360"/>
    </row>
    <row r="27" spans="1:318" s="7" customFormat="1" ht="8.1" customHeight="1" thickBot="1">
      <c r="A27" s="147"/>
      <c r="B27" s="94"/>
      <c r="C27" s="202"/>
      <c r="D27" s="160"/>
      <c r="E27" s="168"/>
      <c r="F27" s="147"/>
      <c r="G27" s="94"/>
      <c r="H27" s="202"/>
      <c r="I27" s="160"/>
      <c r="J27" s="168"/>
      <c r="K27" s="147"/>
      <c r="L27" s="94"/>
      <c r="M27" s="256"/>
      <c r="N27" s="160"/>
      <c r="O27" s="168"/>
      <c r="P27" s="147"/>
      <c r="Q27" s="94"/>
      <c r="R27" s="256"/>
      <c r="S27" s="160"/>
      <c r="T27" s="168"/>
      <c r="U27" s="147"/>
      <c r="V27" s="94"/>
      <c r="W27" s="256"/>
      <c r="X27" s="160"/>
      <c r="Y27" s="168"/>
      <c r="Z27" s="147"/>
      <c r="AA27" s="94"/>
      <c r="AB27" s="256"/>
      <c r="AC27" s="160"/>
      <c r="AD27" s="168"/>
      <c r="AE27" s="147"/>
      <c r="AF27" s="94"/>
      <c r="AG27" s="256"/>
      <c r="AH27" s="160"/>
      <c r="AI27" s="495"/>
      <c r="AJ27" s="147"/>
      <c r="AK27" s="94"/>
      <c r="AL27" s="880"/>
      <c r="AM27" s="869"/>
      <c r="AN27" s="495"/>
      <c r="AO27" s="311"/>
      <c r="AP27" s="94"/>
      <c r="AQ27" s="202"/>
      <c r="AR27" s="160"/>
      <c r="AS27" s="168"/>
      <c r="AT27" s="147"/>
      <c r="AU27" s="94"/>
      <c r="AV27" s="505"/>
      <c r="AW27" s="260"/>
      <c r="AX27" s="168"/>
      <c r="AY27" s="147"/>
      <c r="AZ27" s="94"/>
      <c r="BA27" s="256"/>
      <c r="BB27" s="160"/>
      <c r="BC27" s="401"/>
      <c r="BD27" s="147"/>
      <c r="BE27" s="94"/>
      <c r="BF27" s="256"/>
      <c r="BG27" s="160"/>
      <c r="BH27" s="401"/>
      <c r="BI27" s="147"/>
      <c r="BJ27" s="94"/>
      <c r="BK27" s="256"/>
      <c r="BL27" s="160"/>
      <c r="BM27" s="401"/>
      <c r="BN27" s="460"/>
      <c r="BO27" s="470"/>
      <c r="BP27" s="458"/>
      <c r="BQ27" s="561"/>
      <c r="BR27" s="459"/>
      <c r="BS27" s="147"/>
      <c r="BT27" s="94"/>
      <c r="BU27" s="458"/>
      <c r="BV27" s="561"/>
      <c r="BW27" s="459"/>
      <c r="BX27" s="147"/>
      <c r="BY27" s="94"/>
      <c r="BZ27" s="458"/>
      <c r="CA27" s="561"/>
      <c r="CB27" s="459"/>
      <c r="CC27" s="147"/>
      <c r="CD27" s="94"/>
      <c r="CE27" s="256"/>
      <c r="CF27" s="160"/>
      <c r="CG27" s="168"/>
      <c r="CH27" s="147"/>
      <c r="CI27" s="94"/>
      <c r="CJ27" s="505"/>
      <c r="CK27" s="481"/>
      <c r="CL27" s="168"/>
      <c r="CM27" s="147"/>
      <c r="CN27" s="94"/>
      <c r="CO27" s="458"/>
      <c r="CP27" s="561"/>
      <c r="CQ27" s="168"/>
      <c r="CR27" s="147"/>
      <c r="CS27" s="94"/>
      <c r="CT27" s="458"/>
      <c r="CU27" s="561"/>
      <c r="CV27" s="168"/>
      <c r="CW27" s="147"/>
      <c r="CX27" s="94"/>
      <c r="CY27" s="458"/>
      <c r="CZ27" s="561"/>
      <c r="DA27" s="168"/>
      <c r="DB27" s="152"/>
      <c r="DC27" s="94"/>
      <c r="DD27" s="458"/>
      <c r="DE27" s="561"/>
      <c r="DF27" s="168"/>
      <c r="DG27" s="147"/>
      <c r="DH27" s="449"/>
      <c r="DI27" s="458"/>
      <c r="DJ27" s="561"/>
      <c r="DK27" s="168"/>
      <c r="DL27" s="311"/>
      <c r="DM27" s="94"/>
      <c r="DN27" s="404"/>
      <c r="DO27" s="481"/>
      <c r="DP27" s="495"/>
      <c r="DQ27" s="311"/>
      <c r="DR27" s="113"/>
      <c r="DS27" s="404"/>
      <c r="DT27" s="481"/>
      <c r="DU27" s="495"/>
      <c r="DV27" s="311"/>
      <c r="DW27" s="113"/>
      <c r="DX27" s="404"/>
      <c r="DY27" s="481"/>
      <c r="DZ27" s="1206"/>
      <c r="EA27" s="311"/>
      <c r="EB27" s="94"/>
      <c r="EC27" s="404"/>
      <c r="ED27" s="481"/>
      <c r="EE27" s="495"/>
      <c r="EF27" s="311"/>
      <c r="EG27" s="94"/>
      <c r="EH27" s="404"/>
      <c r="EI27" s="481"/>
      <c r="EJ27" s="495"/>
      <c r="EK27" s="698"/>
      <c r="EL27" s="720"/>
      <c r="EM27" s="870"/>
      <c r="EN27" s="871"/>
      <c r="EO27" s="872"/>
      <c r="EP27" s="698"/>
      <c r="EQ27" s="720"/>
      <c r="ER27" s="870"/>
      <c r="ES27" s="871"/>
      <c r="ET27" s="763"/>
      <c r="EU27" s="698"/>
      <c r="EV27" s="720"/>
      <c r="EW27" s="1071"/>
      <c r="EX27" s="871"/>
      <c r="EY27" s="763"/>
      <c r="EZ27" s="698"/>
      <c r="FA27" s="720"/>
      <c r="FB27" s="870" t="s">
        <v>944</v>
      </c>
      <c r="FC27" s="871"/>
      <c r="FD27" s="872"/>
      <c r="FE27" s="698"/>
      <c r="FF27" s="720"/>
      <c r="FG27" s="870"/>
      <c r="FH27" s="871"/>
      <c r="FI27" s="763"/>
      <c r="FJ27" s="698"/>
      <c r="FK27" s="720"/>
      <c r="FL27" s="1071" t="s">
        <v>945</v>
      </c>
      <c r="FM27" s="871"/>
      <c r="FN27" s="872"/>
      <c r="FO27" s="698"/>
      <c r="FP27" s="721"/>
      <c r="FQ27" s="1071"/>
      <c r="FR27" s="871"/>
      <c r="FS27" s="872"/>
      <c r="FT27" s="698"/>
      <c r="FU27" s="721"/>
      <c r="FV27" s="1071" t="s">
        <v>941</v>
      </c>
      <c r="FW27" s="871"/>
      <c r="FX27" s="872"/>
      <c r="FY27" s="704"/>
      <c r="FZ27" s="720"/>
      <c r="GA27" s="1071"/>
      <c r="GB27" s="871"/>
      <c r="GC27" s="872"/>
      <c r="GD27" s="704"/>
      <c r="GE27" s="720"/>
      <c r="GF27" s="1071" t="s">
        <v>952</v>
      </c>
      <c r="GG27" s="871"/>
      <c r="GH27" s="872"/>
      <c r="GI27" s="759"/>
      <c r="GJ27" s="775"/>
      <c r="GK27" s="761"/>
      <c r="GL27" s="762"/>
      <c r="GM27" s="763"/>
      <c r="GN27" s="759"/>
      <c r="GO27" s="775"/>
      <c r="GP27" s="761"/>
      <c r="GQ27" s="762"/>
      <c r="GR27" s="763"/>
      <c r="GS27" s="759"/>
      <c r="GT27" s="775"/>
      <c r="GU27" s="761"/>
      <c r="GV27" s="762"/>
      <c r="GW27" s="763"/>
      <c r="GX27" s="152"/>
      <c r="GY27" s="94"/>
      <c r="GZ27" s="585"/>
      <c r="HA27" s="586"/>
      <c r="HB27" s="168"/>
      <c r="HC27" s="152"/>
      <c r="HD27" s="94"/>
      <c r="HE27" s="585"/>
      <c r="HF27" s="1348"/>
      <c r="HG27" s="901"/>
      <c r="HH27" s="152"/>
      <c r="HI27" s="94"/>
      <c r="HJ27" s="585"/>
      <c r="HK27" s="586"/>
      <c r="HL27" s="901"/>
      <c r="HM27" s="147"/>
      <c r="HN27" s="94"/>
      <c r="HO27" s="585"/>
      <c r="HP27" s="586"/>
      <c r="HQ27" s="168"/>
      <c r="HR27" s="152"/>
      <c r="HS27" s="94"/>
      <c r="HT27" s="585"/>
      <c r="HU27" s="586"/>
      <c r="HV27" s="168"/>
      <c r="HW27" s="1075"/>
      <c r="HX27" s="1083"/>
      <c r="HY27" s="585"/>
      <c r="HZ27" s="586"/>
      <c r="IA27" s="168"/>
      <c r="IB27" s="152"/>
      <c r="IC27" s="94"/>
      <c r="ID27" s="585"/>
      <c r="IE27" s="586"/>
      <c r="IF27" s="168"/>
      <c r="IG27" s="841"/>
      <c r="IH27" s="80"/>
      <c r="II27" s="1370">
        <f>COUNTIF($A27:$IA30,"=CSB")</f>
        <v>4</v>
      </c>
      <c r="IJ27" s="1370">
        <f>COUNTIF($A27:$IA30,"41")</f>
        <v>1</v>
      </c>
      <c r="IK27" s="1370">
        <f>COUNTIF($A27:$IA30,"42")</f>
        <v>0</v>
      </c>
      <c r="IL27" s="1367">
        <f>COUNTIF($A27:$IA30,"40")</f>
        <v>0</v>
      </c>
      <c r="IM27" s="1367">
        <f>COUNTIF($A27:$IA30,"11")</f>
        <v>1</v>
      </c>
      <c r="IN27" s="1367">
        <f>COUNTIF($A27:$IA30,"13")</f>
        <v>1</v>
      </c>
      <c r="IO27" s="1367">
        <f>COUNTIF($A27:$IA30,"=19")</f>
        <v>1</v>
      </c>
      <c r="IP27" s="1367">
        <f>COUNTIF($A27:$IA30,"=14")</f>
        <v>1</v>
      </c>
      <c r="IQ27" s="1367">
        <f>COUNTIF($A27:$IA30,"=24")</f>
        <v>8</v>
      </c>
      <c r="IR27" s="1367">
        <f>COUNTIF($A27:$IA30,"=25")</f>
        <v>1</v>
      </c>
      <c r="IS27" s="1367">
        <f>COUNTIF($A27:$IA30,"=26")</f>
        <v>1</v>
      </c>
      <c r="IT27" s="1367">
        <f>COUNTIF($A27:$IA30,"=29")</f>
        <v>0</v>
      </c>
      <c r="IU27" s="1377">
        <f>COUNTIF($A27:$IA30,"=30")</f>
        <v>0</v>
      </c>
      <c r="IV27" s="1367">
        <f>COUNTIF($A27:$IA30,"=31")</f>
        <v>1</v>
      </c>
      <c r="IW27" s="1367">
        <f>COUNTIF($A27:$IA30,"=32")</f>
        <v>1</v>
      </c>
      <c r="IX27" s="1367">
        <f>COUNTIF($A27:$IA30,"=33")</f>
        <v>1</v>
      </c>
      <c r="IY27" s="1367">
        <f>COUNTIF($A27:$IA30,"=34")</f>
        <v>2</v>
      </c>
      <c r="IZ27" s="1373">
        <f>COUNTIF($A27:$IR30,"=34")</f>
        <v>2</v>
      </c>
      <c r="JA27" s="128"/>
      <c r="JB27" s="1351" t="str">
        <f>IF(COUNTIF($A27:$IA30,"=41")&gt;0,"X"," ")</f>
        <v>X</v>
      </c>
      <c r="JC27" s="1374" t="str">
        <f>IF(COUNTIF($A27:$IA30,"=42")&gt;0,"X"," ")</f>
        <v xml:space="preserve"> </v>
      </c>
      <c r="JD27" s="1351" t="str">
        <f>IF(COUNTIF($A27:$IA30,"=40")&gt;0,"X"," ")</f>
        <v xml:space="preserve"> </v>
      </c>
      <c r="JE27" s="1351" t="str">
        <f>IF(COUNTIF($A27:$IA30,"=11")&gt;0,"X"," ")</f>
        <v>X</v>
      </c>
      <c r="JF27" s="1351" t="str">
        <f>IF(COUNTIF($A27:$IA30,"=13")&gt;0,"X"," ")</f>
        <v>X</v>
      </c>
      <c r="JG27" s="1351" t="str">
        <f>IF(COUNTIF($A27:$IA30,"=19")&gt;0,"X"," ")</f>
        <v>X</v>
      </c>
      <c r="JH27" s="1351" t="str">
        <f>IF(COUNTIF($A27:$IA30,"=14")&gt;0,"X"," ")</f>
        <v>X</v>
      </c>
      <c r="JI27" s="1351" t="str">
        <f>IF(COUNTIF($A27:$IA30,"=23")&gt;0,"X"," ")</f>
        <v>X</v>
      </c>
      <c r="JJ27" s="1351" t="str">
        <f>IF(COUNTIF($A27:$IA30,"=24")&gt;0,"X"," ")</f>
        <v>X</v>
      </c>
      <c r="JK27" s="1351" t="str">
        <f>IF(COUNTIF($A27:$IA30,"=25")&gt;0,"X"," ")</f>
        <v>X</v>
      </c>
      <c r="JL27" s="1351" t="str">
        <f>IF(COUNTIF($A27:$IA30,"=26")&gt;0,"X"," ")</f>
        <v>X</v>
      </c>
      <c r="JM27" s="1351" t="str">
        <f>IF(COUNTIF($A27:$IA30,"=29")&gt;0,"X"," ")</f>
        <v xml:space="preserve"> </v>
      </c>
      <c r="JN27" s="1380" t="str">
        <f>IF(COUNTIF($A27:$IA30,"=30")&gt;0,"X"," ")</f>
        <v xml:space="preserve"> </v>
      </c>
      <c r="JO27" s="1351" t="str">
        <f>IF(COUNTIF($A27:$IA30,"=31")&gt;0,"X"," ")</f>
        <v>X</v>
      </c>
      <c r="JP27" s="1351" t="str">
        <f>IF(COUNTIF($A27:$IA30,"=32")&gt;0,"X"," ")</f>
        <v>X</v>
      </c>
      <c r="JQ27" s="1351" t="str">
        <f>IF(COUNTIF($A27:$IA30,"=33")&gt;0,"X"," ")</f>
        <v>X</v>
      </c>
      <c r="JR27" s="1357" t="str">
        <f>IF(COUNTIF($A27:$IA30,"=34")&gt;0,"X"," ")</f>
        <v>X</v>
      </c>
      <c r="JS27" s="117"/>
      <c r="JT27" s="107"/>
      <c r="JU27" s="1354" t="str">
        <f>IF(COUNTIF($A27:$IA30,"=H.Prus")&gt;0,"Z"," ")</f>
        <v xml:space="preserve"> </v>
      </c>
      <c r="JV27" s="1360" t="str">
        <f>IF(COUNTIF($A27:$IA30,"=M.Przybyś")&gt;0,"Z"," ")</f>
        <v xml:space="preserve"> </v>
      </c>
      <c r="JW27" s="1354" t="str">
        <f>IF(COUNTIF($A27:$IA30,"=M.Marcinkiewicz")&gt;0,"Z"," ")</f>
        <v>Z</v>
      </c>
      <c r="JX27" s="1354" t="str">
        <f>IF(COUNTIF($A27:$IA30,"=K.Cis")&gt;0,"Z"," ")</f>
        <v xml:space="preserve"> </v>
      </c>
      <c r="JY27" s="1354" t="str">
        <f>IF(COUNTIF($A27:$IA30,"=Z.Tomczykowski")&gt;0,"Z"," ")</f>
        <v>Z</v>
      </c>
      <c r="JZ27" s="1354" t="str">
        <f>IF(COUNTIF($A27:$IA30,"=K.Choroszko")&gt;0,"Z"," ")</f>
        <v>Z</v>
      </c>
      <c r="KA27" s="1354" t="str">
        <f>IF(COUNTIF($A27:$IA30,"=Z.Niewiadomski")&gt;0,"Z"," ")</f>
        <v xml:space="preserve"> </v>
      </c>
      <c r="KB27" s="1354" t="str">
        <f>IF(COUNTIF($A27:$IA30,"=A.Miściur-Kaszyńska")&gt;0,"Z"," ")</f>
        <v>Z</v>
      </c>
      <c r="KC27" s="1354" t="str">
        <f>IF(COUNTIF($A27:$IA30,"=L.Demczuk")&gt;0,"Z"," ")</f>
        <v xml:space="preserve"> </v>
      </c>
      <c r="KD27" s="1354" t="str">
        <f>IF(COUNTIF($A27:$IA30,"=K.Kiejdo")&gt;0,"Z"," ")</f>
        <v xml:space="preserve"> </v>
      </c>
      <c r="KE27" s="1354" t="str">
        <f>IF(COUNTIF($A27:$IA30,"=M.Kieżun")&gt;0,"Z"," ")</f>
        <v>Z</v>
      </c>
      <c r="KF27" s="1354" t="str">
        <f>IF(COUNTIF($A27:$IA30,"=I.Kasprzyk")&gt;0,"Z"," ")</f>
        <v xml:space="preserve"> </v>
      </c>
      <c r="KG27" s="1360" t="str">
        <f>IF(COUNTIF($A27:$IA30,"=M.Choroszko")&gt;0,"Z"," ")</f>
        <v>Z</v>
      </c>
      <c r="KH27" s="1360" t="str">
        <f>IF(COUNTIF($A27:$IA30,"=M.Grzyb")&gt;0,"Z"," ")</f>
        <v>Z</v>
      </c>
      <c r="KI27" s="1360" t="str">
        <f>IF(COUNTIF($A27:$IA30,"=A.Muż")&gt;0,"Z"," ")</f>
        <v xml:space="preserve"> </v>
      </c>
      <c r="KJ27" s="1360" t="str">
        <f>IF(COUNTIF($A27:$IA30,"=E.Kicka")&gt;0,"Z"," ")</f>
        <v xml:space="preserve"> </v>
      </c>
      <c r="KK27" s="1354" t="str">
        <f>IF(COUNTIF($A27:$IA30,"=M.Palmowska")&gt;0,"Z"," ")</f>
        <v xml:space="preserve"> </v>
      </c>
      <c r="KL27" s="1354" t="str">
        <f>IF(COUNTIF($A27:$IA30,"=M.Szonert")&gt;0,"Z"," ")</f>
        <v xml:space="preserve"> </v>
      </c>
      <c r="KM27" s="1360" t="str">
        <f>IF(COUNTIF($A27:$IA30,"=E.Ciarciński")&gt;0,"Z"," ")</f>
        <v xml:space="preserve"> </v>
      </c>
      <c r="KN27" s="1360" t="str">
        <f>IF(COUNTIF($A27:$IA30,"=M.Czajka")&gt;0,"Z"," ")</f>
        <v xml:space="preserve"> </v>
      </c>
      <c r="KO27" s="1360" t="str">
        <f>IF(COUNTIF($A27:$IA30,"=E.Hepner")&gt;0,"Z"," ")</f>
        <v xml:space="preserve"> </v>
      </c>
      <c r="KP27" s="1360" t="str">
        <f>IF(COUNTIF($A27:$IA30,"=A.Naszlin")&gt;0,"Z"," ")</f>
        <v xml:space="preserve"> </v>
      </c>
      <c r="KQ27" s="1360" t="str">
        <f>IF(COUNTIF($A27:$IA30,"=A.Tychek")&gt;0,"Z"," ")</f>
        <v xml:space="preserve"> </v>
      </c>
      <c r="KR27" s="1360" t="str">
        <f>IF(COUNTIF($A27:$IA30,"=R.Sokulski")&gt;0,"Z"," ")</f>
        <v>Z</v>
      </c>
      <c r="KS27" s="1360" t="str">
        <f>IF(COUNTIF($A27:$IA30,"=S.Piotrowska")&gt;0,"Z"," ")</f>
        <v xml:space="preserve"> </v>
      </c>
      <c r="KT27" s="1360" t="str">
        <f>IF(COUNTIF($A27:$IA30,"=J.Gregorczuk")&gt;0,"Z"," ")</f>
        <v xml:space="preserve"> </v>
      </c>
      <c r="KU27" s="1360" t="str">
        <f>IF(COUNTIF($A27:$IA30,"=A.Marciniak")&gt;0,"Z"," ")</f>
        <v>Z</v>
      </c>
      <c r="KV27" s="1360" t="str">
        <f>IF(COUNTIF($A27:$IA30,"=I.Ogulewicz")&gt;0,"Z"," ")</f>
        <v xml:space="preserve"> </v>
      </c>
      <c r="KW27" s="1360" t="str">
        <f>IF(COUNTIF($A27:$IA30,"=R.Przęczek")&gt;0,"Z"," ")</f>
        <v>Z</v>
      </c>
      <c r="KX27" s="1360" t="str">
        <f>IF(COUNTIF($A27:$IA30,"=D.Ławecka-Bednarska")&gt;0,"Z"," ")</f>
        <v xml:space="preserve"> </v>
      </c>
      <c r="KY27" s="1360" t="str">
        <f>IF(COUNTIF($A27:$IA30,"=M.Ciszek")&gt;0,"Z"," ")</f>
        <v xml:space="preserve"> </v>
      </c>
      <c r="KZ27" s="1360" t="str">
        <f>IF(COUNTIF($A27:$IA30,"=M.Lipiński")&gt;0,"Z"," ")</f>
        <v>Z</v>
      </c>
      <c r="LA27" s="1354" t="str">
        <f>IF(COUNTIF($A27:$IA30,"=M.Kluz")&gt;0,"Z"," ")</f>
        <v xml:space="preserve"> </v>
      </c>
      <c r="LB27" s="1354" t="str">
        <f>IF(COUNTIF($A27:$IA30,"=N.Liakh")&gt;0,"Z"," ")</f>
        <v>Z</v>
      </c>
      <c r="LC27" s="1360" t="str">
        <f>IF(COUNTIF($A27:$IA30,"=J.Lubkiewicz")&gt;0,"Z"," ")</f>
        <v xml:space="preserve"> </v>
      </c>
      <c r="LD27" s="1360" t="str">
        <f>IF(COUNTIF($A27:$IA30,"=J.Fukowska")&gt;0,"Z"," ")</f>
        <v xml:space="preserve"> </v>
      </c>
      <c r="LE27" s="1360" t="str">
        <f>IF(COUNTIF($A27:$IA30,"=H.Libuda")&gt;0,"Z"," ")</f>
        <v>Z</v>
      </c>
      <c r="LF27" s="1360" t="str">
        <f>IF(COUNTIF($A27:$IA30,"=A.Jastrzębska")&gt;0,"Z"," ")</f>
        <v xml:space="preserve"> </v>
      </c>
    </row>
    <row r="28" spans="1:318" s="7" customFormat="1" ht="8.1" customHeight="1" thickBot="1">
      <c r="A28" s="148" t="s">
        <v>15</v>
      </c>
      <c r="B28" s="95" t="s">
        <v>16</v>
      </c>
      <c r="C28" s="201"/>
      <c r="D28" s="161"/>
      <c r="E28" s="169"/>
      <c r="F28" s="148" t="s">
        <v>15</v>
      </c>
      <c r="G28" s="95" t="s">
        <v>16</v>
      </c>
      <c r="H28" s="201" t="s">
        <v>716</v>
      </c>
      <c r="I28" s="161" t="s">
        <v>123</v>
      </c>
      <c r="J28" s="169">
        <v>26</v>
      </c>
      <c r="K28" s="148" t="s">
        <v>15</v>
      </c>
      <c r="L28" s="95" t="s">
        <v>16</v>
      </c>
      <c r="M28" s="257" t="s">
        <v>926</v>
      </c>
      <c r="N28" s="665" t="s">
        <v>927</v>
      </c>
      <c r="O28" s="169">
        <v>34</v>
      </c>
      <c r="P28" s="148" t="s">
        <v>15</v>
      </c>
      <c r="Q28" s="95" t="s">
        <v>16</v>
      </c>
      <c r="R28" s="257" t="s">
        <v>928</v>
      </c>
      <c r="S28" s="665" t="s">
        <v>927</v>
      </c>
      <c r="T28" s="169">
        <v>34</v>
      </c>
      <c r="U28" s="148" t="s">
        <v>15</v>
      </c>
      <c r="V28" s="95" t="s">
        <v>16</v>
      </c>
      <c r="W28" s="257"/>
      <c r="X28" s="665"/>
      <c r="Y28" s="169"/>
      <c r="Z28" s="148" t="s">
        <v>15</v>
      </c>
      <c r="AA28" s="95" t="s">
        <v>16</v>
      </c>
      <c r="AB28" s="257"/>
      <c r="AC28" s="665"/>
      <c r="AD28" s="169"/>
      <c r="AE28" s="148" t="s">
        <v>15</v>
      </c>
      <c r="AF28" s="95" t="s">
        <v>16</v>
      </c>
      <c r="AG28" s="257" t="s">
        <v>721</v>
      </c>
      <c r="AH28" s="166" t="s">
        <v>120</v>
      </c>
      <c r="AI28" s="496">
        <v>11</v>
      </c>
      <c r="AJ28" s="148" t="s">
        <v>15</v>
      </c>
      <c r="AK28" s="95" t="s">
        <v>16</v>
      </c>
      <c r="AL28" s="881"/>
      <c r="AM28" s="584"/>
      <c r="AN28" s="496"/>
      <c r="AO28" s="312" t="s">
        <v>15</v>
      </c>
      <c r="AP28" s="95" t="s">
        <v>16</v>
      </c>
      <c r="AQ28" s="201" t="s">
        <v>922</v>
      </c>
      <c r="AR28" s="161" t="s">
        <v>37</v>
      </c>
      <c r="AS28" s="169">
        <v>23</v>
      </c>
      <c r="AT28" s="148" t="s">
        <v>15</v>
      </c>
      <c r="AU28" s="95" t="s">
        <v>16</v>
      </c>
      <c r="AV28" s="289"/>
      <c r="AW28" s="166"/>
      <c r="AX28" s="169"/>
      <c r="AY28" s="148" t="s">
        <v>15</v>
      </c>
      <c r="AZ28" s="95" t="s">
        <v>16</v>
      </c>
      <c r="BA28" s="257" t="s">
        <v>153</v>
      </c>
      <c r="BB28" s="166" t="s">
        <v>866</v>
      </c>
      <c r="BC28" s="402">
        <v>19</v>
      </c>
      <c r="BD28" s="148" t="s">
        <v>15</v>
      </c>
      <c r="BE28" s="95" t="s">
        <v>16</v>
      </c>
      <c r="BF28" s="257"/>
      <c r="BG28" s="166"/>
      <c r="BH28" s="402"/>
      <c r="BI28" s="148" t="s">
        <v>15</v>
      </c>
      <c r="BJ28" s="95" t="s">
        <v>16</v>
      </c>
      <c r="BK28" s="257" t="s">
        <v>153</v>
      </c>
      <c r="BL28" s="166" t="s">
        <v>925</v>
      </c>
      <c r="BM28" s="402">
        <v>13</v>
      </c>
      <c r="BN28" s="463" t="s">
        <v>15</v>
      </c>
      <c r="BO28" s="471" t="s">
        <v>16</v>
      </c>
      <c r="BP28" s="648" t="s">
        <v>153</v>
      </c>
      <c r="BQ28" s="556" t="s">
        <v>32</v>
      </c>
      <c r="BR28" s="462">
        <v>14</v>
      </c>
      <c r="BS28" s="148" t="s">
        <v>15</v>
      </c>
      <c r="BT28" s="95" t="s">
        <v>16</v>
      </c>
      <c r="BU28" s="648"/>
      <c r="BV28" s="556"/>
      <c r="BW28" s="462"/>
      <c r="BX28" s="148" t="s">
        <v>15</v>
      </c>
      <c r="BY28" s="95" t="s">
        <v>16</v>
      </c>
      <c r="BZ28" s="648"/>
      <c r="CA28" s="556"/>
      <c r="CB28" s="462"/>
      <c r="CC28" s="148" t="s">
        <v>15</v>
      </c>
      <c r="CD28" s="95" t="s">
        <v>16</v>
      </c>
      <c r="CE28" s="257"/>
      <c r="CF28" s="166"/>
      <c r="CG28" s="169"/>
      <c r="CH28" s="148" t="s">
        <v>15</v>
      </c>
      <c r="CI28" s="95" t="s">
        <v>16</v>
      </c>
      <c r="CJ28" s="289"/>
      <c r="CK28" s="166"/>
      <c r="CL28" s="169"/>
      <c r="CM28" s="148" t="s">
        <v>15</v>
      </c>
      <c r="CN28" s="95" t="s">
        <v>16</v>
      </c>
      <c r="CO28" s="648" t="s">
        <v>153</v>
      </c>
      <c r="CP28" s="556" t="s">
        <v>614</v>
      </c>
      <c r="CQ28" s="169" t="s">
        <v>207</v>
      </c>
      <c r="CR28" s="148" t="s">
        <v>15</v>
      </c>
      <c r="CS28" s="95" t="s">
        <v>16</v>
      </c>
      <c r="CT28" s="648" t="s">
        <v>153</v>
      </c>
      <c r="CU28" s="556" t="s">
        <v>930</v>
      </c>
      <c r="CV28" s="169" t="s">
        <v>207</v>
      </c>
      <c r="CW28" s="148" t="s">
        <v>15</v>
      </c>
      <c r="CX28" s="95" t="s">
        <v>16</v>
      </c>
      <c r="CY28" s="648"/>
      <c r="CZ28" s="562"/>
      <c r="DA28" s="169"/>
      <c r="DB28" s="153" t="s">
        <v>15</v>
      </c>
      <c r="DC28" s="95" t="s">
        <v>16</v>
      </c>
      <c r="DD28" s="648"/>
      <c r="DE28" s="562"/>
      <c r="DF28" s="169"/>
      <c r="DG28" s="148" t="s">
        <v>15</v>
      </c>
      <c r="DH28" s="450" t="s">
        <v>16</v>
      </c>
      <c r="DI28" s="648"/>
      <c r="DJ28" s="562"/>
      <c r="DK28" s="169"/>
      <c r="DL28" s="312" t="s">
        <v>15</v>
      </c>
      <c r="DM28" s="95" t="s">
        <v>16</v>
      </c>
      <c r="DN28" s="396"/>
      <c r="DO28" s="166"/>
      <c r="DP28" s="496"/>
      <c r="DQ28" s="312" t="s">
        <v>15</v>
      </c>
      <c r="DR28" s="92" t="s">
        <v>10</v>
      </c>
      <c r="DS28" s="396" t="s">
        <v>153</v>
      </c>
      <c r="DT28" s="166" t="s">
        <v>861</v>
      </c>
      <c r="DU28" s="496" t="s">
        <v>207</v>
      </c>
      <c r="DV28" s="312" t="s">
        <v>15</v>
      </c>
      <c r="DW28" s="92" t="s">
        <v>10</v>
      </c>
      <c r="DX28" s="396"/>
      <c r="DY28" s="166"/>
      <c r="DZ28" s="1207"/>
      <c r="EA28" s="312" t="s">
        <v>15</v>
      </c>
      <c r="EB28" s="95" t="s">
        <v>16</v>
      </c>
      <c r="EC28" s="396"/>
      <c r="ED28" s="166"/>
      <c r="EE28" s="496"/>
      <c r="EF28" s="312" t="s">
        <v>15</v>
      </c>
      <c r="EG28" s="95" t="s">
        <v>16</v>
      </c>
      <c r="EH28" s="396" t="s">
        <v>153</v>
      </c>
      <c r="EI28" s="166" t="s">
        <v>932</v>
      </c>
      <c r="EJ28" s="496">
        <v>25</v>
      </c>
      <c r="EK28" s="705" t="s">
        <v>15</v>
      </c>
      <c r="EL28" s="722" t="s">
        <v>16</v>
      </c>
      <c r="EM28" s="1072" t="s">
        <v>864</v>
      </c>
      <c r="EN28" s="874" t="s">
        <v>617</v>
      </c>
      <c r="EO28" s="875">
        <v>24</v>
      </c>
      <c r="EP28" s="705" t="s">
        <v>15</v>
      </c>
      <c r="EQ28" s="722" t="s">
        <v>16</v>
      </c>
      <c r="ER28" s="873" t="s">
        <v>864</v>
      </c>
      <c r="ES28" s="874" t="s">
        <v>617</v>
      </c>
      <c r="ET28" s="768">
        <v>24</v>
      </c>
      <c r="EU28" s="705" t="s">
        <v>15</v>
      </c>
      <c r="EV28" s="722" t="s">
        <v>16</v>
      </c>
      <c r="EW28" s="1072" t="s">
        <v>864</v>
      </c>
      <c r="EX28" s="874" t="s">
        <v>617</v>
      </c>
      <c r="EY28" s="768">
        <v>24</v>
      </c>
      <c r="EZ28" s="705" t="s">
        <v>15</v>
      </c>
      <c r="FA28" s="722" t="s">
        <v>16</v>
      </c>
      <c r="FB28" s="873" t="s">
        <v>946</v>
      </c>
      <c r="FC28" s="874" t="s">
        <v>152</v>
      </c>
      <c r="FD28" s="875">
        <v>32</v>
      </c>
      <c r="FE28" s="705" t="s">
        <v>15</v>
      </c>
      <c r="FF28" s="722" t="s">
        <v>16</v>
      </c>
      <c r="FG28" s="1072" t="s">
        <v>864</v>
      </c>
      <c r="FH28" s="874" t="s">
        <v>617</v>
      </c>
      <c r="FI28" s="768">
        <v>24</v>
      </c>
      <c r="FJ28" s="705" t="s">
        <v>15</v>
      </c>
      <c r="FK28" s="722" t="s">
        <v>16</v>
      </c>
      <c r="FL28" s="1072" t="s">
        <v>947</v>
      </c>
      <c r="FM28" s="1074" t="s">
        <v>936</v>
      </c>
      <c r="FN28" s="875"/>
      <c r="FO28" s="705" t="s">
        <v>15</v>
      </c>
      <c r="FP28" s="723" t="s">
        <v>16</v>
      </c>
      <c r="FQ28" s="1072" t="s">
        <v>864</v>
      </c>
      <c r="FR28" s="874" t="s">
        <v>617</v>
      </c>
      <c r="FS28" s="875">
        <v>24</v>
      </c>
      <c r="FT28" s="705" t="s">
        <v>15</v>
      </c>
      <c r="FU28" s="723" t="s">
        <v>16</v>
      </c>
      <c r="FV28" s="1072" t="s">
        <v>939</v>
      </c>
      <c r="FW28" s="874" t="s">
        <v>697</v>
      </c>
      <c r="FX28" s="875">
        <v>33</v>
      </c>
      <c r="FY28" s="710" t="s">
        <v>15</v>
      </c>
      <c r="FZ28" s="722" t="s">
        <v>16</v>
      </c>
      <c r="GA28" s="1072" t="s">
        <v>864</v>
      </c>
      <c r="GB28" s="874" t="s">
        <v>617</v>
      </c>
      <c r="GC28" s="875">
        <v>24</v>
      </c>
      <c r="GD28" s="710" t="s">
        <v>15</v>
      </c>
      <c r="GE28" s="722" t="s">
        <v>16</v>
      </c>
      <c r="GF28" s="1072" t="s">
        <v>953</v>
      </c>
      <c r="GG28" s="874" t="s">
        <v>724</v>
      </c>
      <c r="GH28" s="875" t="s">
        <v>207</v>
      </c>
      <c r="GI28" s="764" t="s">
        <v>15</v>
      </c>
      <c r="GJ28" s="776" t="s">
        <v>16</v>
      </c>
      <c r="GK28" s="766" t="s">
        <v>864</v>
      </c>
      <c r="GL28" s="767" t="s">
        <v>617</v>
      </c>
      <c r="GM28" s="768">
        <v>24</v>
      </c>
      <c r="GN28" s="764" t="s">
        <v>15</v>
      </c>
      <c r="GO28" s="776" t="s">
        <v>16</v>
      </c>
      <c r="GP28" s="766"/>
      <c r="GQ28" s="767"/>
      <c r="GR28" s="768"/>
      <c r="GS28" s="764" t="s">
        <v>15</v>
      </c>
      <c r="GT28" s="776" t="s">
        <v>16</v>
      </c>
      <c r="GU28" s="766"/>
      <c r="GV28" s="767"/>
      <c r="GW28" s="768"/>
      <c r="GX28" s="153" t="s">
        <v>15</v>
      </c>
      <c r="GY28" s="95" t="s">
        <v>16</v>
      </c>
      <c r="GZ28" s="587"/>
      <c r="HA28" s="584"/>
      <c r="HB28" s="169"/>
      <c r="HC28" s="153" t="s">
        <v>15</v>
      </c>
      <c r="HD28" s="95" t="s">
        <v>16</v>
      </c>
      <c r="HE28" s="587" t="s">
        <v>865</v>
      </c>
      <c r="HF28" s="1349" t="s">
        <v>23</v>
      </c>
      <c r="HG28" s="902">
        <v>31</v>
      </c>
      <c r="HH28" s="153" t="s">
        <v>15</v>
      </c>
      <c r="HI28" s="95" t="s">
        <v>16</v>
      </c>
      <c r="HJ28" s="587" t="s">
        <v>959</v>
      </c>
      <c r="HK28" s="584" t="s">
        <v>122</v>
      </c>
      <c r="HL28" s="902">
        <v>41</v>
      </c>
      <c r="HM28" s="148" t="s">
        <v>15</v>
      </c>
      <c r="HN28" s="95" t="s">
        <v>16</v>
      </c>
      <c r="HO28" s="587"/>
      <c r="HP28" s="584"/>
      <c r="HQ28" s="169"/>
      <c r="HR28" s="153" t="s">
        <v>15</v>
      </c>
      <c r="HS28" s="95" t="s">
        <v>16</v>
      </c>
      <c r="HT28" s="587"/>
      <c r="HU28" s="584"/>
      <c r="HV28" s="169"/>
      <c r="HW28" s="1077" t="s">
        <v>15</v>
      </c>
      <c r="HX28" s="1084" t="s">
        <v>16</v>
      </c>
      <c r="HY28" s="587"/>
      <c r="HZ28" s="584"/>
      <c r="IA28" s="169"/>
      <c r="IB28" s="153" t="s">
        <v>15</v>
      </c>
      <c r="IC28" s="95" t="s">
        <v>16</v>
      </c>
      <c r="ID28" s="587"/>
      <c r="IE28" s="584"/>
      <c r="IF28" s="169"/>
      <c r="IG28" s="841"/>
      <c r="IH28" s="81" t="s">
        <v>15</v>
      </c>
      <c r="II28" s="1371"/>
      <c r="IJ28" s="1371"/>
      <c r="IK28" s="1371"/>
      <c r="IL28" s="1368"/>
      <c r="IM28" s="1368"/>
      <c r="IN28" s="1368"/>
      <c r="IO28" s="1368"/>
      <c r="IP28" s="1368"/>
      <c r="IQ28" s="1368"/>
      <c r="IR28" s="1368"/>
      <c r="IS28" s="1368"/>
      <c r="IT28" s="1368"/>
      <c r="IU28" s="1378"/>
      <c r="IV28" s="1368"/>
      <c r="IW28" s="1368"/>
      <c r="IX28" s="1368"/>
      <c r="IY28" s="1368"/>
      <c r="IZ28" s="1373"/>
      <c r="JA28" s="129" t="s">
        <v>15</v>
      </c>
      <c r="JB28" s="1352"/>
      <c r="JC28" s="1375"/>
      <c r="JD28" s="1352"/>
      <c r="JE28" s="1352"/>
      <c r="JF28" s="1352"/>
      <c r="JG28" s="1352"/>
      <c r="JH28" s="1352"/>
      <c r="JI28" s="1352"/>
      <c r="JJ28" s="1352"/>
      <c r="JK28" s="1352"/>
      <c r="JL28" s="1352"/>
      <c r="JM28" s="1352"/>
      <c r="JN28" s="1381"/>
      <c r="JO28" s="1352"/>
      <c r="JP28" s="1352"/>
      <c r="JQ28" s="1352"/>
      <c r="JR28" s="1358"/>
      <c r="JS28" s="118"/>
      <c r="JT28" s="108" t="s">
        <v>15</v>
      </c>
      <c r="JU28" s="1355"/>
      <c r="JV28" s="1360"/>
      <c r="JW28" s="1355"/>
      <c r="JX28" s="1355"/>
      <c r="JY28" s="1355"/>
      <c r="JZ28" s="1355"/>
      <c r="KA28" s="1355"/>
      <c r="KB28" s="1355"/>
      <c r="KC28" s="1355"/>
      <c r="KD28" s="1355"/>
      <c r="KE28" s="1355"/>
      <c r="KF28" s="1355"/>
      <c r="KG28" s="1360"/>
      <c r="KH28" s="1360"/>
      <c r="KI28" s="1360"/>
      <c r="KJ28" s="1360"/>
      <c r="KK28" s="1355"/>
      <c r="KL28" s="1355"/>
      <c r="KM28" s="1360"/>
      <c r="KN28" s="1360"/>
      <c r="KO28" s="1360"/>
      <c r="KP28" s="1360"/>
      <c r="KQ28" s="1360"/>
      <c r="KR28" s="1360"/>
      <c r="KS28" s="1360"/>
      <c r="KT28" s="1360"/>
      <c r="KU28" s="1360"/>
      <c r="KV28" s="1360"/>
      <c r="KW28" s="1360"/>
      <c r="KX28" s="1360"/>
      <c r="KY28" s="1360"/>
      <c r="KZ28" s="1360"/>
      <c r="LA28" s="1355"/>
      <c r="LB28" s="1355"/>
      <c r="LC28" s="1360"/>
      <c r="LD28" s="1360"/>
      <c r="LE28" s="1360"/>
      <c r="LF28" s="1360"/>
    </row>
    <row r="29" spans="1:318" s="7" customFormat="1" ht="8.1" customHeight="1" thickBot="1">
      <c r="A29" s="148"/>
      <c r="B29" s="92"/>
      <c r="C29" s="201"/>
      <c r="D29" s="161"/>
      <c r="E29" s="169"/>
      <c r="F29" s="148"/>
      <c r="G29" s="92"/>
      <c r="H29" s="201" t="s">
        <v>911</v>
      </c>
      <c r="I29" s="161"/>
      <c r="J29" s="169"/>
      <c r="K29" s="148"/>
      <c r="L29" s="92"/>
      <c r="M29" s="258"/>
      <c r="N29" s="161"/>
      <c r="O29" s="169"/>
      <c r="P29" s="148"/>
      <c r="Q29" s="92"/>
      <c r="R29" s="258"/>
      <c r="S29" s="161"/>
      <c r="T29" s="169"/>
      <c r="U29" s="148"/>
      <c r="V29" s="92"/>
      <c r="W29" s="258"/>
      <c r="X29" s="161"/>
      <c r="Y29" s="169"/>
      <c r="Z29" s="148"/>
      <c r="AA29" s="92"/>
      <c r="AB29" s="258"/>
      <c r="AC29" s="161"/>
      <c r="AD29" s="169"/>
      <c r="AE29" s="148"/>
      <c r="AF29" s="92"/>
      <c r="AG29" s="258" t="s">
        <v>723</v>
      </c>
      <c r="AH29" s="161"/>
      <c r="AI29" s="496"/>
      <c r="AJ29" s="148"/>
      <c r="AK29" s="92"/>
      <c r="AL29" s="882"/>
      <c r="AM29" s="883"/>
      <c r="AN29" s="496"/>
      <c r="AO29" s="312"/>
      <c r="AP29" s="92"/>
      <c r="AQ29" s="201"/>
      <c r="AR29" s="161"/>
      <c r="AS29" s="169"/>
      <c r="AT29" s="148"/>
      <c r="AU29" s="92"/>
      <c r="AV29" s="289"/>
      <c r="AW29" s="166"/>
      <c r="AX29" s="169"/>
      <c r="AY29" s="148"/>
      <c r="AZ29" s="92"/>
      <c r="BA29" s="258" t="s">
        <v>924</v>
      </c>
      <c r="BB29" s="161"/>
      <c r="BC29" s="402"/>
      <c r="BD29" s="148"/>
      <c r="BE29" s="92"/>
      <c r="BF29" s="258"/>
      <c r="BG29" s="161"/>
      <c r="BH29" s="402"/>
      <c r="BI29" s="148"/>
      <c r="BJ29" s="92"/>
      <c r="BK29" s="258" t="s">
        <v>703</v>
      </c>
      <c r="BL29" s="161"/>
      <c r="BM29" s="402"/>
      <c r="BN29" s="463"/>
      <c r="BO29" s="464"/>
      <c r="BP29" s="557" t="s">
        <v>353</v>
      </c>
      <c r="BQ29" s="558"/>
      <c r="BR29" s="462"/>
      <c r="BS29" s="148"/>
      <c r="BT29" s="92"/>
      <c r="BU29" s="557"/>
      <c r="BV29" s="558"/>
      <c r="BW29" s="462"/>
      <c r="BX29" s="148"/>
      <c r="BY29" s="92"/>
      <c r="BZ29" s="557"/>
      <c r="CA29" s="558"/>
      <c r="CB29" s="462"/>
      <c r="CC29" s="148"/>
      <c r="CD29" s="92"/>
      <c r="CE29" s="258"/>
      <c r="CF29" s="161"/>
      <c r="CG29" s="169"/>
      <c r="CH29" s="148"/>
      <c r="CI29" s="92"/>
      <c r="CJ29" s="289"/>
      <c r="CK29" s="482"/>
      <c r="CL29" s="169"/>
      <c r="CM29" s="148"/>
      <c r="CN29" s="92"/>
      <c r="CO29" s="557" t="s">
        <v>159</v>
      </c>
      <c r="CP29" s="558"/>
      <c r="CQ29" s="169"/>
      <c r="CR29" s="148"/>
      <c r="CS29" s="92"/>
      <c r="CT29" s="557" t="s">
        <v>159</v>
      </c>
      <c r="CU29" s="558"/>
      <c r="CV29" s="169"/>
      <c r="CW29" s="148"/>
      <c r="CX29" s="92"/>
      <c r="CY29" s="557"/>
      <c r="CZ29" s="558"/>
      <c r="DA29" s="169"/>
      <c r="DB29" s="153"/>
      <c r="DC29" s="92"/>
      <c r="DD29" s="557"/>
      <c r="DE29" s="558"/>
      <c r="DF29" s="169"/>
      <c r="DG29" s="148"/>
      <c r="DH29" s="448"/>
      <c r="DI29" s="557"/>
      <c r="DJ29" s="563"/>
      <c r="DK29" s="169"/>
      <c r="DL29" s="312"/>
      <c r="DM29" s="92"/>
      <c r="DN29" s="289"/>
      <c r="DO29" s="482"/>
      <c r="DP29" s="496"/>
      <c r="DQ29" s="312"/>
      <c r="DR29" s="92"/>
      <c r="DS29" s="289" t="s">
        <v>158</v>
      </c>
      <c r="DT29" s="482"/>
      <c r="DU29" s="496">
        <v>16</v>
      </c>
      <c r="DV29" s="312"/>
      <c r="DW29" s="92"/>
      <c r="DX29" s="289"/>
      <c r="DY29" s="482"/>
      <c r="DZ29" s="1207"/>
      <c r="EA29" s="312"/>
      <c r="EB29" s="92"/>
      <c r="EC29" s="289"/>
      <c r="ED29" s="482"/>
      <c r="EE29" s="496"/>
      <c r="EF29" s="312"/>
      <c r="EG29" s="92"/>
      <c r="EH29" s="289" t="s">
        <v>817</v>
      </c>
      <c r="EI29" s="482"/>
      <c r="EJ29" s="496"/>
      <c r="EK29" s="705"/>
      <c r="EL29" s="706"/>
      <c r="EM29" s="1072"/>
      <c r="EN29" s="876"/>
      <c r="EO29" s="875"/>
      <c r="EP29" s="705"/>
      <c r="EQ29" s="706"/>
      <c r="ER29" s="873"/>
      <c r="ES29" s="876"/>
      <c r="ET29" s="768"/>
      <c r="EU29" s="705"/>
      <c r="EV29" s="706"/>
      <c r="EW29" s="1072"/>
      <c r="EX29" s="876"/>
      <c r="EY29" s="768"/>
      <c r="EZ29" s="705"/>
      <c r="FA29" s="706"/>
      <c r="FB29" s="873" t="s">
        <v>948</v>
      </c>
      <c r="FC29" s="876"/>
      <c r="FD29" s="875"/>
      <c r="FE29" s="705"/>
      <c r="FF29" s="706"/>
      <c r="FG29" s="1072"/>
      <c r="FH29" s="876"/>
      <c r="FI29" s="768"/>
      <c r="FJ29" s="705"/>
      <c r="FK29" s="706"/>
      <c r="FL29" s="1072" t="s">
        <v>949</v>
      </c>
      <c r="FM29" s="876"/>
      <c r="FN29" s="875"/>
      <c r="FO29" s="705"/>
      <c r="FP29" s="709"/>
      <c r="FQ29" s="1072"/>
      <c r="FR29" s="876"/>
      <c r="FS29" s="875"/>
      <c r="FT29" s="705"/>
      <c r="FU29" s="709"/>
      <c r="FV29" s="1072" t="s">
        <v>942</v>
      </c>
      <c r="FW29" s="876"/>
      <c r="FX29" s="875"/>
      <c r="FY29" s="710"/>
      <c r="FZ29" s="706"/>
      <c r="GA29" s="1072"/>
      <c r="GB29" s="876"/>
      <c r="GC29" s="875"/>
      <c r="GD29" s="710"/>
      <c r="GE29" s="706"/>
      <c r="GF29" s="1072" t="s">
        <v>954</v>
      </c>
      <c r="GG29" s="876"/>
      <c r="GH29" s="875">
        <v>24</v>
      </c>
      <c r="GI29" s="764"/>
      <c r="GJ29" s="765"/>
      <c r="GK29" s="766"/>
      <c r="GL29" s="767"/>
      <c r="GM29" s="768"/>
      <c r="GN29" s="764"/>
      <c r="GO29" s="765"/>
      <c r="GP29" s="766"/>
      <c r="GQ29" s="767"/>
      <c r="GR29" s="768"/>
      <c r="GS29" s="764"/>
      <c r="GT29" s="765"/>
      <c r="GU29" s="766"/>
      <c r="GV29" s="767"/>
      <c r="GW29" s="768"/>
      <c r="GX29" s="153"/>
      <c r="GY29" s="92"/>
      <c r="GZ29" s="587"/>
      <c r="HA29" s="584"/>
      <c r="HB29" s="169"/>
      <c r="HC29" s="153"/>
      <c r="HD29" s="92"/>
      <c r="HE29" s="587"/>
      <c r="HF29" s="1349"/>
      <c r="HG29" s="902"/>
      <c r="HH29" s="153"/>
      <c r="HI29" s="92"/>
      <c r="HJ29" s="587"/>
      <c r="HK29" s="584"/>
      <c r="HL29" s="902"/>
      <c r="HM29" s="148"/>
      <c r="HN29" s="92"/>
      <c r="HO29" s="587"/>
      <c r="HP29" s="584"/>
      <c r="HQ29" s="169"/>
      <c r="HR29" s="153"/>
      <c r="HS29" s="92"/>
      <c r="HT29" s="587"/>
      <c r="HU29" s="584"/>
      <c r="HV29" s="169"/>
      <c r="HW29" s="1077"/>
      <c r="HX29" s="1078"/>
      <c r="HY29" s="587"/>
      <c r="HZ29" s="584"/>
      <c r="IA29" s="169"/>
      <c r="IB29" s="153"/>
      <c r="IC29" s="92"/>
      <c r="ID29" s="587"/>
      <c r="IE29" s="584"/>
      <c r="IF29" s="169"/>
      <c r="IG29" s="841"/>
      <c r="IH29" s="81"/>
      <c r="II29" s="1371"/>
      <c r="IJ29" s="1371"/>
      <c r="IK29" s="1371"/>
      <c r="IL29" s="1368"/>
      <c r="IM29" s="1368"/>
      <c r="IN29" s="1368"/>
      <c r="IO29" s="1368"/>
      <c r="IP29" s="1368"/>
      <c r="IQ29" s="1368"/>
      <c r="IR29" s="1368"/>
      <c r="IS29" s="1368"/>
      <c r="IT29" s="1368"/>
      <c r="IU29" s="1378"/>
      <c r="IV29" s="1368"/>
      <c r="IW29" s="1368"/>
      <c r="IX29" s="1368"/>
      <c r="IY29" s="1368"/>
      <c r="IZ29" s="1373"/>
      <c r="JA29" s="129"/>
      <c r="JB29" s="1352"/>
      <c r="JC29" s="1375"/>
      <c r="JD29" s="1352"/>
      <c r="JE29" s="1352"/>
      <c r="JF29" s="1352"/>
      <c r="JG29" s="1352"/>
      <c r="JH29" s="1352"/>
      <c r="JI29" s="1352"/>
      <c r="JJ29" s="1352"/>
      <c r="JK29" s="1352"/>
      <c r="JL29" s="1352"/>
      <c r="JM29" s="1352"/>
      <c r="JN29" s="1381"/>
      <c r="JO29" s="1352"/>
      <c r="JP29" s="1352"/>
      <c r="JQ29" s="1352"/>
      <c r="JR29" s="1358"/>
      <c r="JS29" s="118"/>
      <c r="JT29" s="108"/>
      <c r="JU29" s="1355"/>
      <c r="JV29" s="1360"/>
      <c r="JW29" s="1355"/>
      <c r="JX29" s="1355"/>
      <c r="JY29" s="1355"/>
      <c r="JZ29" s="1355"/>
      <c r="KA29" s="1355"/>
      <c r="KB29" s="1355"/>
      <c r="KC29" s="1355"/>
      <c r="KD29" s="1355"/>
      <c r="KE29" s="1355"/>
      <c r="KF29" s="1355"/>
      <c r="KG29" s="1360"/>
      <c r="KH29" s="1360"/>
      <c r="KI29" s="1360"/>
      <c r="KJ29" s="1360"/>
      <c r="KK29" s="1355"/>
      <c r="KL29" s="1355"/>
      <c r="KM29" s="1360"/>
      <c r="KN29" s="1360"/>
      <c r="KO29" s="1360"/>
      <c r="KP29" s="1360"/>
      <c r="KQ29" s="1360"/>
      <c r="KR29" s="1360"/>
      <c r="KS29" s="1360"/>
      <c r="KT29" s="1360"/>
      <c r="KU29" s="1360"/>
      <c r="KV29" s="1360"/>
      <c r="KW29" s="1360"/>
      <c r="KX29" s="1360"/>
      <c r="KY29" s="1360"/>
      <c r="KZ29" s="1360"/>
      <c r="LA29" s="1355"/>
      <c r="LB29" s="1355"/>
      <c r="LC29" s="1360"/>
      <c r="LD29" s="1360"/>
      <c r="LE29" s="1360"/>
      <c r="LF29" s="1360"/>
    </row>
    <row r="30" spans="1:318" s="7" customFormat="1" ht="8.1" customHeight="1" thickBot="1">
      <c r="A30" s="149"/>
      <c r="B30" s="93"/>
      <c r="C30" s="203"/>
      <c r="D30" s="162"/>
      <c r="E30" s="170"/>
      <c r="F30" s="149"/>
      <c r="G30" s="93"/>
      <c r="H30" s="203"/>
      <c r="I30" s="162"/>
      <c r="J30" s="170"/>
      <c r="K30" s="149"/>
      <c r="L30" s="93"/>
      <c r="M30" s="259"/>
      <c r="N30" s="162"/>
      <c r="O30" s="170"/>
      <c r="P30" s="149"/>
      <c r="Q30" s="93"/>
      <c r="R30" s="259"/>
      <c r="S30" s="162"/>
      <c r="T30" s="170"/>
      <c r="U30" s="149"/>
      <c r="V30" s="93"/>
      <c r="W30" s="259"/>
      <c r="X30" s="162"/>
      <c r="Y30" s="170"/>
      <c r="Z30" s="149"/>
      <c r="AA30" s="93"/>
      <c r="AB30" s="259"/>
      <c r="AC30" s="162"/>
      <c r="AD30" s="170"/>
      <c r="AE30" s="149"/>
      <c r="AF30" s="93"/>
      <c r="AG30" s="259" t="s">
        <v>917</v>
      </c>
      <c r="AH30" s="162"/>
      <c r="AI30" s="1201"/>
      <c r="AJ30" s="149"/>
      <c r="AK30" s="93"/>
      <c r="AL30" s="884"/>
      <c r="AM30" s="885"/>
      <c r="AN30" s="1201"/>
      <c r="AO30" s="313"/>
      <c r="AP30" s="93"/>
      <c r="AQ30" s="203"/>
      <c r="AR30" s="162"/>
      <c r="AS30" s="170"/>
      <c r="AT30" s="149"/>
      <c r="AU30" s="93"/>
      <c r="AV30" s="203"/>
      <c r="AW30" s="162"/>
      <c r="AX30" s="170"/>
      <c r="AY30" s="149"/>
      <c r="AZ30" s="93"/>
      <c r="BA30" s="259"/>
      <c r="BB30" s="162"/>
      <c r="BC30" s="403"/>
      <c r="BD30" s="149"/>
      <c r="BE30" s="93"/>
      <c r="BF30" s="259"/>
      <c r="BG30" s="162"/>
      <c r="BH30" s="403"/>
      <c r="BI30" s="149"/>
      <c r="BJ30" s="93"/>
      <c r="BK30" s="259"/>
      <c r="BL30" s="162"/>
      <c r="BM30" s="403"/>
      <c r="BN30" s="466"/>
      <c r="BO30" s="469"/>
      <c r="BP30" s="559"/>
      <c r="BQ30" s="560"/>
      <c r="BR30" s="465"/>
      <c r="BS30" s="149"/>
      <c r="BT30" s="93"/>
      <c r="BU30" s="559"/>
      <c r="BV30" s="560"/>
      <c r="BW30" s="465"/>
      <c r="BX30" s="149"/>
      <c r="BY30" s="93"/>
      <c r="BZ30" s="559"/>
      <c r="CA30" s="560"/>
      <c r="CB30" s="465"/>
      <c r="CC30" s="149"/>
      <c r="CD30" s="93"/>
      <c r="CE30" s="259"/>
      <c r="CF30" s="162"/>
      <c r="CG30" s="170"/>
      <c r="CH30" s="149"/>
      <c r="CI30" s="93"/>
      <c r="CJ30" s="259"/>
      <c r="CK30" s="483"/>
      <c r="CL30" s="170"/>
      <c r="CM30" s="149"/>
      <c r="CN30" s="93"/>
      <c r="CO30" s="559" t="s">
        <v>931</v>
      </c>
      <c r="CP30" s="560"/>
      <c r="CQ30" s="170"/>
      <c r="CR30" s="149"/>
      <c r="CS30" s="93"/>
      <c r="CT30" s="559" t="s">
        <v>929</v>
      </c>
      <c r="CU30" s="560"/>
      <c r="CV30" s="170"/>
      <c r="CW30" s="149"/>
      <c r="CX30" s="93"/>
      <c r="CY30" s="559"/>
      <c r="CZ30" s="560"/>
      <c r="DA30" s="170"/>
      <c r="DB30" s="151"/>
      <c r="DC30" s="93"/>
      <c r="DD30" s="559"/>
      <c r="DE30" s="560"/>
      <c r="DF30" s="170"/>
      <c r="DG30" s="149"/>
      <c r="DH30" s="112"/>
      <c r="DI30" s="559"/>
      <c r="DJ30" s="560"/>
      <c r="DK30" s="170"/>
      <c r="DL30" s="313"/>
      <c r="DM30" s="93"/>
      <c r="DN30" s="399"/>
      <c r="DO30" s="483"/>
      <c r="DP30" s="664"/>
      <c r="DQ30" s="313"/>
      <c r="DR30" s="93"/>
      <c r="DS30" s="399" t="s">
        <v>929</v>
      </c>
      <c r="DT30" s="483"/>
      <c r="DU30" s="664"/>
      <c r="DV30" s="313"/>
      <c r="DW30" s="93"/>
      <c r="DX30" s="399"/>
      <c r="DY30" s="483"/>
      <c r="DZ30" s="1208"/>
      <c r="EA30" s="313"/>
      <c r="EB30" s="93"/>
      <c r="EC30" s="399"/>
      <c r="ED30" s="483"/>
      <c r="EE30" s="664"/>
      <c r="EF30" s="313"/>
      <c r="EG30" s="93"/>
      <c r="EH30" s="399"/>
      <c r="EI30" s="483"/>
      <c r="EJ30" s="664"/>
      <c r="EK30" s="713"/>
      <c r="EL30" s="719"/>
      <c r="EM30" s="1073"/>
      <c r="EN30" s="878"/>
      <c r="EO30" s="879"/>
      <c r="EP30" s="713"/>
      <c r="EQ30" s="719"/>
      <c r="ER30" s="877"/>
      <c r="ES30" s="878"/>
      <c r="ET30" s="772"/>
      <c r="EU30" s="713"/>
      <c r="EV30" s="719"/>
      <c r="EW30" s="1073"/>
      <c r="EX30" s="878"/>
      <c r="EY30" s="772"/>
      <c r="EZ30" s="713"/>
      <c r="FA30" s="719"/>
      <c r="FB30" s="877" t="s">
        <v>950</v>
      </c>
      <c r="FC30" s="878"/>
      <c r="FD30" s="879"/>
      <c r="FE30" s="713"/>
      <c r="FF30" s="719"/>
      <c r="FG30" s="1073"/>
      <c r="FH30" s="878"/>
      <c r="FI30" s="772"/>
      <c r="FJ30" s="713"/>
      <c r="FK30" s="719"/>
      <c r="FL30" s="1073" t="s">
        <v>951</v>
      </c>
      <c r="FM30" s="878"/>
      <c r="FN30" s="879"/>
      <c r="FO30" s="713"/>
      <c r="FP30" s="714"/>
      <c r="FQ30" s="1073"/>
      <c r="FR30" s="878"/>
      <c r="FS30" s="879"/>
      <c r="FT30" s="713"/>
      <c r="FU30" s="714"/>
      <c r="FV30" s="1073" t="s">
        <v>943</v>
      </c>
      <c r="FW30" s="878"/>
      <c r="FX30" s="879"/>
      <c r="FY30" s="718"/>
      <c r="FZ30" s="719"/>
      <c r="GA30" s="1073"/>
      <c r="GB30" s="878"/>
      <c r="GC30" s="879"/>
      <c r="GD30" s="718"/>
      <c r="GE30" s="719"/>
      <c r="GF30" s="1073"/>
      <c r="GG30" s="878"/>
      <c r="GH30" s="879"/>
      <c r="GI30" s="769"/>
      <c r="GJ30" s="774"/>
      <c r="GK30" s="771"/>
      <c r="GL30" s="771"/>
      <c r="GM30" s="772"/>
      <c r="GN30" s="769"/>
      <c r="GO30" s="774"/>
      <c r="GP30" s="771"/>
      <c r="GQ30" s="771"/>
      <c r="GR30" s="772"/>
      <c r="GS30" s="769"/>
      <c r="GT30" s="774"/>
      <c r="GU30" s="771"/>
      <c r="GV30" s="771"/>
      <c r="GW30" s="772"/>
      <c r="GX30" s="151"/>
      <c r="GY30" s="93"/>
      <c r="GZ30" s="588"/>
      <c r="HA30" s="588"/>
      <c r="HB30" s="170"/>
      <c r="HC30" s="151"/>
      <c r="HD30" s="93"/>
      <c r="HE30" s="588"/>
      <c r="HF30" s="588"/>
      <c r="HG30" s="903"/>
      <c r="HH30" s="151"/>
      <c r="HI30" s="93"/>
      <c r="HJ30" s="588"/>
      <c r="HK30" s="588"/>
      <c r="HL30" s="903"/>
      <c r="HM30" s="149"/>
      <c r="HN30" s="93"/>
      <c r="HO30" s="588"/>
      <c r="HP30" s="588"/>
      <c r="HQ30" s="170"/>
      <c r="HR30" s="151"/>
      <c r="HS30" s="93"/>
      <c r="HT30" s="1205"/>
      <c r="HU30" s="1205"/>
      <c r="HV30" s="170"/>
      <c r="HW30" s="1079"/>
      <c r="HX30" s="1082"/>
      <c r="HY30" s="1205"/>
      <c r="HZ30" s="1205"/>
      <c r="IA30" s="170"/>
      <c r="IB30" s="151"/>
      <c r="IC30" s="93"/>
      <c r="ID30" s="588"/>
      <c r="IE30" s="588"/>
      <c r="IF30" s="170"/>
      <c r="IG30" s="841"/>
      <c r="IH30" s="82"/>
      <c r="II30" s="1372"/>
      <c r="IJ30" s="1372"/>
      <c r="IK30" s="1372"/>
      <c r="IL30" s="1369"/>
      <c r="IM30" s="1369"/>
      <c r="IN30" s="1369"/>
      <c r="IO30" s="1369"/>
      <c r="IP30" s="1369"/>
      <c r="IQ30" s="1369"/>
      <c r="IR30" s="1369"/>
      <c r="IS30" s="1369"/>
      <c r="IT30" s="1369"/>
      <c r="IU30" s="1379"/>
      <c r="IV30" s="1369"/>
      <c r="IW30" s="1369"/>
      <c r="IX30" s="1369"/>
      <c r="IY30" s="1369"/>
      <c r="IZ30" s="1373"/>
      <c r="JA30" s="130"/>
      <c r="JB30" s="1353"/>
      <c r="JC30" s="1376"/>
      <c r="JD30" s="1353"/>
      <c r="JE30" s="1353"/>
      <c r="JF30" s="1353"/>
      <c r="JG30" s="1353"/>
      <c r="JH30" s="1353"/>
      <c r="JI30" s="1353"/>
      <c r="JJ30" s="1353"/>
      <c r="JK30" s="1353"/>
      <c r="JL30" s="1353"/>
      <c r="JM30" s="1353"/>
      <c r="JN30" s="1382"/>
      <c r="JO30" s="1353"/>
      <c r="JP30" s="1353"/>
      <c r="JQ30" s="1353"/>
      <c r="JR30" s="1359"/>
      <c r="JS30" s="119"/>
      <c r="JT30" s="109"/>
      <c r="JU30" s="1356"/>
      <c r="JV30" s="1360"/>
      <c r="JW30" s="1356"/>
      <c r="JX30" s="1356"/>
      <c r="JY30" s="1356"/>
      <c r="JZ30" s="1356"/>
      <c r="KA30" s="1356"/>
      <c r="KB30" s="1356"/>
      <c r="KC30" s="1356"/>
      <c r="KD30" s="1356"/>
      <c r="KE30" s="1356"/>
      <c r="KF30" s="1356"/>
      <c r="KG30" s="1360"/>
      <c r="KH30" s="1360"/>
      <c r="KI30" s="1360"/>
      <c r="KJ30" s="1360"/>
      <c r="KK30" s="1356"/>
      <c r="KL30" s="1356"/>
      <c r="KM30" s="1360"/>
      <c r="KN30" s="1360"/>
      <c r="KO30" s="1360"/>
      <c r="KP30" s="1360"/>
      <c r="KQ30" s="1360"/>
      <c r="KR30" s="1360"/>
      <c r="KS30" s="1360"/>
      <c r="KT30" s="1360"/>
      <c r="KU30" s="1360"/>
      <c r="KV30" s="1360"/>
      <c r="KW30" s="1360"/>
      <c r="KX30" s="1360"/>
      <c r="KY30" s="1360"/>
      <c r="KZ30" s="1360"/>
      <c r="LA30" s="1356"/>
      <c r="LB30" s="1356"/>
      <c r="LC30" s="1360"/>
      <c r="LD30" s="1360"/>
      <c r="LE30" s="1360"/>
      <c r="LF30" s="1360"/>
    </row>
    <row r="31" spans="1:318" s="7" customFormat="1" ht="8.1" customHeight="1" thickBot="1">
      <c r="A31" s="147"/>
      <c r="B31" s="96"/>
      <c r="C31" s="202"/>
      <c r="D31" s="160"/>
      <c r="E31" s="168"/>
      <c r="F31" s="147"/>
      <c r="G31" s="96"/>
      <c r="H31" s="202"/>
      <c r="I31" s="160"/>
      <c r="J31" s="168"/>
      <c r="K31" s="147"/>
      <c r="L31" s="96"/>
      <c r="M31" s="256"/>
      <c r="N31" s="160"/>
      <c r="O31" s="168"/>
      <c r="P31" s="147"/>
      <c r="Q31" s="96"/>
      <c r="R31" s="256"/>
      <c r="S31" s="160"/>
      <c r="T31" s="168"/>
      <c r="U31" s="147"/>
      <c r="V31" s="96"/>
      <c r="W31" s="256"/>
      <c r="X31" s="160"/>
      <c r="Y31" s="168"/>
      <c r="Z31" s="147"/>
      <c r="AA31" s="96"/>
      <c r="AB31" s="256"/>
      <c r="AC31" s="160"/>
      <c r="AD31" s="168"/>
      <c r="AE31" s="147"/>
      <c r="AF31" s="96"/>
      <c r="AG31" s="256"/>
      <c r="AH31" s="160"/>
      <c r="AI31" s="495"/>
      <c r="AJ31" s="147"/>
      <c r="AK31" s="96"/>
      <c r="AL31" s="880"/>
      <c r="AM31" s="869"/>
      <c r="AN31" s="495"/>
      <c r="AO31" s="311"/>
      <c r="AP31" s="96"/>
      <c r="AQ31" s="202"/>
      <c r="AR31" s="160"/>
      <c r="AS31" s="168"/>
      <c r="AT31" s="147"/>
      <c r="AU31" s="96"/>
      <c r="AV31" s="505"/>
      <c r="AW31" s="260"/>
      <c r="AX31" s="168"/>
      <c r="AY31" s="147"/>
      <c r="AZ31" s="96"/>
      <c r="BA31" s="256"/>
      <c r="BB31" s="160"/>
      <c r="BC31" s="401"/>
      <c r="BD31" s="147"/>
      <c r="BE31" s="96"/>
      <c r="BF31" s="256"/>
      <c r="BG31" s="160"/>
      <c r="BH31" s="401"/>
      <c r="BI31" s="147"/>
      <c r="BJ31" s="96"/>
      <c r="BK31" s="256"/>
      <c r="BL31" s="160"/>
      <c r="BM31" s="401"/>
      <c r="BN31" s="460"/>
      <c r="BO31" s="472"/>
      <c r="BP31" s="458"/>
      <c r="BQ31" s="561"/>
      <c r="BR31" s="459"/>
      <c r="BS31" s="147"/>
      <c r="BT31" s="96"/>
      <c r="BU31" s="458"/>
      <c r="BV31" s="561"/>
      <c r="BW31" s="459"/>
      <c r="BX31" s="147"/>
      <c r="BY31" s="96"/>
      <c r="BZ31" s="458"/>
      <c r="CA31" s="561"/>
      <c r="CB31" s="459"/>
      <c r="CC31" s="147"/>
      <c r="CD31" s="96"/>
      <c r="CE31" s="256"/>
      <c r="CF31" s="160"/>
      <c r="CG31" s="168"/>
      <c r="CH31" s="147"/>
      <c r="CI31" s="96"/>
      <c r="CJ31" s="505"/>
      <c r="CK31" s="481"/>
      <c r="CL31" s="168"/>
      <c r="CM31" s="147"/>
      <c r="CN31" s="96"/>
      <c r="CO31" s="458"/>
      <c r="CP31" s="561"/>
      <c r="CQ31" s="168"/>
      <c r="CR31" s="147"/>
      <c r="CS31" s="96"/>
      <c r="CT31" s="458"/>
      <c r="CU31" s="561"/>
      <c r="CV31" s="168"/>
      <c r="CW31" s="147"/>
      <c r="CX31" s="96"/>
      <c r="CY31" s="458"/>
      <c r="CZ31" s="561"/>
      <c r="DA31" s="168"/>
      <c r="DB31" s="152"/>
      <c r="DC31" s="96"/>
      <c r="DD31" s="458"/>
      <c r="DE31" s="561"/>
      <c r="DF31" s="168"/>
      <c r="DG31" s="147"/>
      <c r="DH31" s="451"/>
      <c r="DI31" s="458"/>
      <c r="DJ31" s="561"/>
      <c r="DK31" s="168"/>
      <c r="DL31" s="311"/>
      <c r="DM31" s="96"/>
      <c r="DN31" s="404"/>
      <c r="DO31" s="481"/>
      <c r="DP31" s="495"/>
      <c r="DQ31" s="311"/>
      <c r="DR31" s="91"/>
      <c r="DS31" s="404"/>
      <c r="DT31" s="481"/>
      <c r="DU31" s="495"/>
      <c r="DV31" s="311"/>
      <c r="DW31" s="91"/>
      <c r="DX31" s="404"/>
      <c r="DY31" s="481"/>
      <c r="DZ31" s="1206"/>
      <c r="EA31" s="311"/>
      <c r="EB31" s="96"/>
      <c r="EC31" s="404"/>
      <c r="ED31" s="481"/>
      <c r="EE31" s="495"/>
      <c r="EF31" s="311"/>
      <c r="EG31" s="96"/>
      <c r="EH31" s="404"/>
      <c r="EI31" s="481"/>
      <c r="EJ31" s="495"/>
      <c r="EK31" s="698"/>
      <c r="EL31" s="724"/>
      <c r="EM31" s="870"/>
      <c r="EN31" s="871"/>
      <c r="EO31" s="872"/>
      <c r="EP31" s="698"/>
      <c r="EQ31" s="724"/>
      <c r="ER31" s="870"/>
      <c r="ES31" s="871"/>
      <c r="ET31" s="763"/>
      <c r="EU31" s="698"/>
      <c r="EV31" s="724"/>
      <c r="EW31" s="1071"/>
      <c r="EX31" s="871"/>
      <c r="EY31" s="763"/>
      <c r="EZ31" s="698"/>
      <c r="FA31" s="724"/>
      <c r="FB31" s="870" t="s">
        <v>944</v>
      </c>
      <c r="FC31" s="871"/>
      <c r="FD31" s="872"/>
      <c r="FE31" s="698"/>
      <c r="FF31" s="724"/>
      <c r="FG31" s="870"/>
      <c r="FH31" s="871"/>
      <c r="FI31" s="763"/>
      <c r="FJ31" s="698"/>
      <c r="FK31" s="724"/>
      <c r="FL31" s="1071" t="s">
        <v>945</v>
      </c>
      <c r="FM31" s="871"/>
      <c r="FN31" s="872"/>
      <c r="FO31" s="698"/>
      <c r="FP31" s="725"/>
      <c r="FQ31" s="1071"/>
      <c r="FR31" s="871"/>
      <c r="FS31" s="872"/>
      <c r="FT31" s="698"/>
      <c r="FU31" s="725"/>
      <c r="FV31" s="1071" t="s">
        <v>941</v>
      </c>
      <c r="FW31" s="871"/>
      <c r="FX31" s="872"/>
      <c r="FY31" s="704"/>
      <c r="FZ31" s="724"/>
      <c r="GA31" s="1071"/>
      <c r="GB31" s="871"/>
      <c r="GC31" s="872"/>
      <c r="GD31" s="704"/>
      <c r="GE31" s="724"/>
      <c r="GF31" s="1071" t="s">
        <v>952</v>
      </c>
      <c r="GG31" s="871"/>
      <c r="GH31" s="872"/>
      <c r="GI31" s="759"/>
      <c r="GJ31" s="777"/>
      <c r="GK31" s="761"/>
      <c r="GL31" s="762"/>
      <c r="GM31" s="763"/>
      <c r="GN31" s="759"/>
      <c r="GO31" s="777"/>
      <c r="GP31" s="761"/>
      <c r="GQ31" s="762"/>
      <c r="GR31" s="763"/>
      <c r="GS31" s="759"/>
      <c r="GT31" s="777"/>
      <c r="GU31" s="761"/>
      <c r="GV31" s="762"/>
      <c r="GW31" s="763"/>
      <c r="GX31" s="152"/>
      <c r="GY31" s="96"/>
      <c r="GZ31" s="585"/>
      <c r="HA31" s="586"/>
      <c r="HB31" s="168"/>
      <c r="HC31" s="152"/>
      <c r="HD31" s="96"/>
      <c r="HE31" s="585"/>
      <c r="HF31" s="586"/>
      <c r="HG31" s="901"/>
      <c r="HH31" s="152"/>
      <c r="HI31" s="96"/>
      <c r="HJ31" s="585"/>
      <c r="HK31" s="586"/>
      <c r="HL31" s="901"/>
      <c r="HM31" s="147"/>
      <c r="HN31" s="96"/>
      <c r="HO31" s="585"/>
      <c r="HP31" s="586"/>
      <c r="HQ31" s="168"/>
      <c r="HR31" s="152"/>
      <c r="HS31" s="96"/>
      <c r="HT31" s="585"/>
      <c r="HU31" s="586"/>
      <c r="HV31" s="168"/>
      <c r="HW31" s="1075"/>
      <c r="HX31" s="1085"/>
      <c r="HY31" s="585"/>
      <c r="HZ31" s="586"/>
      <c r="IA31" s="168"/>
      <c r="IB31" s="152"/>
      <c r="IC31" s="96"/>
      <c r="ID31" s="585"/>
      <c r="IE31" s="586"/>
      <c r="IF31" s="168"/>
      <c r="IG31" s="841"/>
      <c r="IH31" s="80"/>
      <c r="II31" s="1370">
        <f>COUNTIF($A31:$IA34,"=CSB")</f>
        <v>4</v>
      </c>
      <c r="IJ31" s="1370">
        <f>COUNTIF($A31:$IA34,"41")</f>
        <v>1</v>
      </c>
      <c r="IK31" s="1370">
        <f>COUNTIF($A31:$IA34,"42")</f>
        <v>0</v>
      </c>
      <c r="IL31" s="1367">
        <f>COUNTIF($A31:$IA34,"40")</f>
        <v>0</v>
      </c>
      <c r="IM31" s="1367">
        <f>COUNTIF($A31:$IA34,"11")</f>
        <v>1</v>
      </c>
      <c r="IN31" s="1367">
        <f>COUNTIF($A31:$IA34,"13")</f>
        <v>1</v>
      </c>
      <c r="IO31" s="1367">
        <f>COUNTIF($A31:$IA34,"=19")</f>
        <v>1</v>
      </c>
      <c r="IP31" s="1367">
        <f>COUNTIF($A31:$IA34,"=14")</f>
        <v>1</v>
      </c>
      <c r="IQ31" s="1367">
        <f>COUNTIF($A31:$IA34,"=24")</f>
        <v>2</v>
      </c>
      <c r="IR31" s="1367">
        <f>COUNTIF($A31:$IA34,"=25")</f>
        <v>1</v>
      </c>
      <c r="IS31" s="1367">
        <f>COUNTIF($A31:$IA34,"=26")</f>
        <v>1</v>
      </c>
      <c r="IT31" s="1367">
        <f>COUNTIF($A31:$IA34,"=29")</f>
        <v>0</v>
      </c>
      <c r="IU31" s="1377">
        <f>COUNTIF($A31:$IA34,"=30")</f>
        <v>0</v>
      </c>
      <c r="IV31" s="1367">
        <f>COUNTIF($A31:$IA34,"=31")</f>
        <v>7</v>
      </c>
      <c r="IW31" s="1367">
        <f>COUNTIF($A31:$IA34,"=32")</f>
        <v>1</v>
      </c>
      <c r="IX31" s="1367">
        <f>COUNTIF($A31:$IA34,"=33")</f>
        <v>1</v>
      </c>
      <c r="IY31" s="1367">
        <f>COUNTIF($A31:$IA34,"=34")</f>
        <v>2</v>
      </c>
      <c r="IZ31" s="1373">
        <f>COUNTIF($A31:$IR34,"=34")</f>
        <v>2</v>
      </c>
      <c r="JA31" s="128"/>
      <c r="JB31" s="1351" t="str">
        <f>IF(COUNTIF($A31:$IA34,"=41")&gt;0,"X"," ")</f>
        <v>X</v>
      </c>
      <c r="JC31" s="1374" t="str">
        <f>IF(COUNTIF($A31:$IA34,"=42")&gt;0,"X"," ")</f>
        <v xml:space="preserve"> </v>
      </c>
      <c r="JD31" s="1351" t="str">
        <f>IF(COUNTIF($A31:$IA34,"=40")&gt;0,"X"," ")</f>
        <v xml:space="preserve"> </v>
      </c>
      <c r="JE31" s="1351" t="str">
        <f>IF(COUNTIF($A31:$IA34,"=11")&gt;0,"X"," ")</f>
        <v>X</v>
      </c>
      <c r="JF31" s="1351" t="str">
        <f>IF(COUNTIF($A31:$IA34,"=13")&gt;0,"X"," ")</f>
        <v>X</v>
      </c>
      <c r="JG31" s="1351" t="str">
        <f>IF(COUNTIF($A31:$IA34,"=19")&gt;0,"X"," ")</f>
        <v>X</v>
      </c>
      <c r="JH31" s="1351" t="str">
        <f>IF(COUNTIF($A31:$IA34,"=14")&gt;0,"X"," ")</f>
        <v>X</v>
      </c>
      <c r="JI31" s="1351" t="str">
        <f>IF(COUNTIF($A31:$IA34,"=23")&gt;0,"X"," ")</f>
        <v>X</v>
      </c>
      <c r="JJ31" s="1351" t="str">
        <f>IF(COUNTIF($A31:$IA34,"=24")&gt;0,"X"," ")</f>
        <v>X</v>
      </c>
      <c r="JK31" s="1351" t="str">
        <f>IF(COUNTIF($A31:$IA34,"=25")&gt;0,"X"," ")</f>
        <v>X</v>
      </c>
      <c r="JL31" s="1351" t="str">
        <f>IF(COUNTIF($A31:$IA34,"=26")&gt;0,"X"," ")</f>
        <v>X</v>
      </c>
      <c r="JM31" s="1351" t="str">
        <f>IF(COUNTIF($A31:$IA34,"=29")&gt;0,"X"," ")</f>
        <v xml:space="preserve"> </v>
      </c>
      <c r="JN31" s="1380" t="str">
        <f>IF(COUNTIF($A31:$IA34,"=30")&gt;0,"X"," ")</f>
        <v xml:space="preserve"> </v>
      </c>
      <c r="JO31" s="1351" t="str">
        <f>IF(COUNTIF($A31:$IA34,"=31")&gt;0,"X"," ")</f>
        <v>X</v>
      </c>
      <c r="JP31" s="1351" t="str">
        <f>IF(COUNTIF($A31:$IA34,"=32")&gt;0,"X"," ")</f>
        <v>X</v>
      </c>
      <c r="JQ31" s="1351" t="str">
        <f>IF(COUNTIF($A31:$IA34,"=33")&gt;0,"X"," ")</f>
        <v>X</v>
      </c>
      <c r="JR31" s="1357" t="str">
        <f>IF(COUNTIF($A31:$IA34,"=34")&gt;0,"X"," ")</f>
        <v>X</v>
      </c>
      <c r="JS31" s="117"/>
      <c r="JT31" s="107"/>
      <c r="JU31" s="1354" t="str">
        <f>IF(COUNTIF($A31:$IA34,"=H.Prus")&gt;0,"Z"," ")</f>
        <v xml:space="preserve"> </v>
      </c>
      <c r="JV31" s="1360" t="str">
        <f>IF(COUNTIF($A31:$IA34,"=M.Przybyś")&gt;0,"Z"," ")</f>
        <v xml:space="preserve"> </v>
      </c>
      <c r="JW31" s="1354" t="str">
        <f>IF(COUNTIF($A31:$IA34,"=M.Marcinkiewicz")&gt;0,"Z"," ")</f>
        <v>Z</v>
      </c>
      <c r="JX31" s="1354" t="str">
        <f>IF(COUNTIF($A31:$IA34,"=K.Cis")&gt;0,"Z"," ")</f>
        <v xml:space="preserve"> </v>
      </c>
      <c r="JY31" s="1354" t="str">
        <f>IF(COUNTIF($A31:$IA34,"=Z.Tomczykowski")&gt;0,"Z"," ")</f>
        <v>Z</v>
      </c>
      <c r="JZ31" s="1354" t="str">
        <f>IF(COUNTIF($A31:$IA34,"=K.Choroszko")&gt;0,"Z"," ")</f>
        <v>Z</v>
      </c>
      <c r="KA31" s="1354" t="str">
        <f>IF(COUNTIF($A31:$IA34,"=Z.Niewiadomski")&gt;0,"Z"," ")</f>
        <v xml:space="preserve"> </v>
      </c>
      <c r="KB31" s="1354" t="str">
        <f>IF(COUNTIF($A31:$IA34,"=A.Miściur-Kaszyńska")&gt;0,"Z"," ")</f>
        <v>Z</v>
      </c>
      <c r="KC31" s="1354" t="str">
        <f>IF(COUNTIF($A31:$IA34,"=L.Demczuk")&gt;0,"Z"," ")</f>
        <v xml:space="preserve"> </v>
      </c>
      <c r="KD31" s="1354" t="str">
        <f>IF(COUNTIF($A31:$IA34,"=K.Kiejdo")&gt;0,"Z"," ")</f>
        <v xml:space="preserve"> </v>
      </c>
      <c r="KE31" s="1354" t="str">
        <f>IF(COUNTIF($A31:$IA34,"=M.Kieżun")&gt;0,"Z"," ")</f>
        <v>Z</v>
      </c>
      <c r="KF31" s="1354" t="str">
        <f>IF(COUNTIF($A31:$IA34,"=I.Kasprzyk")&gt;0,"Z"," ")</f>
        <v xml:space="preserve"> </v>
      </c>
      <c r="KG31" s="1360" t="str">
        <f>IF(COUNTIF($A31:$IA34,"=M.Choroszko")&gt;0,"Z"," ")</f>
        <v>Z</v>
      </c>
      <c r="KH31" s="1360" t="str">
        <f>IF(COUNTIF($A31:$IA34,"=M.Grzyb")&gt;0,"Z"," ")</f>
        <v>Z</v>
      </c>
      <c r="KI31" s="1360" t="str">
        <f>IF(COUNTIF($A31:$IA34,"=A.Muż")&gt;0,"Z"," ")</f>
        <v xml:space="preserve"> </v>
      </c>
      <c r="KJ31" s="1360" t="str">
        <f>IF(COUNTIF($A31:$IA34,"=E.Kicka")&gt;0,"Z"," ")</f>
        <v xml:space="preserve"> </v>
      </c>
      <c r="KK31" s="1354" t="str">
        <f>IF(COUNTIF($A31:$IA34,"=M.Palmowska")&gt;0,"Z"," ")</f>
        <v xml:space="preserve"> </v>
      </c>
      <c r="KL31" s="1354" t="str">
        <f>IF(COUNTIF($A31:$IA34,"=M.Szonert")&gt;0,"Z"," ")</f>
        <v xml:space="preserve"> </v>
      </c>
      <c r="KM31" s="1360" t="str">
        <f>IF(COUNTIF($A31:$IA34,"=E.Ciarciński")&gt;0,"Z"," ")</f>
        <v xml:space="preserve"> </v>
      </c>
      <c r="KN31" s="1360" t="str">
        <f>IF(COUNTIF($A31:$IA34,"=M.Czajka")&gt;0,"Z"," ")</f>
        <v xml:space="preserve"> </v>
      </c>
      <c r="KO31" s="1360" t="str">
        <f>IF(COUNTIF($A31:$IA34,"=E.Hepner")&gt;0,"Z"," ")</f>
        <v xml:space="preserve"> </v>
      </c>
      <c r="KP31" s="1360" t="str">
        <f>IF(COUNTIF($A31:$IA34,"=A.Naszlin")&gt;0,"Z"," ")</f>
        <v xml:space="preserve"> </v>
      </c>
      <c r="KQ31" s="1360" t="str">
        <f>IF(COUNTIF($A31:$IA34,"=A.Tychek")&gt;0,"Z"," ")</f>
        <v xml:space="preserve"> </v>
      </c>
      <c r="KR31" s="1360" t="str">
        <f>IF(COUNTIF($A31:$IA34,"=R.Sokulski")&gt;0,"Z"," ")</f>
        <v>Z</v>
      </c>
      <c r="KS31" s="1360" t="str">
        <f>IF(COUNTIF($A31:$IA34,"=S.Piotrowska")&gt;0,"Z"," ")</f>
        <v xml:space="preserve"> </v>
      </c>
      <c r="KT31" s="1360" t="str">
        <f>IF(COUNTIF($A31:$IA34,"=J.Gregorczuk")&gt;0,"Z"," ")</f>
        <v xml:space="preserve"> </v>
      </c>
      <c r="KU31" s="1360" t="str">
        <f>IF(COUNTIF($A31:$IA34,"=A.Marciniak")&gt;0,"Z"," ")</f>
        <v>Z</v>
      </c>
      <c r="KV31" s="1360" t="str">
        <f>IF(COUNTIF($A31:$IA34,"=I.Ogulewicz")&gt;0,"Z"," ")</f>
        <v xml:space="preserve"> </v>
      </c>
      <c r="KW31" s="1360" t="str">
        <f>IF(COUNTIF($A31:$IA34,"=R.Przęczek")&gt;0,"Z"," ")</f>
        <v>Z</v>
      </c>
      <c r="KX31" s="1360" t="str">
        <f>IF(COUNTIF($A31:$IA34,"=D.Ławecka-Bednarska")&gt;0,"Z"," ")</f>
        <v xml:space="preserve"> </v>
      </c>
      <c r="KY31" s="1360" t="str">
        <f>IF(COUNTIF($A31:$IA34,"=M.Ciszek")&gt;0,"Z"," ")</f>
        <v xml:space="preserve"> </v>
      </c>
      <c r="KZ31" s="1360" t="str">
        <f>IF(COUNTIF($A31:$IA34,"=M.Lipiński")&gt;0,"Z"," ")</f>
        <v>Z</v>
      </c>
      <c r="LA31" s="1354" t="str">
        <f>IF(COUNTIF($A31:$IA34,"=M.Kluz")&gt;0,"Z"," ")</f>
        <v xml:space="preserve"> </v>
      </c>
      <c r="LB31" s="1354" t="str">
        <f>IF(COUNTIF($A31:$IA34,"=N.Liakh")&gt;0,"Z"," ")</f>
        <v>Z</v>
      </c>
      <c r="LC31" s="1360" t="str">
        <f>IF(COUNTIF($A31:$IA34,"=J.Lubkiewicz")&gt;0,"Z"," ")</f>
        <v xml:space="preserve"> </v>
      </c>
      <c r="LD31" s="1360" t="str">
        <f>IF(COUNTIF($A31:$IA34,"=J.Fukowska")&gt;0,"Z"," ")</f>
        <v xml:space="preserve"> </v>
      </c>
      <c r="LE31" s="1360" t="str">
        <f>IF(COUNTIF($A31:$IA34,"=H.Libuda")&gt;0,"Z"," ")</f>
        <v>Z</v>
      </c>
      <c r="LF31" s="1360" t="str">
        <f>IF(COUNTIF($A31:$IA34,"=A.Jastrzębska")&gt;0,"Z"," ")</f>
        <v xml:space="preserve"> </v>
      </c>
    </row>
    <row r="32" spans="1:318" s="7" customFormat="1" ht="8.1" customHeight="1" thickBot="1">
      <c r="A32" s="148" t="s">
        <v>17</v>
      </c>
      <c r="B32" s="97" t="s">
        <v>18</v>
      </c>
      <c r="C32" s="201"/>
      <c r="D32" s="161"/>
      <c r="E32" s="169"/>
      <c r="F32" s="148" t="s">
        <v>17</v>
      </c>
      <c r="G32" s="97" t="s">
        <v>18</v>
      </c>
      <c r="H32" s="201" t="s">
        <v>716</v>
      </c>
      <c r="I32" s="161" t="s">
        <v>123</v>
      </c>
      <c r="J32" s="169">
        <v>26</v>
      </c>
      <c r="K32" s="148" t="s">
        <v>17</v>
      </c>
      <c r="L32" s="97" t="s">
        <v>18</v>
      </c>
      <c r="M32" s="257" t="s">
        <v>926</v>
      </c>
      <c r="N32" s="665" t="s">
        <v>927</v>
      </c>
      <c r="O32" s="169">
        <v>34</v>
      </c>
      <c r="P32" s="148" t="s">
        <v>17</v>
      </c>
      <c r="Q32" s="97" t="s">
        <v>18</v>
      </c>
      <c r="R32" s="257" t="s">
        <v>928</v>
      </c>
      <c r="S32" s="665" t="s">
        <v>927</v>
      </c>
      <c r="T32" s="169">
        <v>34</v>
      </c>
      <c r="U32" s="148" t="s">
        <v>17</v>
      </c>
      <c r="V32" s="97" t="s">
        <v>18</v>
      </c>
      <c r="W32" s="257"/>
      <c r="X32" s="665"/>
      <c r="Y32" s="169"/>
      <c r="Z32" s="148" t="s">
        <v>17</v>
      </c>
      <c r="AA32" s="97" t="s">
        <v>18</v>
      </c>
      <c r="AB32" s="257"/>
      <c r="AC32" s="665"/>
      <c r="AD32" s="169"/>
      <c r="AE32" s="148" t="s">
        <v>17</v>
      </c>
      <c r="AF32" s="97" t="s">
        <v>18</v>
      </c>
      <c r="AG32" s="257" t="s">
        <v>721</v>
      </c>
      <c r="AH32" s="166" t="s">
        <v>120</v>
      </c>
      <c r="AI32" s="496">
        <v>11</v>
      </c>
      <c r="AJ32" s="148" t="s">
        <v>17</v>
      </c>
      <c r="AK32" s="97" t="s">
        <v>18</v>
      </c>
      <c r="AL32" s="881"/>
      <c r="AM32" s="584"/>
      <c r="AN32" s="496"/>
      <c r="AO32" s="312" t="s">
        <v>17</v>
      </c>
      <c r="AP32" s="97" t="s">
        <v>18</v>
      </c>
      <c r="AQ32" s="201" t="s">
        <v>923</v>
      </c>
      <c r="AR32" s="161" t="s">
        <v>37</v>
      </c>
      <c r="AS32" s="169">
        <v>23</v>
      </c>
      <c r="AT32" s="148" t="s">
        <v>17</v>
      </c>
      <c r="AU32" s="97" t="s">
        <v>18</v>
      </c>
      <c r="AV32" s="289"/>
      <c r="AW32" s="166"/>
      <c r="AX32" s="169"/>
      <c r="AY32" s="148" t="s">
        <v>17</v>
      </c>
      <c r="AZ32" s="97" t="s">
        <v>18</v>
      </c>
      <c r="BA32" s="257" t="s">
        <v>153</v>
      </c>
      <c r="BB32" s="166" t="s">
        <v>866</v>
      </c>
      <c r="BC32" s="402">
        <v>19</v>
      </c>
      <c r="BD32" s="148" t="s">
        <v>17</v>
      </c>
      <c r="BE32" s="97" t="s">
        <v>18</v>
      </c>
      <c r="BF32" s="257"/>
      <c r="BG32" s="166"/>
      <c r="BH32" s="402"/>
      <c r="BI32" s="148" t="s">
        <v>17</v>
      </c>
      <c r="BJ32" s="97" t="s">
        <v>18</v>
      </c>
      <c r="BK32" s="257" t="s">
        <v>153</v>
      </c>
      <c r="BL32" s="166" t="s">
        <v>925</v>
      </c>
      <c r="BM32" s="402">
        <v>13</v>
      </c>
      <c r="BN32" s="463" t="s">
        <v>17</v>
      </c>
      <c r="BO32" s="473" t="s">
        <v>18</v>
      </c>
      <c r="BP32" s="648" t="s">
        <v>153</v>
      </c>
      <c r="BQ32" s="556" t="s">
        <v>32</v>
      </c>
      <c r="BR32" s="462">
        <v>14</v>
      </c>
      <c r="BS32" s="148" t="s">
        <v>17</v>
      </c>
      <c r="BT32" s="97" t="s">
        <v>18</v>
      </c>
      <c r="BU32" s="648"/>
      <c r="BV32" s="556"/>
      <c r="BW32" s="462"/>
      <c r="BX32" s="148" t="s">
        <v>17</v>
      </c>
      <c r="BY32" s="97" t="s">
        <v>18</v>
      </c>
      <c r="BZ32" s="648"/>
      <c r="CA32" s="556"/>
      <c r="CB32" s="462"/>
      <c r="CC32" s="148" t="s">
        <v>17</v>
      </c>
      <c r="CD32" s="97" t="s">
        <v>18</v>
      </c>
      <c r="CE32" s="257"/>
      <c r="CF32" s="166"/>
      <c r="CG32" s="169"/>
      <c r="CH32" s="148" t="s">
        <v>17</v>
      </c>
      <c r="CI32" s="97" t="s">
        <v>18</v>
      </c>
      <c r="CJ32" s="289"/>
      <c r="CK32" s="166"/>
      <c r="CL32" s="169"/>
      <c r="CM32" s="148" t="s">
        <v>17</v>
      </c>
      <c r="CN32" s="97" t="s">
        <v>18</v>
      </c>
      <c r="CO32" s="648" t="s">
        <v>153</v>
      </c>
      <c r="CP32" s="556" t="s">
        <v>614</v>
      </c>
      <c r="CQ32" s="169" t="s">
        <v>207</v>
      </c>
      <c r="CR32" s="148" t="s">
        <v>17</v>
      </c>
      <c r="CS32" s="97" t="s">
        <v>18</v>
      </c>
      <c r="CT32" s="648" t="s">
        <v>153</v>
      </c>
      <c r="CU32" s="556" t="s">
        <v>930</v>
      </c>
      <c r="CV32" s="169" t="s">
        <v>207</v>
      </c>
      <c r="CW32" s="148" t="s">
        <v>17</v>
      </c>
      <c r="CX32" s="97" t="s">
        <v>18</v>
      </c>
      <c r="CY32" s="648"/>
      <c r="CZ32" s="562"/>
      <c r="DA32" s="169"/>
      <c r="DB32" s="153" t="s">
        <v>17</v>
      </c>
      <c r="DC32" s="97" t="s">
        <v>18</v>
      </c>
      <c r="DD32" s="648"/>
      <c r="DE32" s="562"/>
      <c r="DF32" s="169"/>
      <c r="DG32" s="148" t="s">
        <v>17</v>
      </c>
      <c r="DH32" s="452" t="s">
        <v>18</v>
      </c>
      <c r="DI32" s="648"/>
      <c r="DJ32" s="562"/>
      <c r="DK32" s="169"/>
      <c r="DL32" s="312" t="s">
        <v>17</v>
      </c>
      <c r="DM32" s="97" t="s">
        <v>18</v>
      </c>
      <c r="DN32" s="396"/>
      <c r="DO32" s="166"/>
      <c r="DP32" s="496"/>
      <c r="DQ32" s="312" t="s">
        <v>17</v>
      </c>
      <c r="DR32" s="92" t="s">
        <v>6</v>
      </c>
      <c r="DS32" s="396" t="s">
        <v>153</v>
      </c>
      <c r="DT32" s="166" t="s">
        <v>861</v>
      </c>
      <c r="DU32" s="496" t="s">
        <v>207</v>
      </c>
      <c r="DV32" s="312" t="s">
        <v>17</v>
      </c>
      <c r="DW32" s="92" t="s">
        <v>6</v>
      </c>
      <c r="DX32" s="396"/>
      <c r="DY32" s="166"/>
      <c r="DZ32" s="1207"/>
      <c r="EA32" s="312" t="s">
        <v>17</v>
      </c>
      <c r="EB32" s="97" t="s">
        <v>18</v>
      </c>
      <c r="EC32" s="396"/>
      <c r="ED32" s="166"/>
      <c r="EE32" s="496"/>
      <c r="EF32" s="312" t="s">
        <v>17</v>
      </c>
      <c r="EG32" s="97" t="s">
        <v>18</v>
      </c>
      <c r="EH32" s="396" t="s">
        <v>153</v>
      </c>
      <c r="EI32" s="166" t="s">
        <v>932</v>
      </c>
      <c r="EJ32" s="496">
        <v>25</v>
      </c>
      <c r="EK32" s="705" t="s">
        <v>17</v>
      </c>
      <c r="EL32" s="726" t="s">
        <v>18</v>
      </c>
      <c r="EM32" s="1072" t="s">
        <v>865</v>
      </c>
      <c r="EN32" s="874" t="s">
        <v>23</v>
      </c>
      <c r="EO32" s="875">
        <v>31</v>
      </c>
      <c r="EP32" s="705" t="s">
        <v>17</v>
      </c>
      <c r="EQ32" s="726" t="s">
        <v>18</v>
      </c>
      <c r="ER32" s="873" t="s">
        <v>865</v>
      </c>
      <c r="ES32" s="874" t="s">
        <v>23</v>
      </c>
      <c r="ET32" s="768">
        <v>31</v>
      </c>
      <c r="EU32" s="705" t="s">
        <v>17</v>
      </c>
      <c r="EV32" s="726" t="s">
        <v>18</v>
      </c>
      <c r="EW32" s="1072" t="s">
        <v>865</v>
      </c>
      <c r="EX32" s="874" t="s">
        <v>23</v>
      </c>
      <c r="EY32" s="768">
        <v>31</v>
      </c>
      <c r="EZ32" s="705" t="s">
        <v>17</v>
      </c>
      <c r="FA32" s="726" t="s">
        <v>18</v>
      </c>
      <c r="FB32" s="873" t="s">
        <v>946</v>
      </c>
      <c r="FC32" s="874" t="s">
        <v>152</v>
      </c>
      <c r="FD32" s="875">
        <v>32</v>
      </c>
      <c r="FE32" s="705" t="s">
        <v>17</v>
      </c>
      <c r="FF32" s="726" t="s">
        <v>18</v>
      </c>
      <c r="FG32" s="1072" t="s">
        <v>865</v>
      </c>
      <c r="FH32" s="874" t="s">
        <v>23</v>
      </c>
      <c r="FI32" s="768">
        <v>31</v>
      </c>
      <c r="FJ32" s="705" t="s">
        <v>17</v>
      </c>
      <c r="FK32" s="726" t="s">
        <v>18</v>
      </c>
      <c r="FL32" s="1072" t="s">
        <v>947</v>
      </c>
      <c r="FM32" s="1074" t="s">
        <v>936</v>
      </c>
      <c r="FN32" s="875"/>
      <c r="FO32" s="705" t="s">
        <v>17</v>
      </c>
      <c r="FP32" s="727" t="s">
        <v>18</v>
      </c>
      <c r="FQ32" s="1072" t="s">
        <v>865</v>
      </c>
      <c r="FR32" s="874" t="s">
        <v>23</v>
      </c>
      <c r="FS32" s="875">
        <v>31</v>
      </c>
      <c r="FT32" s="705" t="s">
        <v>17</v>
      </c>
      <c r="FU32" s="727" t="s">
        <v>18</v>
      </c>
      <c r="FV32" s="1072" t="s">
        <v>939</v>
      </c>
      <c r="FW32" s="874" t="s">
        <v>697</v>
      </c>
      <c r="FX32" s="875">
        <v>33</v>
      </c>
      <c r="FY32" s="710" t="s">
        <v>17</v>
      </c>
      <c r="FZ32" s="726" t="s">
        <v>18</v>
      </c>
      <c r="GA32" s="1072" t="s">
        <v>865</v>
      </c>
      <c r="GB32" s="874" t="s">
        <v>23</v>
      </c>
      <c r="GC32" s="875">
        <v>31</v>
      </c>
      <c r="GD32" s="710" t="s">
        <v>17</v>
      </c>
      <c r="GE32" s="726" t="s">
        <v>18</v>
      </c>
      <c r="GF32" s="1072" t="s">
        <v>953</v>
      </c>
      <c r="GG32" s="874" t="s">
        <v>724</v>
      </c>
      <c r="GH32" s="875" t="s">
        <v>207</v>
      </c>
      <c r="GI32" s="764" t="s">
        <v>17</v>
      </c>
      <c r="GJ32" s="778" t="s">
        <v>18</v>
      </c>
      <c r="GK32" s="766" t="s">
        <v>865</v>
      </c>
      <c r="GL32" s="767" t="s">
        <v>23</v>
      </c>
      <c r="GM32" s="768">
        <v>31</v>
      </c>
      <c r="GN32" s="764" t="s">
        <v>17</v>
      </c>
      <c r="GO32" s="778" t="s">
        <v>18</v>
      </c>
      <c r="GP32" s="766"/>
      <c r="GQ32" s="767"/>
      <c r="GR32" s="768"/>
      <c r="GS32" s="764" t="s">
        <v>17</v>
      </c>
      <c r="GT32" s="778" t="s">
        <v>18</v>
      </c>
      <c r="GU32" s="766"/>
      <c r="GV32" s="767"/>
      <c r="GW32" s="768"/>
      <c r="GX32" s="153" t="s">
        <v>17</v>
      </c>
      <c r="GY32" s="97" t="s">
        <v>18</v>
      </c>
      <c r="GZ32" s="587"/>
      <c r="HA32" s="584"/>
      <c r="HB32" s="169"/>
      <c r="HC32" s="153" t="s">
        <v>17</v>
      </c>
      <c r="HD32" s="97" t="s">
        <v>18</v>
      </c>
      <c r="HE32" s="587" t="s">
        <v>864</v>
      </c>
      <c r="HF32" s="584" t="s">
        <v>617</v>
      </c>
      <c r="HG32" s="169">
        <v>24</v>
      </c>
      <c r="HH32" s="153" t="s">
        <v>17</v>
      </c>
      <c r="HI32" s="97" t="s">
        <v>18</v>
      </c>
      <c r="HJ32" s="587" t="s">
        <v>959</v>
      </c>
      <c r="HK32" s="584" t="s">
        <v>122</v>
      </c>
      <c r="HL32" s="902">
        <v>41</v>
      </c>
      <c r="HM32" s="148" t="s">
        <v>17</v>
      </c>
      <c r="HN32" s="97" t="s">
        <v>18</v>
      </c>
      <c r="HO32" s="587"/>
      <c r="HP32" s="584"/>
      <c r="HQ32" s="169"/>
      <c r="HR32" s="153" t="s">
        <v>17</v>
      </c>
      <c r="HS32" s="97" t="s">
        <v>18</v>
      </c>
      <c r="HT32" s="587"/>
      <c r="HU32" s="584"/>
      <c r="HV32" s="169"/>
      <c r="HW32" s="1077" t="s">
        <v>17</v>
      </c>
      <c r="HX32" s="1086" t="s">
        <v>18</v>
      </c>
      <c r="HY32" s="587"/>
      <c r="HZ32" s="584"/>
      <c r="IA32" s="169"/>
      <c r="IB32" s="153" t="s">
        <v>17</v>
      </c>
      <c r="IC32" s="97" t="s">
        <v>18</v>
      </c>
      <c r="ID32" s="587"/>
      <c r="IE32" s="584"/>
      <c r="IF32" s="169"/>
      <c r="IG32" s="841"/>
      <c r="IH32" s="81" t="s">
        <v>17</v>
      </c>
      <c r="II32" s="1371"/>
      <c r="IJ32" s="1371"/>
      <c r="IK32" s="1371"/>
      <c r="IL32" s="1368"/>
      <c r="IM32" s="1368"/>
      <c r="IN32" s="1368"/>
      <c r="IO32" s="1368"/>
      <c r="IP32" s="1368"/>
      <c r="IQ32" s="1368"/>
      <c r="IR32" s="1368"/>
      <c r="IS32" s="1368"/>
      <c r="IT32" s="1368"/>
      <c r="IU32" s="1378"/>
      <c r="IV32" s="1368"/>
      <c r="IW32" s="1368"/>
      <c r="IX32" s="1368"/>
      <c r="IY32" s="1368"/>
      <c r="IZ32" s="1373"/>
      <c r="JA32" s="129" t="s">
        <v>17</v>
      </c>
      <c r="JB32" s="1352"/>
      <c r="JC32" s="1375"/>
      <c r="JD32" s="1352"/>
      <c r="JE32" s="1352"/>
      <c r="JF32" s="1352"/>
      <c r="JG32" s="1352"/>
      <c r="JH32" s="1352"/>
      <c r="JI32" s="1352"/>
      <c r="JJ32" s="1352"/>
      <c r="JK32" s="1352"/>
      <c r="JL32" s="1352"/>
      <c r="JM32" s="1352"/>
      <c r="JN32" s="1381"/>
      <c r="JO32" s="1352"/>
      <c r="JP32" s="1352"/>
      <c r="JQ32" s="1352"/>
      <c r="JR32" s="1358"/>
      <c r="JS32" s="118"/>
      <c r="JT32" s="108" t="s">
        <v>17</v>
      </c>
      <c r="JU32" s="1355"/>
      <c r="JV32" s="1360"/>
      <c r="JW32" s="1355"/>
      <c r="JX32" s="1355"/>
      <c r="JY32" s="1355"/>
      <c r="JZ32" s="1355"/>
      <c r="KA32" s="1355"/>
      <c r="KB32" s="1355"/>
      <c r="KC32" s="1355"/>
      <c r="KD32" s="1355"/>
      <c r="KE32" s="1355"/>
      <c r="KF32" s="1355"/>
      <c r="KG32" s="1360"/>
      <c r="KH32" s="1360"/>
      <c r="KI32" s="1360"/>
      <c r="KJ32" s="1360"/>
      <c r="KK32" s="1355"/>
      <c r="KL32" s="1355"/>
      <c r="KM32" s="1360"/>
      <c r="KN32" s="1360"/>
      <c r="KO32" s="1360"/>
      <c r="KP32" s="1360"/>
      <c r="KQ32" s="1360"/>
      <c r="KR32" s="1360"/>
      <c r="KS32" s="1360"/>
      <c r="KT32" s="1360"/>
      <c r="KU32" s="1360"/>
      <c r="KV32" s="1360"/>
      <c r="KW32" s="1360"/>
      <c r="KX32" s="1360"/>
      <c r="KY32" s="1360"/>
      <c r="KZ32" s="1360"/>
      <c r="LA32" s="1355"/>
      <c r="LB32" s="1355"/>
      <c r="LC32" s="1360"/>
      <c r="LD32" s="1360"/>
      <c r="LE32" s="1360"/>
      <c r="LF32" s="1360"/>
    </row>
    <row r="33" spans="1:318" s="7" customFormat="1" ht="8.1" customHeight="1" thickBot="1">
      <c r="A33" s="148"/>
      <c r="B33" s="97"/>
      <c r="C33" s="201"/>
      <c r="D33" s="161"/>
      <c r="E33" s="169"/>
      <c r="F33" s="148"/>
      <c r="G33" s="97"/>
      <c r="H33" s="201" t="s">
        <v>911</v>
      </c>
      <c r="I33" s="161"/>
      <c r="J33" s="169"/>
      <c r="K33" s="148"/>
      <c r="L33" s="97"/>
      <c r="M33" s="258"/>
      <c r="N33" s="161"/>
      <c r="O33" s="169"/>
      <c r="P33" s="148"/>
      <c r="Q33" s="97"/>
      <c r="R33" s="258"/>
      <c r="S33" s="161"/>
      <c r="T33" s="169"/>
      <c r="U33" s="148"/>
      <c r="V33" s="97"/>
      <c r="W33" s="258"/>
      <c r="X33" s="161"/>
      <c r="Y33" s="169"/>
      <c r="Z33" s="148"/>
      <c r="AA33" s="97"/>
      <c r="AB33" s="258"/>
      <c r="AC33" s="161"/>
      <c r="AD33" s="169"/>
      <c r="AE33" s="148"/>
      <c r="AF33" s="97"/>
      <c r="AG33" s="258" t="s">
        <v>723</v>
      </c>
      <c r="AH33" s="161"/>
      <c r="AI33" s="496"/>
      <c r="AJ33" s="148"/>
      <c r="AK33" s="97"/>
      <c r="AL33" s="882"/>
      <c r="AM33" s="883"/>
      <c r="AN33" s="496"/>
      <c r="AO33" s="312"/>
      <c r="AP33" s="97"/>
      <c r="AQ33" s="201"/>
      <c r="AR33" s="161"/>
      <c r="AS33" s="169"/>
      <c r="AT33" s="148"/>
      <c r="AU33" s="97"/>
      <c r="AV33" s="289"/>
      <c r="AW33" s="166"/>
      <c r="AX33" s="169"/>
      <c r="AY33" s="148"/>
      <c r="AZ33" s="97"/>
      <c r="BA33" s="258" t="s">
        <v>924</v>
      </c>
      <c r="BB33" s="161"/>
      <c r="BC33" s="402"/>
      <c r="BD33" s="148"/>
      <c r="BE33" s="97"/>
      <c r="BF33" s="258"/>
      <c r="BG33" s="161"/>
      <c r="BH33" s="402"/>
      <c r="BI33" s="148"/>
      <c r="BJ33" s="97"/>
      <c r="BK33" s="258" t="s">
        <v>703</v>
      </c>
      <c r="BL33" s="161"/>
      <c r="BM33" s="402"/>
      <c r="BN33" s="463"/>
      <c r="BO33" s="473"/>
      <c r="BP33" s="557" t="s">
        <v>353</v>
      </c>
      <c r="BQ33" s="558"/>
      <c r="BR33" s="462"/>
      <c r="BS33" s="148"/>
      <c r="BT33" s="97"/>
      <c r="BU33" s="557"/>
      <c r="BV33" s="558"/>
      <c r="BW33" s="462"/>
      <c r="BX33" s="148"/>
      <c r="BY33" s="97"/>
      <c r="BZ33" s="557"/>
      <c r="CA33" s="558"/>
      <c r="CB33" s="462"/>
      <c r="CC33" s="148"/>
      <c r="CD33" s="97"/>
      <c r="CE33" s="258"/>
      <c r="CF33" s="161"/>
      <c r="CG33" s="169"/>
      <c r="CH33" s="148"/>
      <c r="CI33" s="97"/>
      <c r="CJ33" s="289"/>
      <c r="CK33" s="482"/>
      <c r="CL33" s="169"/>
      <c r="CM33" s="148"/>
      <c r="CN33" s="97"/>
      <c r="CO33" s="557" t="s">
        <v>159</v>
      </c>
      <c r="CP33" s="558"/>
      <c r="CQ33" s="169"/>
      <c r="CR33" s="148"/>
      <c r="CS33" s="97"/>
      <c r="CT33" s="557" t="s">
        <v>159</v>
      </c>
      <c r="CU33" s="558"/>
      <c r="CV33" s="169"/>
      <c r="CW33" s="148"/>
      <c r="CX33" s="97"/>
      <c r="CY33" s="557"/>
      <c r="CZ33" s="558"/>
      <c r="DA33" s="169"/>
      <c r="DB33" s="153"/>
      <c r="DC33" s="97"/>
      <c r="DD33" s="557"/>
      <c r="DE33" s="558"/>
      <c r="DF33" s="169"/>
      <c r="DG33" s="148"/>
      <c r="DH33" s="452"/>
      <c r="DI33" s="557"/>
      <c r="DJ33" s="563"/>
      <c r="DK33" s="169"/>
      <c r="DL33" s="312"/>
      <c r="DM33" s="97"/>
      <c r="DN33" s="289"/>
      <c r="DO33" s="482"/>
      <c r="DP33" s="496"/>
      <c r="DQ33" s="312"/>
      <c r="DR33" s="92"/>
      <c r="DS33" s="289" t="s">
        <v>158</v>
      </c>
      <c r="DT33" s="482"/>
      <c r="DU33" s="496">
        <v>16</v>
      </c>
      <c r="DV33" s="312"/>
      <c r="DW33" s="92"/>
      <c r="DX33" s="289"/>
      <c r="DY33" s="482"/>
      <c r="DZ33" s="1207"/>
      <c r="EA33" s="312"/>
      <c r="EB33" s="97"/>
      <c r="EC33" s="289"/>
      <c r="ED33" s="482"/>
      <c r="EE33" s="496"/>
      <c r="EF33" s="312"/>
      <c r="EG33" s="97"/>
      <c r="EH33" s="289" t="s">
        <v>817</v>
      </c>
      <c r="EI33" s="482"/>
      <c r="EJ33" s="496"/>
      <c r="EK33" s="705"/>
      <c r="EL33" s="726"/>
      <c r="EM33" s="1072"/>
      <c r="EN33" s="876"/>
      <c r="EO33" s="875"/>
      <c r="EP33" s="705"/>
      <c r="EQ33" s="726"/>
      <c r="ER33" s="873"/>
      <c r="ES33" s="876"/>
      <c r="ET33" s="768"/>
      <c r="EU33" s="705"/>
      <c r="EV33" s="726"/>
      <c r="EW33" s="1072"/>
      <c r="EX33" s="876"/>
      <c r="EY33" s="768"/>
      <c r="EZ33" s="705"/>
      <c r="FA33" s="726"/>
      <c r="FB33" s="873" t="s">
        <v>948</v>
      </c>
      <c r="FC33" s="876"/>
      <c r="FD33" s="875"/>
      <c r="FE33" s="705"/>
      <c r="FF33" s="726"/>
      <c r="FG33" s="1072"/>
      <c r="FH33" s="876"/>
      <c r="FI33" s="768"/>
      <c r="FJ33" s="705"/>
      <c r="FK33" s="726"/>
      <c r="FL33" s="1072" t="s">
        <v>949</v>
      </c>
      <c r="FM33" s="876"/>
      <c r="FN33" s="875"/>
      <c r="FO33" s="705"/>
      <c r="FP33" s="727"/>
      <c r="FQ33" s="1072"/>
      <c r="FR33" s="876"/>
      <c r="FS33" s="875"/>
      <c r="FT33" s="705"/>
      <c r="FU33" s="727"/>
      <c r="FV33" s="1072" t="s">
        <v>942</v>
      </c>
      <c r="FW33" s="876"/>
      <c r="FX33" s="875"/>
      <c r="FY33" s="710"/>
      <c r="FZ33" s="726"/>
      <c r="GA33" s="1072"/>
      <c r="GB33" s="876"/>
      <c r="GC33" s="875"/>
      <c r="GD33" s="710"/>
      <c r="GE33" s="726"/>
      <c r="GF33" s="1072" t="s">
        <v>954</v>
      </c>
      <c r="GG33" s="876"/>
      <c r="GH33" s="875">
        <v>24</v>
      </c>
      <c r="GI33" s="764"/>
      <c r="GJ33" s="778"/>
      <c r="GK33" s="766"/>
      <c r="GL33" s="767"/>
      <c r="GM33" s="768"/>
      <c r="GN33" s="764"/>
      <c r="GO33" s="778"/>
      <c r="GP33" s="766"/>
      <c r="GQ33" s="767"/>
      <c r="GR33" s="768"/>
      <c r="GS33" s="764"/>
      <c r="GT33" s="778"/>
      <c r="GU33" s="766"/>
      <c r="GV33" s="767"/>
      <c r="GW33" s="768"/>
      <c r="GX33" s="153"/>
      <c r="GY33" s="97"/>
      <c r="GZ33" s="587"/>
      <c r="HA33" s="584"/>
      <c r="HB33" s="169"/>
      <c r="HC33" s="153"/>
      <c r="HD33" s="97"/>
      <c r="HE33" s="587"/>
      <c r="HF33" s="584"/>
      <c r="HG33" s="169"/>
      <c r="HH33" s="153"/>
      <c r="HI33" s="97"/>
      <c r="HJ33" s="587"/>
      <c r="HK33" s="584"/>
      <c r="HL33" s="902"/>
      <c r="HM33" s="148"/>
      <c r="HN33" s="97"/>
      <c r="HO33" s="587"/>
      <c r="HP33" s="584"/>
      <c r="HQ33" s="169"/>
      <c r="HR33" s="153"/>
      <c r="HS33" s="97"/>
      <c r="HT33" s="587"/>
      <c r="HU33" s="584"/>
      <c r="HV33" s="169"/>
      <c r="HW33" s="1077"/>
      <c r="HX33" s="1086"/>
      <c r="HY33" s="587"/>
      <c r="HZ33" s="584"/>
      <c r="IA33" s="169"/>
      <c r="IB33" s="153"/>
      <c r="IC33" s="97"/>
      <c r="ID33" s="587"/>
      <c r="IE33" s="584"/>
      <c r="IF33" s="169"/>
      <c r="IG33" s="841"/>
      <c r="IH33" s="81"/>
      <c r="II33" s="1371"/>
      <c r="IJ33" s="1371"/>
      <c r="IK33" s="1371"/>
      <c r="IL33" s="1368"/>
      <c r="IM33" s="1368"/>
      <c r="IN33" s="1368"/>
      <c r="IO33" s="1368"/>
      <c r="IP33" s="1368"/>
      <c r="IQ33" s="1368"/>
      <c r="IR33" s="1368"/>
      <c r="IS33" s="1368"/>
      <c r="IT33" s="1368"/>
      <c r="IU33" s="1378"/>
      <c r="IV33" s="1368"/>
      <c r="IW33" s="1368"/>
      <c r="IX33" s="1368"/>
      <c r="IY33" s="1368"/>
      <c r="IZ33" s="1373"/>
      <c r="JA33" s="129"/>
      <c r="JB33" s="1352"/>
      <c r="JC33" s="1375"/>
      <c r="JD33" s="1352"/>
      <c r="JE33" s="1352"/>
      <c r="JF33" s="1352"/>
      <c r="JG33" s="1352"/>
      <c r="JH33" s="1352"/>
      <c r="JI33" s="1352"/>
      <c r="JJ33" s="1352"/>
      <c r="JK33" s="1352"/>
      <c r="JL33" s="1352"/>
      <c r="JM33" s="1352"/>
      <c r="JN33" s="1381"/>
      <c r="JO33" s="1352"/>
      <c r="JP33" s="1352"/>
      <c r="JQ33" s="1352"/>
      <c r="JR33" s="1358"/>
      <c r="JS33" s="118"/>
      <c r="JT33" s="108"/>
      <c r="JU33" s="1355"/>
      <c r="JV33" s="1360"/>
      <c r="JW33" s="1355"/>
      <c r="JX33" s="1355"/>
      <c r="JY33" s="1355"/>
      <c r="JZ33" s="1355"/>
      <c r="KA33" s="1355"/>
      <c r="KB33" s="1355"/>
      <c r="KC33" s="1355"/>
      <c r="KD33" s="1355"/>
      <c r="KE33" s="1355"/>
      <c r="KF33" s="1355"/>
      <c r="KG33" s="1360"/>
      <c r="KH33" s="1360"/>
      <c r="KI33" s="1360"/>
      <c r="KJ33" s="1360"/>
      <c r="KK33" s="1355"/>
      <c r="KL33" s="1355"/>
      <c r="KM33" s="1360"/>
      <c r="KN33" s="1360"/>
      <c r="KO33" s="1360"/>
      <c r="KP33" s="1360"/>
      <c r="KQ33" s="1360"/>
      <c r="KR33" s="1360"/>
      <c r="KS33" s="1360"/>
      <c r="KT33" s="1360"/>
      <c r="KU33" s="1360"/>
      <c r="KV33" s="1360"/>
      <c r="KW33" s="1360"/>
      <c r="KX33" s="1360"/>
      <c r="KY33" s="1360"/>
      <c r="KZ33" s="1360"/>
      <c r="LA33" s="1355"/>
      <c r="LB33" s="1355"/>
      <c r="LC33" s="1360"/>
      <c r="LD33" s="1360"/>
      <c r="LE33" s="1360"/>
      <c r="LF33" s="1360"/>
    </row>
    <row r="34" spans="1:318" s="7" customFormat="1" ht="8.1" customHeight="1" thickBot="1">
      <c r="A34" s="149"/>
      <c r="B34" s="98"/>
      <c r="C34" s="203"/>
      <c r="D34" s="162"/>
      <c r="E34" s="170"/>
      <c r="F34" s="149"/>
      <c r="G34" s="98"/>
      <c r="H34" s="203"/>
      <c r="I34" s="162"/>
      <c r="J34" s="170"/>
      <c r="K34" s="149"/>
      <c r="L34" s="98"/>
      <c r="M34" s="259"/>
      <c r="N34" s="162"/>
      <c r="O34" s="170"/>
      <c r="P34" s="149"/>
      <c r="Q34" s="98"/>
      <c r="R34" s="259"/>
      <c r="S34" s="162"/>
      <c r="T34" s="170"/>
      <c r="U34" s="149"/>
      <c r="V34" s="98"/>
      <c r="W34" s="259"/>
      <c r="X34" s="162"/>
      <c r="Y34" s="170"/>
      <c r="Z34" s="149"/>
      <c r="AA34" s="98"/>
      <c r="AB34" s="259"/>
      <c r="AC34" s="162"/>
      <c r="AD34" s="170"/>
      <c r="AE34" s="149"/>
      <c r="AF34" s="98"/>
      <c r="AG34" s="259" t="s">
        <v>916</v>
      </c>
      <c r="AH34" s="162"/>
      <c r="AI34" s="1201"/>
      <c r="AJ34" s="149"/>
      <c r="AK34" s="98"/>
      <c r="AL34" s="884"/>
      <c r="AM34" s="885"/>
      <c r="AN34" s="1201"/>
      <c r="AO34" s="313"/>
      <c r="AP34" s="98"/>
      <c r="AQ34" s="203"/>
      <c r="AR34" s="162"/>
      <c r="AS34" s="170"/>
      <c r="AT34" s="149"/>
      <c r="AU34" s="98"/>
      <c r="AV34" s="203"/>
      <c r="AW34" s="162"/>
      <c r="AX34" s="170"/>
      <c r="AY34" s="149"/>
      <c r="AZ34" s="98"/>
      <c r="BA34" s="259"/>
      <c r="BB34" s="162"/>
      <c r="BC34" s="403"/>
      <c r="BD34" s="149"/>
      <c r="BE34" s="98"/>
      <c r="BF34" s="259"/>
      <c r="BG34" s="162"/>
      <c r="BH34" s="403"/>
      <c r="BI34" s="149"/>
      <c r="BJ34" s="98"/>
      <c r="BK34" s="259"/>
      <c r="BL34" s="162"/>
      <c r="BM34" s="403"/>
      <c r="BN34" s="466"/>
      <c r="BO34" s="474"/>
      <c r="BP34" s="559"/>
      <c r="BQ34" s="560"/>
      <c r="BR34" s="465"/>
      <c r="BS34" s="149"/>
      <c r="BT34" s="98"/>
      <c r="BU34" s="559"/>
      <c r="BV34" s="560"/>
      <c r="BW34" s="465"/>
      <c r="BX34" s="149"/>
      <c r="BY34" s="98"/>
      <c r="BZ34" s="559"/>
      <c r="CA34" s="560"/>
      <c r="CB34" s="465"/>
      <c r="CC34" s="149"/>
      <c r="CD34" s="98"/>
      <c r="CE34" s="259"/>
      <c r="CF34" s="162"/>
      <c r="CG34" s="170"/>
      <c r="CH34" s="149"/>
      <c r="CI34" s="98"/>
      <c r="CJ34" s="259"/>
      <c r="CK34" s="483"/>
      <c r="CL34" s="170"/>
      <c r="CM34" s="149"/>
      <c r="CN34" s="98"/>
      <c r="CO34" s="559" t="s">
        <v>931</v>
      </c>
      <c r="CP34" s="560"/>
      <c r="CQ34" s="170"/>
      <c r="CR34" s="149"/>
      <c r="CS34" s="98"/>
      <c r="CT34" s="559" t="s">
        <v>929</v>
      </c>
      <c r="CU34" s="560"/>
      <c r="CV34" s="170"/>
      <c r="CW34" s="149"/>
      <c r="CX34" s="98"/>
      <c r="CY34" s="559"/>
      <c r="CZ34" s="560"/>
      <c r="DA34" s="170"/>
      <c r="DB34" s="151"/>
      <c r="DC34" s="98"/>
      <c r="DD34" s="559"/>
      <c r="DE34" s="560"/>
      <c r="DF34" s="170"/>
      <c r="DG34" s="149"/>
      <c r="DH34" s="453"/>
      <c r="DI34" s="559"/>
      <c r="DJ34" s="560"/>
      <c r="DK34" s="170"/>
      <c r="DL34" s="313"/>
      <c r="DM34" s="98"/>
      <c r="DN34" s="399"/>
      <c r="DO34" s="483"/>
      <c r="DP34" s="664"/>
      <c r="DQ34" s="313"/>
      <c r="DR34" s="112"/>
      <c r="DS34" s="399" t="s">
        <v>929</v>
      </c>
      <c r="DT34" s="483"/>
      <c r="DU34" s="664"/>
      <c r="DV34" s="313"/>
      <c r="DW34" s="112"/>
      <c r="DX34" s="399"/>
      <c r="DY34" s="483"/>
      <c r="DZ34" s="1208"/>
      <c r="EA34" s="313"/>
      <c r="EB34" s="98"/>
      <c r="EC34" s="399"/>
      <c r="ED34" s="483"/>
      <c r="EE34" s="664"/>
      <c r="EF34" s="313"/>
      <c r="EG34" s="98"/>
      <c r="EH34" s="399"/>
      <c r="EI34" s="483"/>
      <c r="EJ34" s="664"/>
      <c r="EK34" s="713"/>
      <c r="EL34" s="728"/>
      <c r="EM34" s="1073"/>
      <c r="EN34" s="878"/>
      <c r="EO34" s="879"/>
      <c r="EP34" s="713"/>
      <c r="EQ34" s="728"/>
      <c r="ER34" s="877"/>
      <c r="ES34" s="878"/>
      <c r="ET34" s="772"/>
      <c r="EU34" s="713"/>
      <c r="EV34" s="728"/>
      <c r="EW34" s="1073"/>
      <c r="EX34" s="878"/>
      <c r="EY34" s="772"/>
      <c r="EZ34" s="713"/>
      <c r="FA34" s="728"/>
      <c r="FB34" s="877" t="s">
        <v>950</v>
      </c>
      <c r="FC34" s="878"/>
      <c r="FD34" s="879"/>
      <c r="FE34" s="713"/>
      <c r="FF34" s="728"/>
      <c r="FG34" s="1073"/>
      <c r="FH34" s="878"/>
      <c r="FI34" s="772"/>
      <c r="FJ34" s="713"/>
      <c r="FK34" s="728"/>
      <c r="FL34" s="1073" t="s">
        <v>951</v>
      </c>
      <c r="FM34" s="878"/>
      <c r="FN34" s="879"/>
      <c r="FO34" s="713"/>
      <c r="FP34" s="729"/>
      <c r="FQ34" s="1073"/>
      <c r="FR34" s="878"/>
      <c r="FS34" s="879"/>
      <c r="FT34" s="713"/>
      <c r="FU34" s="729"/>
      <c r="FV34" s="1073" t="s">
        <v>943</v>
      </c>
      <c r="FW34" s="878"/>
      <c r="FX34" s="879"/>
      <c r="FY34" s="718"/>
      <c r="FZ34" s="728"/>
      <c r="GA34" s="1073"/>
      <c r="GB34" s="878"/>
      <c r="GC34" s="879"/>
      <c r="GD34" s="718"/>
      <c r="GE34" s="728"/>
      <c r="GF34" s="1073"/>
      <c r="GG34" s="878"/>
      <c r="GH34" s="879"/>
      <c r="GI34" s="769"/>
      <c r="GJ34" s="779"/>
      <c r="GK34" s="771"/>
      <c r="GL34" s="771"/>
      <c r="GM34" s="772"/>
      <c r="GN34" s="769"/>
      <c r="GO34" s="779"/>
      <c r="GP34" s="771"/>
      <c r="GQ34" s="771"/>
      <c r="GR34" s="772"/>
      <c r="GS34" s="769"/>
      <c r="GT34" s="779"/>
      <c r="GU34" s="771"/>
      <c r="GV34" s="771"/>
      <c r="GW34" s="772"/>
      <c r="GX34" s="151"/>
      <c r="GY34" s="98"/>
      <c r="GZ34" s="588"/>
      <c r="HA34" s="588"/>
      <c r="HB34" s="170"/>
      <c r="HC34" s="151"/>
      <c r="HD34" s="98"/>
      <c r="HE34" s="588"/>
      <c r="HF34" s="588"/>
      <c r="HG34" s="170"/>
      <c r="HH34" s="151"/>
      <c r="HI34" s="98"/>
      <c r="HJ34" s="588"/>
      <c r="HK34" s="588"/>
      <c r="HL34" s="903"/>
      <c r="HM34" s="149"/>
      <c r="HN34" s="98"/>
      <c r="HO34" s="588"/>
      <c r="HP34" s="588"/>
      <c r="HQ34" s="170"/>
      <c r="HR34" s="151"/>
      <c r="HS34" s="98"/>
      <c r="HT34" s="588"/>
      <c r="HU34" s="588"/>
      <c r="HV34" s="170"/>
      <c r="HW34" s="1079"/>
      <c r="HX34" s="1087"/>
      <c r="HY34" s="588"/>
      <c r="HZ34" s="588"/>
      <c r="IA34" s="170"/>
      <c r="IB34" s="151"/>
      <c r="IC34" s="98"/>
      <c r="ID34" s="588"/>
      <c r="IE34" s="588"/>
      <c r="IF34" s="170"/>
      <c r="IG34" s="841"/>
      <c r="IH34" s="82"/>
      <c r="II34" s="1372"/>
      <c r="IJ34" s="1372"/>
      <c r="IK34" s="1372"/>
      <c r="IL34" s="1369"/>
      <c r="IM34" s="1369"/>
      <c r="IN34" s="1369"/>
      <c r="IO34" s="1369"/>
      <c r="IP34" s="1369"/>
      <c r="IQ34" s="1369"/>
      <c r="IR34" s="1369"/>
      <c r="IS34" s="1369"/>
      <c r="IT34" s="1369"/>
      <c r="IU34" s="1379"/>
      <c r="IV34" s="1369"/>
      <c r="IW34" s="1369"/>
      <c r="IX34" s="1369"/>
      <c r="IY34" s="1369"/>
      <c r="IZ34" s="1373"/>
      <c r="JA34" s="130"/>
      <c r="JB34" s="1353"/>
      <c r="JC34" s="1376"/>
      <c r="JD34" s="1353"/>
      <c r="JE34" s="1353"/>
      <c r="JF34" s="1353"/>
      <c r="JG34" s="1353"/>
      <c r="JH34" s="1353"/>
      <c r="JI34" s="1353"/>
      <c r="JJ34" s="1353"/>
      <c r="JK34" s="1353"/>
      <c r="JL34" s="1353"/>
      <c r="JM34" s="1353"/>
      <c r="JN34" s="1382"/>
      <c r="JO34" s="1353"/>
      <c r="JP34" s="1353"/>
      <c r="JQ34" s="1353"/>
      <c r="JR34" s="1359"/>
      <c r="JS34" s="119"/>
      <c r="JT34" s="109"/>
      <c r="JU34" s="1356"/>
      <c r="JV34" s="1360"/>
      <c r="JW34" s="1356"/>
      <c r="JX34" s="1356"/>
      <c r="JY34" s="1356"/>
      <c r="JZ34" s="1356"/>
      <c r="KA34" s="1356"/>
      <c r="KB34" s="1356"/>
      <c r="KC34" s="1356"/>
      <c r="KD34" s="1356"/>
      <c r="KE34" s="1356"/>
      <c r="KF34" s="1356"/>
      <c r="KG34" s="1360"/>
      <c r="KH34" s="1360"/>
      <c r="KI34" s="1360"/>
      <c r="KJ34" s="1360"/>
      <c r="KK34" s="1356"/>
      <c r="KL34" s="1356"/>
      <c r="KM34" s="1360"/>
      <c r="KN34" s="1360"/>
      <c r="KO34" s="1360"/>
      <c r="KP34" s="1360"/>
      <c r="KQ34" s="1360"/>
      <c r="KR34" s="1360"/>
      <c r="KS34" s="1360"/>
      <c r="KT34" s="1360"/>
      <c r="KU34" s="1360"/>
      <c r="KV34" s="1360"/>
      <c r="KW34" s="1360"/>
      <c r="KX34" s="1360"/>
      <c r="KY34" s="1360"/>
      <c r="KZ34" s="1360"/>
      <c r="LA34" s="1356"/>
      <c r="LB34" s="1356"/>
      <c r="LC34" s="1360"/>
      <c r="LD34" s="1360"/>
      <c r="LE34" s="1360"/>
      <c r="LF34" s="1360"/>
    </row>
    <row r="35" spans="1:318" s="7" customFormat="1" ht="7.5" customHeight="1" thickBot="1">
      <c r="A35" s="147"/>
      <c r="B35" s="91"/>
      <c r="C35" s="202"/>
      <c r="D35" s="160"/>
      <c r="E35" s="168"/>
      <c r="F35" s="147"/>
      <c r="G35" s="91"/>
      <c r="H35" s="202"/>
      <c r="I35" s="160"/>
      <c r="J35" s="168"/>
      <c r="K35" s="147"/>
      <c r="L35" s="91"/>
      <c r="M35" s="256"/>
      <c r="N35" s="160"/>
      <c r="O35" s="168"/>
      <c r="P35" s="147"/>
      <c r="Q35" s="91"/>
      <c r="R35" s="256"/>
      <c r="S35" s="160"/>
      <c r="T35" s="168"/>
      <c r="U35" s="147"/>
      <c r="V35" s="91"/>
      <c r="W35" s="256"/>
      <c r="X35" s="160"/>
      <c r="Y35" s="168"/>
      <c r="Z35" s="147"/>
      <c r="AA35" s="91"/>
      <c r="AB35" s="256"/>
      <c r="AC35" s="160"/>
      <c r="AD35" s="168"/>
      <c r="AE35" s="147"/>
      <c r="AF35" s="91"/>
      <c r="AG35" s="256"/>
      <c r="AH35" s="160"/>
      <c r="AI35" s="495"/>
      <c r="AJ35" s="147"/>
      <c r="AK35" s="91"/>
      <c r="AL35" s="880"/>
      <c r="AM35" s="869"/>
      <c r="AN35" s="495"/>
      <c r="AO35" s="311"/>
      <c r="AP35" s="91"/>
      <c r="AQ35" s="202"/>
      <c r="AR35" s="160"/>
      <c r="AS35" s="168"/>
      <c r="AT35" s="147"/>
      <c r="AU35" s="91"/>
      <c r="AV35" s="505"/>
      <c r="AW35" s="260"/>
      <c r="AX35" s="168"/>
      <c r="AY35" s="147"/>
      <c r="AZ35" s="91"/>
      <c r="BA35" s="256"/>
      <c r="BB35" s="160"/>
      <c r="BC35" s="401"/>
      <c r="BD35" s="147"/>
      <c r="BE35" s="91"/>
      <c r="BF35" s="256"/>
      <c r="BG35" s="160"/>
      <c r="BH35" s="401"/>
      <c r="BI35" s="147"/>
      <c r="BJ35" s="91"/>
      <c r="BK35" s="256"/>
      <c r="BL35" s="160"/>
      <c r="BM35" s="401"/>
      <c r="BN35" s="460"/>
      <c r="BO35" s="461"/>
      <c r="BP35" s="458"/>
      <c r="BQ35" s="561"/>
      <c r="BR35" s="459"/>
      <c r="BS35" s="147"/>
      <c r="BT35" s="91"/>
      <c r="BU35" s="458"/>
      <c r="BV35" s="561"/>
      <c r="BW35" s="459"/>
      <c r="BX35" s="147"/>
      <c r="BY35" s="91"/>
      <c r="BZ35" s="458"/>
      <c r="CA35" s="561"/>
      <c r="CB35" s="459"/>
      <c r="CC35" s="147"/>
      <c r="CD35" s="91"/>
      <c r="CE35" s="256"/>
      <c r="CF35" s="160"/>
      <c r="CG35" s="168"/>
      <c r="CH35" s="147"/>
      <c r="CI35" s="91"/>
      <c r="CJ35" s="505"/>
      <c r="CK35" s="481"/>
      <c r="CL35" s="168"/>
      <c r="CM35" s="147"/>
      <c r="CN35" s="91"/>
      <c r="CO35" s="458"/>
      <c r="CP35" s="561"/>
      <c r="CQ35" s="168"/>
      <c r="CR35" s="147"/>
      <c r="CS35" s="91"/>
      <c r="CT35" s="458"/>
      <c r="CU35" s="561"/>
      <c r="CV35" s="168"/>
      <c r="CW35" s="147"/>
      <c r="CX35" s="91"/>
      <c r="CY35" s="458"/>
      <c r="CZ35" s="561"/>
      <c r="DA35" s="168"/>
      <c r="DB35" s="152"/>
      <c r="DC35" s="91"/>
      <c r="DD35" s="458"/>
      <c r="DE35" s="561"/>
      <c r="DF35" s="168"/>
      <c r="DG35" s="147"/>
      <c r="DH35" s="113"/>
      <c r="DI35" s="458"/>
      <c r="DJ35" s="561"/>
      <c r="DK35" s="168"/>
      <c r="DL35" s="311"/>
      <c r="DM35" s="91"/>
      <c r="DN35" s="404"/>
      <c r="DO35" s="481"/>
      <c r="DP35" s="495"/>
      <c r="DQ35" s="311"/>
      <c r="DR35" s="113"/>
      <c r="DS35" s="404"/>
      <c r="DT35" s="481"/>
      <c r="DU35" s="495"/>
      <c r="DV35" s="311"/>
      <c r="DW35" s="113"/>
      <c r="DX35" s="404"/>
      <c r="DY35" s="481"/>
      <c r="DZ35" s="1206"/>
      <c r="EA35" s="311"/>
      <c r="EB35" s="91"/>
      <c r="EC35" s="404"/>
      <c r="ED35" s="481"/>
      <c r="EE35" s="495"/>
      <c r="EF35" s="311"/>
      <c r="EG35" s="91"/>
      <c r="EH35" s="404"/>
      <c r="EI35" s="481"/>
      <c r="EJ35" s="495"/>
      <c r="EK35" s="698"/>
      <c r="EL35" s="699"/>
      <c r="EM35" s="870"/>
      <c r="EN35" s="871"/>
      <c r="EO35" s="872"/>
      <c r="EP35" s="698"/>
      <c r="EQ35" s="699"/>
      <c r="ER35" s="870"/>
      <c r="ES35" s="871"/>
      <c r="ET35" s="763"/>
      <c r="EU35" s="698"/>
      <c r="EV35" s="699"/>
      <c r="EW35" s="1071"/>
      <c r="EX35" s="871"/>
      <c r="EY35" s="763"/>
      <c r="EZ35" s="698"/>
      <c r="FA35" s="699"/>
      <c r="FB35" s="870" t="s">
        <v>944</v>
      </c>
      <c r="FC35" s="871"/>
      <c r="FD35" s="872"/>
      <c r="FE35" s="698"/>
      <c r="FF35" s="699"/>
      <c r="FG35" s="870"/>
      <c r="FH35" s="871"/>
      <c r="FI35" s="763"/>
      <c r="FJ35" s="698"/>
      <c r="FK35" s="699"/>
      <c r="FL35" s="1071" t="s">
        <v>945</v>
      </c>
      <c r="FM35" s="871"/>
      <c r="FN35" s="872"/>
      <c r="FO35" s="698"/>
      <c r="FP35" s="703"/>
      <c r="FQ35" s="1071"/>
      <c r="FR35" s="871"/>
      <c r="FS35" s="872"/>
      <c r="FT35" s="698"/>
      <c r="FU35" s="703"/>
      <c r="FV35" s="1071" t="s">
        <v>941</v>
      </c>
      <c r="FW35" s="871"/>
      <c r="FX35" s="872"/>
      <c r="FY35" s="704"/>
      <c r="FZ35" s="699"/>
      <c r="GA35" s="1071"/>
      <c r="GB35" s="871"/>
      <c r="GC35" s="872"/>
      <c r="GD35" s="704"/>
      <c r="GE35" s="699"/>
      <c r="GF35" s="1071" t="s">
        <v>952</v>
      </c>
      <c r="GG35" s="871"/>
      <c r="GH35" s="872"/>
      <c r="GI35" s="759"/>
      <c r="GJ35" s="760"/>
      <c r="GK35" s="761"/>
      <c r="GL35" s="762"/>
      <c r="GM35" s="763"/>
      <c r="GN35" s="759"/>
      <c r="GO35" s="760"/>
      <c r="GP35" s="761"/>
      <c r="GQ35" s="762"/>
      <c r="GR35" s="763"/>
      <c r="GS35" s="759"/>
      <c r="GT35" s="760"/>
      <c r="GU35" s="761"/>
      <c r="GV35" s="762"/>
      <c r="GW35" s="763"/>
      <c r="GX35" s="152"/>
      <c r="GY35" s="91"/>
      <c r="GZ35" s="585"/>
      <c r="HA35" s="586"/>
      <c r="HB35" s="168"/>
      <c r="HC35" s="152"/>
      <c r="HD35" s="91"/>
      <c r="HE35" s="585"/>
      <c r="HF35" s="586"/>
      <c r="HG35" s="901"/>
      <c r="HH35" s="152"/>
      <c r="HI35" s="91"/>
      <c r="HJ35" s="585"/>
      <c r="HK35" s="586"/>
      <c r="HL35" s="901"/>
      <c r="HM35" s="147"/>
      <c r="HN35" s="91"/>
      <c r="HO35" s="585"/>
      <c r="HP35" s="586"/>
      <c r="HQ35" s="168"/>
      <c r="HR35" s="152"/>
      <c r="HS35" s="91"/>
      <c r="HT35" s="585"/>
      <c r="HU35" s="586"/>
      <c r="HV35" s="168"/>
      <c r="HW35" s="1075"/>
      <c r="HX35" s="1076"/>
      <c r="HY35" s="585"/>
      <c r="HZ35" s="586"/>
      <c r="IA35" s="168"/>
      <c r="IB35" s="152"/>
      <c r="IC35" s="91"/>
      <c r="ID35" s="585"/>
      <c r="IE35" s="586"/>
      <c r="IF35" s="168"/>
      <c r="IG35" s="841"/>
      <c r="IH35" s="80"/>
      <c r="II35" s="1370">
        <f>COUNTIF($A35:$IA38,"=CSB")</f>
        <v>4</v>
      </c>
      <c r="IJ35" s="1370">
        <f>COUNTIF($A35:$IA38,"41")</f>
        <v>1</v>
      </c>
      <c r="IK35" s="1370">
        <f>COUNTIF($A35:$IA38,"42")</f>
        <v>0</v>
      </c>
      <c r="IL35" s="1367">
        <f>COUNTIF($A35:$IA38,"40")</f>
        <v>0</v>
      </c>
      <c r="IM35" s="1367">
        <f>COUNTIF($A35:$IA38,"11")</f>
        <v>1</v>
      </c>
      <c r="IN35" s="1367">
        <f>COUNTIF($A35:$IA38,"13")</f>
        <v>1</v>
      </c>
      <c r="IO35" s="1367">
        <f>COUNTIF($A35:$IA38,"=19")</f>
        <v>1</v>
      </c>
      <c r="IP35" s="1367">
        <f>COUNTIF($A35:$IA38,"=14")</f>
        <v>1</v>
      </c>
      <c r="IQ35" s="1367">
        <f>COUNTIF($A35:$IA38,"=24")</f>
        <v>2</v>
      </c>
      <c r="IR35" s="1367">
        <f>COUNTIF($A35:$IA38,"=25")</f>
        <v>1</v>
      </c>
      <c r="IS35" s="1367">
        <f>COUNTIF($A35:$IA38,"=26")</f>
        <v>1</v>
      </c>
      <c r="IT35" s="1367">
        <f>COUNTIF($A35:$IA38,"=29")</f>
        <v>0</v>
      </c>
      <c r="IU35" s="1377">
        <f>COUNTIF($A35:$IA38,"=30")</f>
        <v>0</v>
      </c>
      <c r="IV35" s="1367">
        <f>COUNTIF($A35:$IA38,"=31")</f>
        <v>7</v>
      </c>
      <c r="IW35" s="1367">
        <f>COUNTIF($A35:$IA38,"=32")</f>
        <v>1</v>
      </c>
      <c r="IX35" s="1367">
        <f>COUNTIF($A35:$IA38,"=33")</f>
        <v>1</v>
      </c>
      <c r="IY35" s="1367">
        <f>COUNTIF($A35:$IA38,"=34")</f>
        <v>2</v>
      </c>
      <c r="IZ35" s="1373">
        <f>COUNTIF($A35:$IR38,"=34")</f>
        <v>2</v>
      </c>
      <c r="JA35" s="128"/>
      <c r="JB35" s="1351" t="str">
        <f>IF(COUNTIF($A35:$IA38,"=41")&gt;0,"X"," ")</f>
        <v>X</v>
      </c>
      <c r="JC35" s="1374" t="str">
        <f>IF(COUNTIF($A35:$IA38,"=42")&gt;0,"X"," ")</f>
        <v xml:space="preserve"> </v>
      </c>
      <c r="JD35" s="1351" t="str">
        <f>IF(COUNTIF($A35:$IA38,"=40")&gt;0,"X"," ")</f>
        <v xml:space="preserve"> </v>
      </c>
      <c r="JE35" s="1351" t="str">
        <f>IF(COUNTIF($A35:$IA38,"=11")&gt;0,"X"," ")</f>
        <v>X</v>
      </c>
      <c r="JF35" s="1351" t="str">
        <f>IF(COUNTIF($A35:$IA38,"=13")&gt;0,"X"," ")</f>
        <v>X</v>
      </c>
      <c r="JG35" s="1351" t="str">
        <f>IF(COUNTIF($A35:$IA38,"=19")&gt;0,"X"," ")</f>
        <v>X</v>
      </c>
      <c r="JH35" s="1351" t="str">
        <f>IF(COUNTIF($A35:$IA38,"=14")&gt;0,"X"," ")</f>
        <v>X</v>
      </c>
      <c r="JI35" s="1351" t="str">
        <f>IF(COUNTIF($A35:$IA38,"=23")&gt;0,"X"," ")</f>
        <v>X</v>
      </c>
      <c r="JJ35" s="1351" t="str">
        <f>IF(COUNTIF($A35:$IA38,"=24")&gt;0,"X"," ")</f>
        <v>X</v>
      </c>
      <c r="JK35" s="1351" t="str">
        <f>IF(COUNTIF($A35:$IA38,"=25")&gt;0,"X"," ")</f>
        <v>X</v>
      </c>
      <c r="JL35" s="1351" t="str">
        <f>IF(COUNTIF($A35:$IA38,"=26")&gt;0,"X"," ")</f>
        <v>X</v>
      </c>
      <c r="JM35" s="1351" t="str">
        <f>IF(COUNTIF($A35:$IA38,"=29")&gt;0,"X"," ")</f>
        <v xml:space="preserve"> </v>
      </c>
      <c r="JN35" s="1380" t="str">
        <f>IF(COUNTIF($A35:$IA38,"=30")&gt;0,"X"," ")</f>
        <v xml:space="preserve"> </v>
      </c>
      <c r="JO35" s="1351" t="str">
        <f>IF(COUNTIF($A35:$IA38,"=31")&gt;0,"X"," ")</f>
        <v>X</v>
      </c>
      <c r="JP35" s="1351" t="str">
        <f>IF(COUNTIF($A35:$IA38,"=32")&gt;0,"X"," ")</f>
        <v>X</v>
      </c>
      <c r="JQ35" s="1351" t="str">
        <f>IF(COUNTIF($A35:$IA38,"=33")&gt;0,"X"," ")</f>
        <v>X</v>
      </c>
      <c r="JR35" s="1357" t="str">
        <f>IF(COUNTIF($A35:$IA38,"=34")&gt;0,"X"," ")</f>
        <v>X</v>
      </c>
      <c r="JS35" s="117"/>
      <c r="JT35" s="107"/>
      <c r="JU35" s="1354" t="str">
        <f>IF(COUNTIF($A35:$IA38,"=H.Prus")&gt;0,"Z"," ")</f>
        <v xml:space="preserve"> </v>
      </c>
      <c r="JV35" s="1360" t="str">
        <f>IF(COUNTIF($A35:$IA38,"=M.Przybyś")&gt;0,"Z"," ")</f>
        <v xml:space="preserve"> </v>
      </c>
      <c r="JW35" s="1354" t="str">
        <f>IF(COUNTIF($A35:$IA38,"=M.Marcinkiewicz")&gt;0,"Z"," ")</f>
        <v>Z</v>
      </c>
      <c r="JX35" s="1354" t="str">
        <f>IF(COUNTIF($A35:$IA38,"=K.Cis")&gt;0,"Z"," ")</f>
        <v xml:space="preserve"> </v>
      </c>
      <c r="JY35" s="1354" t="str">
        <f>IF(COUNTIF($A35:$IA38,"=Z.Tomczykowski")&gt;0,"Z"," ")</f>
        <v>Z</v>
      </c>
      <c r="JZ35" s="1354" t="str">
        <f>IF(COUNTIF($A35:$IA38,"=K.Choroszko")&gt;0,"Z"," ")</f>
        <v>Z</v>
      </c>
      <c r="KA35" s="1354" t="str">
        <f>IF(COUNTIF($A35:$IA38,"=Z.Niewiadomski")&gt;0,"Z"," ")</f>
        <v xml:space="preserve"> </v>
      </c>
      <c r="KB35" s="1354" t="str">
        <f>IF(COUNTIF($A35:$IA38,"=A.Miściur-Kaszyńska")&gt;0,"Z"," ")</f>
        <v>Z</v>
      </c>
      <c r="KC35" s="1354" t="str">
        <f>IF(COUNTIF($A35:$IA38,"=L.Demczuk")&gt;0,"Z"," ")</f>
        <v xml:space="preserve"> </v>
      </c>
      <c r="KD35" s="1354" t="str">
        <f>IF(COUNTIF($A35:$IA38,"=K.Kiejdo")&gt;0,"Z"," ")</f>
        <v xml:space="preserve"> </v>
      </c>
      <c r="KE35" s="1354" t="str">
        <f>IF(COUNTIF($A35:$IA38,"=M.Kieżun")&gt;0,"Z"," ")</f>
        <v>Z</v>
      </c>
      <c r="KF35" s="1354" t="str">
        <f>IF(COUNTIF($A35:$IA38,"=I.Kasprzyk")&gt;0,"Z"," ")</f>
        <v xml:space="preserve"> </v>
      </c>
      <c r="KG35" s="1360" t="str">
        <f>IF(COUNTIF($A35:$IA38,"=M.Choroszko")&gt;0,"Z"," ")</f>
        <v>Z</v>
      </c>
      <c r="KH35" s="1360" t="str">
        <f>IF(COUNTIF($A35:$IA38,"=M.Grzyb")&gt;0,"Z"," ")</f>
        <v>Z</v>
      </c>
      <c r="KI35" s="1360" t="str">
        <f>IF(COUNTIF($A35:$IA38,"=A.Muż")&gt;0,"Z"," ")</f>
        <v xml:space="preserve"> </v>
      </c>
      <c r="KJ35" s="1360" t="str">
        <f>IF(COUNTIF($A35:$IA38,"=E.Kicka")&gt;0,"Z"," ")</f>
        <v xml:space="preserve"> </v>
      </c>
      <c r="KK35" s="1354" t="str">
        <f>IF(COUNTIF($A35:$IA38,"=M.Palmowska")&gt;0,"Z"," ")</f>
        <v xml:space="preserve"> </v>
      </c>
      <c r="KL35" s="1354" t="str">
        <f>IF(COUNTIF($A35:$IA38,"=M.Szonert")&gt;0,"Z"," ")</f>
        <v xml:space="preserve"> </v>
      </c>
      <c r="KM35" s="1360" t="str">
        <f>IF(COUNTIF($A35:$IA38,"=E.Ciarciński")&gt;0,"Z"," ")</f>
        <v xml:space="preserve"> </v>
      </c>
      <c r="KN35" s="1360" t="str">
        <f>IF(COUNTIF($A35:$IA38,"=M.Czajka")&gt;0,"Z"," ")</f>
        <v xml:space="preserve"> </v>
      </c>
      <c r="KO35" s="1360" t="str">
        <f>IF(COUNTIF($A35:$IA38,"=E.Hepner")&gt;0,"Z"," ")</f>
        <v xml:space="preserve"> </v>
      </c>
      <c r="KP35" s="1360" t="str">
        <f>IF(COUNTIF($A35:$IA38,"=A.Naszlin")&gt;0,"Z"," ")</f>
        <v xml:space="preserve"> </v>
      </c>
      <c r="KQ35" s="1360" t="str">
        <f>IF(COUNTIF($A35:$IA38,"=A.Tychek")&gt;0,"Z"," ")</f>
        <v xml:space="preserve"> </v>
      </c>
      <c r="KR35" s="1360" t="str">
        <f>IF(COUNTIF($A35:$IA38,"=R.Sokulski")&gt;0,"Z"," ")</f>
        <v>Z</v>
      </c>
      <c r="KS35" s="1360" t="str">
        <f>IF(COUNTIF($A35:$IA38,"=S.Piotrowska")&gt;0,"Z"," ")</f>
        <v xml:space="preserve"> </v>
      </c>
      <c r="KT35" s="1360" t="str">
        <f>IF(COUNTIF($A35:$IA38,"=J.Gregorczuk")&gt;0,"Z"," ")</f>
        <v xml:space="preserve"> </v>
      </c>
      <c r="KU35" s="1360" t="str">
        <f>IF(COUNTIF($A35:$IA38,"=A.Marciniak")&gt;0,"Z"," ")</f>
        <v>Z</v>
      </c>
      <c r="KV35" s="1360" t="str">
        <f>IF(COUNTIF($A35:$IA38,"=I.Ogulewicz")&gt;0,"Z"," ")</f>
        <v xml:space="preserve"> </v>
      </c>
      <c r="KW35" s="1360" t="str">
        <f>IF(COUNTIF($A35:$IA38,"=R.Przęczek")&gt;0,"Z"," ")</f>
        <v>Z</v>
      </c>
      <c r="KX35" s="1360" t="str">
        <f>IF(COUNTIF($A35:$IA38,"=D.Ławecka-Bednarska")&gt;0,"Z"," ")</f>
        <v xml:space="preserve"> </v>
      </c>
      <c r="KY35" s="1360" t="str">
        <f>IF(COUNTIF($A35:$IA38,"=M.Ciszek")&gt;0,"Z"," ")</f>
        <v xml:space="preserve"> </v>
      </c>
      <c r="KZ35" s="1360" t="str">
        <f>IF(COUNTIF($A35:$IA38,"=M.Lipiński")&gt;0,"Z"," ")</f>
        <v>Z</v>
      </c>
      <c r="LA35" s="1354" t="str">
        <f>IF(COUNTIF($A35:$IA38,"=M.Kluz")&gt;0,"Z"," ")</f>
        <v xml:space="preserve"> </v>
      </c>
      <c r="LB35" s="1354" t="str">
        <f>IF(COUNTIF($A35:$IA38,"=N.Liakh")&gt;0,"Z"," ")</f>
        <v>Z</v>
      </c>
      <c r="LC35" s="1360" t="str">
        <f>IF(COUNTIF($A35:$IA38,"=J.Lubkiewicz")&gt;0,"Z"," ")</f>
        <v xml:space="preserve"> </v>
      </c>
      <c r="LD35" s="1360" t="str">
        <f>IF(COUNTIF($A35:$IA38,"=J.Fukowska")&gt;0,"Z"," ")</f>
        <v xml:space="preserve"> </v>
      </c>
      <c r="LE35" s="1360" t="str">
        <f>IF(COUNTIF($A35:$IA38,"=H.Libuda")&gt;0,"Z"," ")</f>
        <v>Z</v>
      </c>
      <c r="LF35" s="1360" t="str">
        <f>IF(COUNTIF($A35:$IA38,"=A.Jastrzębska")&gt;0,"Z"," ")</f>
        <v xml:space="preserve"> </v>
      </c>
    </row>
    <row r="36" spans="1:318" s="7" customFormat="1" ht="8.1" customHeight="1" thickBot="1">
      <c r="A36" s="148" t="s">
        <v>19</v>
      </c>
      <c r="B36" s="92" t="s">
        <v>20</v>
      </c>
      <c r="C36" s="201"/>
      <c r="D36" s="161"/>
      <c r="E36" s="169"/>
      <c r="F36" s="148" t="s">
        <v>19</v>
      </c>
      <c r="G36" s="92" t="s">
        <v>20</v>
      </c>
      <c r="H36" s="201" t="s">
        <v>716</v>
      </c>
      <c r="I36" s="161" t="s">
        <v>123</v>
      </c>
      <c r="J36" s="169">
        <v>26</v>
      </c>
      <c r="K36" s="148" t="s">
        <v>19</v>
      </c>
      <c r="L36" s="92" t="s">
        <v>20</v>
      </c>
      <c r="M36" s="257" t="s">
        <v>926</v>
      </c>
      <c r="N36" s="665" t="s">
        <v>927</v>
      </c>
      <c r="O36" s="169">
        <v>34</v>
      </c>
      <c r="P36" s="148" t="s">
        <v>19</v>
      </c>
      <c r="Q36" s="92" t="s">
        <v>20</v>
      </c>
      <c r="R36" s="257" t="s">
        <v>928</v>
      </c>
      <c r="S36" s="665" t="s">
        <v>927</v>
      </c>
      <c r="T36" s="169">
        <v>34</v>
      </c>
      <c r="U36" s="148" t="s">
        <v>19</v>
      </c>
      <c r="V36" s="92" t="s">
        <v>20</v>
      </c>
      <c r="W36" s="257"/>
      <c r="X36" s="665"/>
      <c r="Y36" s="169"/>
      <c r="Z36" s="148" t="s">
        <v>19</v>
      </c>
      <c r="AA36" s="92" t="s">
        <v>20</v>
      </c>
      <c r="AB36" s="257"/>
      <c r="AC36" s="665"/>
      <c r="AD36" s="169"/>
      <c r="AE36" s="148" t="s">
        <v>19</v>
      </c>
      <c r="AF36" s="92" t="s">
        <v>20</v>
      </c>
      <c r="AG36" s="257" t="s">
        <v>721</v>
      </c>
      <c r="AH36" s="166" t="s">
        <v>120</v>
      </c>
      <c r="AI36" s="496">
        <v>11</v>
      </c>
      <c r="AJ36" s="148" t="s">
        <v>19</v>
      </c>
      <c r="AK36" s="92" t="s">
        <v>20</v>
      </c>
      <c r="AL36" s="881"/>
      <c r="AM36" s="584"/>
      <c r="AN36" s="496"/>
      <c r="AO36" s="312" t="s">
        <v>19</v>
      </c>
      <c r="AP36" s="92" t="s">
        <v>20</v>
      </c>
      <c r="AQ36" s="201" t="s">
        <v>923</v>
      </c>
      <c r="AR36" s="161" t="s">
        <v>37</v>
      </c>
      <c r="AS36" s="169">
        <v>23</v>
      </c>
      <c r="AT36" s="148" t="s">
        <v>19</v>
      </c>
      <c r="AU36" s="92" t="s">
        <v>20</v>
      </c>
      <c r="AV36" s="289"/>
      <c r="AW36" s="166"/>
      <c r="AX36" s="169"/>
      <c r="AY36" s="148" t="s">
        <v>19</v>
      </c>
      <c r="AZ36" s="92" t="s">
        <v>20</v>
      </c>
      <c r="BA36" s="257" t="s">
        <v>153</v>
      </c>
      <c r="BB36" s="166" t="s">
        <v>866</v>
      </c>
      <c r="BC36" s="402">
        <v>19</v>
      </c>
      <c r="BD36" s="148" t="s">
        <v>19</v>
      </c>
      <c r="BE36" s="92" t="s">
        <v>20</v>
      </c>
      <c r="BF36" s="257"/>
      <c r="BG36" s="166"/>
      <c r="BH36" s="402"/>
      <c r="BI36" s="148" t="s">
        <v>19</v>
      </c>
      <c r="BJ36" s="92" t="s">
        <v>20</v>
      </c>
      <c r="BK36" s="257" t="s">
        <v>153</v>
      </c>
      <c r="BL36" s="166" t="s">
        <v>925</v>
      </c>
      <c r="BM36" s="402">
        <v>13</v>
      </c>
      <c r="BN36" s="463" t="s">
        <v>19</v>
      </c>
      <c r="BO36" s="464" t="s">
        <v>20</v>
      </c>
      <c r="BP36" s="648" t="s">
        <v>153</v>
      </c>
      <c r="BQ36" s="556" t="s">
        <v>32</v>
      </c>
      <c r="BR36" s="462">
        <v>14</v>
      </c>
      <c r="BS36" s="148" t="s">
        <v>19</v>
      </c>
      <c r="BT36" s="92" t="s">
        <v>20</v>
      </c>
      <c r="BU36" s="648"/>
      <c r="BV36" s="556"/>
      <c r="BW36" s="462"/>
      <c r="BX36" s="148" t="s">
        <v>19</v>
      </c>
      <c r="BY36" s="92" t="s">
        <v>20</v>
      </c>
      <c r="BZ36" s="648"/>
      <c r="CA36" s="556"/>
      <c r="CB36" s="462"/>
      <c r="CC36" s="148" t="s">
        <v>19</v>
      </c>
      <c r="CD36" s="92" t="s">
        <v>20</v>
      </c>
      <c r="CE36" s="257"/>
      <c r="CF36" s="166"/>
      <c r="CG36" s="169"/>
      <c r="CH36" s="148" t="s">
        <v>19</v>
      </c>
      <c r="CI36" s="92" t="s">
        <v>20</v>
      </c>
      <c r="CJ36" s="289"/>
      <c r="CK36" s="166"/>
      <c r="CL36" s="169"/>
      <c r="CM36" s="148" t="s">
        <v>19</v>
      </c>
      <c r="CN36" s="92" t="s">
        <v>20</v>
      </c>
      <c r="CO36" s="648" t="s">
        <v>153</v>
      </c>
      <c r="CP36" s="556" t="s">
        <v>614</v>
      </c>
      <c r="CQ36" s="169" t="s">
        <v>207</v>
      </c>
      <c r="CR36" s="148" t="s">
        <v>19</v>
      </c>
      <c r="CS36" s="92" t="s">
        <v>20</v>
      </c>
      <c r="CT36" s="648" t="s">
        <v>153</v>
      </c>
      <c r="CU36" s="556" t="s">
        <v>930</v>
      </c>
      <c r="CV36" s="169" t="s">
        <v>207</v>
      </c>
      <c r="CW36" s="148" t="s">
        <v>19</v>
      </c>
      <c r="CX36" s="92" t="s">
        <v>20</v>
      </c>
      <c r="CY36" s="648"/>
      <c r="CZ36" s="562"/>
      <c r="DA36" s="169"/>
      <c r="DB36" s="153" t="s">
        <v>19</v>
      </c>
      <c r="DC36" s="92" t="s">
        <v>20</v>
      </c>
      <c r="DD36" s="648"/>
      <c r="DE36" s="562"/>
      <c r="DF36" s="169"/>
      <c r="DG36" s="148" t="s">
        <v>19</v>
      </c>
      <c r="DH36" s="448" t="s">
        <v>20</v>
      </c>
      <c r="DI36" s="648"/>
      <c r="DJ36" s="562"/>
      <c r="DK36" s="169"/>
      <c r="DL36" s="312" t="s">
        <v>19</v>
      </c>
      <c r="DM36" s="92" t="s">
        <v>20</v>
      </c>
      <c r="DN36" s="396"/>
      <c r="DO36" s="166"/>
      <c r="DP36" s="496"/>
      <c r="DQ36" s="312" t="s">
        <v>19</v>
      </c>
      <c r="DR36" s="92" t="s">
        <v>8</v>
      </c>
      <c r="DS36" s="396" t="s">
        <v>153</v>
      </c>
      <c r="DT36" s="166" t="s">
        <v>861</v>
      </c>
      <c r="DU36" s="496" t="s">
        <v>207</v>
      </c>
      <c r="DV36" s="312" t="s">
        <v>19</v>
      </c>
      <c r="DW36" s="92" t="s">
        <v>8</v>
      </c>
      <c r="DX36" s="396"/>
      <c r="DY36" s="166"/>
      <c r="DZ36" s="1207"/>
      <c r="EA36" s="312" t="s">
        <v>19</v>
      </c>
      <c r="EB36" s="92" t="s">
        <v>20</v>
      </c>
      <c r="EC36" s="396"/>
      <c r="ED36" s="166"/>
      <c r="EE36" s="496"/>
      <c r="EF36" s="312" t="s">
        <v>19</v>
      </c>
      <c r="EG36" s="92" t="s">
        <v>20</v>
      </c>
      <c r="EH36" s="396" t="s">
        <v>153</v>
      </c>
      <c r="EI36" s="166" t="s">
        <v>932</v>
      </c>
      <c r="EJ36" s="496">
        <v>25</v>
      </c>
      <c r="EK36" s="705" t="s">
        <v>19</v>
      </c>
      <c r="EL36" s="706" t="s">
        <v>20</v>
      </c>
      <c r="EM36" s="1072" t="s">
        <v>865</v>
      </c>
      <c r="EN36" s="874" t="s">
        <v>23</v>
      </c>
      <c r="EO36" s="875">
        <v>31</v>
      </c>
      <c r="EP36" s="705" t="s">
        <v>19</v>
      </c>
      <c r="EQ36" s="706" t="s">
        <v>20</v>
      </c>
      <c r="ER36" s="873" t="s">
        <v>865</v>
      </c>
      <c r="ES36" s="874" t="s">
        <v>23</v>
      </c>
      <c r="ET36" s="768">
        <v>31</v>
      </c>
      <c r="EU36" s="705" t="s">
        <v>19</v>
      </c>
      <c r="EV36" s="706" t="s">
        <v>20</v>
      </c>
      <c r="EW36" s="1072" t="s">
        <v>865</v>
      </c>
      <c r="EX36" s="874" t="s">
        <v>23</v>
      </c>
      <c r="EY36" s="768">
        <v>31</v>
      </c>
      <c r="EZ36" s="705" t="s">
        <v>19</v>
      </c>
      <c r="FA36" s="706" t="s">
        <v>20</v>
      </c>
      <c r="FB36" s="873" t="s">
        <v>946</v>
      </c>
      <c r="FC36" s="874" t="s">
        <v>152</v>
      </c>
      <c r="FD36" s="875">
        <v>32</v>
      </c>
      <c r="FE36" s="705" t="s">
        <v>19</v>
      </c>
      <c r="FF36" s="706" t="s">
        <v>20</v>
      </c>
      <c r="FG36" s="1072" t="s">
        <v>865</v>
      </c>
      <c r="FH36" s="874" t="s">
        <v>23</v>
      </c>
      <c r="FI36" s="768">
        <v>31</v>
      </c>
      <c r="FJ36" s="705" t="s">
        <v>19</v>
      </c>
      <c r="FK36" s="706" t="s">
        <v>20</v>
      </c>
      <c r="FL36" s="1072" t="s">
        <v>947</v>
      </c>
      <c r="FM36" s="1074" t="s">
        <v>936</v>
      </c>
      <c r="FN36" s="875"/>
      <c r="FO36" s="705" t="s">
        <v>19</v>
      </c>
      <c r="FP36" s="709" t="s">
        <v>20</v>
      </c>
      <c r="FQ36" s="1072" t="s">
        <v>865</v>
      </c>
      <c r="FR36" s="874" t="s">
        <v>23</v>
      </c>
      <c r="FS36" s="875">
        <v>31</v>
      </c>
      <c r="FT36" s="705" t="s">
        <v>19</v>
      </c>
      <c r="FU36" s="709" t="s">
        <v>20</v>
      </c>
      <c r="FV36" s="1072" t="s">
        <v>939</v>
      </c>
      <c r="FW36" s="874" t="s">
        <v>697</v>
      </c>
      <c r="FX36" s="875">
        <v>33</v>
      </c>
      <c r="FY36" s="710" t="s">
        <v>19</v>
      </c>
      <c r="FZ36" s="706" t="s">
        <v>20</v>
      </c>
      <c r="GA36" s="1072" t="s">
        <v>865</v>
      </c>
      <c r="GB36" s="874" t="s">
        <v>23</v>
      </c>
      <c r="GC36" s="875">
        <v>31</v>
      </c>
      <c r="GD36" s="710" t="s">
        <v>19</v>
      </c>
      <c r="GE36" s="706" t="s">
        <v>20</v>
      </c>
      <c r="GF36" s="1072" t="s">
        <v>953</v>
      </c>
      <c r="GG36" s="874" t="s">
        <v>724</v>
      </c>
      <c r="GH36" s="875" t="s">
        <v>207</v>
      </c>
      <c r="GI36" s="764" t="s">
        <v>19</v>
      </c>
      <c r="GJ36" s="765" t="s">
        <v>20</v>
      </c>
      <c r="GK36" s="766" t="s">
        <v>865</v>
      </c>
      <c r="GL36" s="767" t="s">
        <v>23</v>
      </c>
      <c r="GM36" s="768">
        <v>31</v>
      </c>
      <c r="GN36" s="764" t="s">
        <v>19</v>
      </c>
      <c r="GO36" s="765" t="s">
        <v>20</v>
      </c>
      <c r="GP36" s="766"/>
      <c r="GQ36" s="767"/>
      <c r="GR36" s="768"/>
      <c r="GS36" s="764" t="s">
        <v>19</v>
      </c>
      <c r="GT36" s="765" t="s">
        <v>20</v>
      </c>
      <c r="GU36" s="766"/>
      <c r="GV36" s="767"/>
      <c r="GW36" s="768"/>
      <c r="GX36" s="153" t="s">
        <v>19</v>
      </c>
      <c r="GY36" s="92" t="s">
        <v>20</v>
      </c>
      <c r="GZ36" s="587"/>
      <c r="HA36" s="584"/>
      <c r="HB36" s="169"/>
      <c r="HC36" s="153" t="s">
        <v>19</v>
      </c>
      <c r="HD36" s="92" t="s">
        <v>20</v>
      </c>
      <c r="HE36" s="587" t="s">
        <v>864</v>
      </c>
      <c r="HF36" s="584" t="s">
        <v>617</v>
      </c>
      <c r="HG36" s="169">
        <v>24</v>
      </c>
      <c r="HH36" s="153" t="s">
        <v>19</v>
      </c>
      <c r="HI36" s="92" t="s">
        <v>20</v>
      </c>
      <c r="HJ36" s="587" t="s">
        <v>959</v>
      </c>
      <c r="HK36" s="584" t="s">
        <v>122</v>
      </c>
      <c r="HL36" s="902">
        <v>41</v>
      </c>
      <c r="HM36" s="148" t="s">
        <v>19</v>
      </c>
      <c r="HN36" s="92" t="s">
        <v>20</v>
      </c>
      <c r="HO36" s="587"/>
      <c r="HP36" s="584"/>
      <c r="HQ36" s="169"/>
      <c r="HR36" s="153" t="s">
        <v>19</v>
      </c>
      <c r="HS36" s="92" t="s">
        <v>20</v>
      </c>
      <c r="HT36" s="587"/>
      <c r="HU36" s="584"/>
      <c r="HV36" s="169"/>
      <c r="HW36" s="1077" t="s">
        <v>19</v>
      </c>
      <c r="HX36" s="1078" t="s">
        <v>20</v>
      </c>
      <c r="HY36" s="587"/>
      <c r="HZ36" s="584"/>
      <c r="IA36" s="169"/>
      <c r="IB36" s="153" t="s">
        <v>19</v>
      </c>
      <c r="IC36" s="92" t="s">
        <v>20</v>
      </c>
      <c r="ID36" s="587"/>
      <c r="IE36" s="584"/>
      <c r="IF36" s="169"/>
      <c r="IG36" s="841"/>
      <c r="IH36" s="81" t="s">
        <v>19</v>
      </c>
      <c r="II36" s="1371"/>
      <c r="IJ36" s="1371"/>
      <c r="IK36" s="1371"/>
      <c r="IL36" s="1368"/>
      <c r="IM36" s="1368"/>
      <c r="IN36" s="1368"/>
      <c r="IO36" s="1368"/>
      <c r="IP36" s="1368"/>
      <c r="IQ36" s="1368"/>
      <c r="IR36" s="1368"/>
      <c r="IS36" s="1368"/>
      <c r="IT36" s="1368"/>
      <c r="IU36" s="1378"/>
      <c r="IV36" s="1368"/>
      <c r="IW36" s="1368"/>
      <c r="IX36" s="1368"/>
      <c r="IY36" s="1368"/>
      <c r="IZ36" s="1373"/>
      <c r="JA36" s="129" t="s">
        <v>19</v>
      </c>
      <c r="JB36" s="1352"/>
      <c r="JC36" s="1375"/>
      <c r="JD36" s="1352"/>
      <c r="JE36" s="1352"/>
      <c r="JF36" s="1352"/>
      <c r="JG36" s="1352"/>
      <c r="JH36" s="1352"/>
      <c r="JI36" s="1352"/>
      <c r="JJ36" s="1352"/>
      <c r="JK36" s="1352"/>
      <c r="JL36" s="1352"/>
      <c r="JM36" s="1352"/>
      <c r="JN36" s="1381"/>
      <c r="JO36" s="1352"/>
      <c r="JP36" s="1352"/>
      <c r="JQ36" s="1352"/>
      <c r="JR36" s="1358"/>
      <c r="JS36" s="118"/>
      <c r="JT36" s="108" t="s">
        <v>19</v>
      </c>
      <c r="JU36" s="1355"/>
      <c r="JV36" s="1360"/>
      <c r="JW36" s="1355"/>
      <c r="JX36" s="1355"/>
      <c r="JY36" s="1355"/>
      <c r="JZ36" s="1355"/>
      <c r="KA36" s="1355"/>
      <c r="KB36" s="1355"/>
      <c r="KC36" s="1355"/>
      <c r="KD36" s="1355"/>
      <c r="KE36" s="1355"/>
      <c r="KF36" s="1355"/>
      <c r="KG36" s="1360"/>
      <c r="KH36" s="1360"/>
      <c r="KI36" s="1360"/>
      <c r="KJ36" s="1360"/>
      <c r="KK36" s="1355"/>
      <c r="KL36" s="1355"/>
      <c r="KM36" s="1360"/>
      <c r="KN36" s="1360"/>
      <c r="KO36" s="1360"/>
      <c r="KP36" s="1360"/>
      <c r="KQ36" s="1360"/>
      <c r="KR36" s="1360"/>
      <c r="KS36" s="1360"/>
      <c r="KT36" s="1360"/>
      <c r="KU36" s="1360"/>
      <c r="KV36" s="1360"/>
      <c r="KW36" s="1360"/>
      <c r="KX36" s="1360"/>
      <c r="KY36" s="1360"/>
      <c r="KZ36" s="1360"/>
      <c r="LA36" s="1355"/>
      <c r="LB36" s="1355"/>
      <c r="LC36" s="1360"/>
      <c r="LD36" s="1360"/>
      <c r="LE36" s="1360"/>
      <c r="LF36" s="1360"/>
    </row>
    <row r="37" spans="1:318" s="7" customFormat="1" ht="7.5" customHeight="1" thickBot="1">
      <c r="A37" s="148"/>
      <c r="B37" s="92"/>
      <c r="C37" s="201"/>
      <c r="D37" s="161"/>
      <c r="E37" s="169"/>
      <c r="F37" s="148"/>
      <c r="G37" s="92"/>
      <c r="H37" s="201" t="s">
        <v>911</v>
      </c>
      <c r="I37" s="161"/>
      <c r="J37" s="169"/>
      <c r="K37" s="148"/>
      <c r="L37" s="92"/>
      <c r="M37" s="258"/>
      <c r="N37" s="161"/>
      <c r="O37" s="169"/>
      <c r="P37" s="148"/>
      <c r="Q37" s="92"/>
      <c r="R37" s="258"/>
      <c r="S37" s="161"/>
      <c r="T37" s="169"/>
      <c r="U37" s="148"/>
      <c r="V37" s="92"/>
      <c r="W37" s="258"/>
      <c r="X37" s="161"/>
      <c r="Y37" s="169"/>
      <c r="Z37" s="148"/>
      <c r="AA37" s="92"/>
      <c r="AB37" s="258"/>
      <c r="AC37" s="161"/>
      <c r="AD37" s="169"/>
      <c r="AE37" s="148"/>
      <c r="AF37" s="92"/>
      <c r="AG37" s="258" t="s">
        <v>723</v>
      </c>
      <c r="AH37" s="161"/>
      <c r="AI37" s="496"/>
      <c r="AJ37" s="148"/>
      <c r="AK37" s="92"/>
      <c r="AL37" s="882"/>
      <c r="AM37" s="883"/>
      <c r="AN37" s="496"/>
      <c r="AO37" s="312"/>
      <c r="AP37" s="92"/>
      <c r="AQ37" s="201"/>
      <c r="AR37" s="161"/>
      <c r="AS37" s="169"/>
      <c r="AT37" s="148"/>
      <c r="AU37" s="92"/>
      <c r="AV37" s="289"/>
      <c r="AW37" s="166"/>
      <c r="AX37" s="169"/>
      <c r="AY37" s="148"/>
      <c r="AZ37" s="92"/>
      <c r="BA37" s="258" t="s">
        <v>924</v>
      </c>
      <c r="BB37" s="161"/>
      <c r="BC37" s="402"/>
      <c r="BD37" s="148"/>
      <c r="BE37" s="92"/>
      <c r="BF37" s="258"/>
      <c r="BG37" s="161"/>
      <c r="BH37" s="402"/>
      <c r="BI37" s="148"/>
      <c r="BJ37" s="92"/>
      <c r="BK37" s="258" t="s">
        <v>703</v>
      </c>
      <c r="BL37" s="161"/>
      <c r="BM37" s="402"/>
      <c r="BN37" s="463"/>
      <c r="BO37" s="464"/>
      <c r="BP37" s="557" t="s">
        <v>353</v>
      </c>
      <c r="BQ37" s="558"/>
      <c r="BR37" s="462"/>
      <c r="BS37" s="148"/>
      <c r="BT37" s="92"/>
      <c r="BU37" s="557"/>
      <c r="BV37" s="558"/>
      <c r="BW37" s="462"/>
      <c r="BX37" s="148"/>
      <c r="BY37" s="92"/>
      <c r="BZ37" s="557"/>
      <c r="CA37" s="558"/>
      <c r="CB37" s="462"/>
      <c r="CC37" s="148"/>
      <c r="CD37" s="92"/>
      <c r="CE37" s="258"/>
      <c r="CF37" s="161"/>
      <c r="CG37" s="169"/>
      <c r="CH37" s="148"/>
      <c r="CI37" s="92"/>
      <c r="CJ37" s="289"/>
      <c r="CK37" s="482"/>
      <c r="CL37" s="169"/>
      <c r="CM37" s="148"/>
      <c r="CN37" s="92"/>
      <c r="CO37" s="557" t="s">
        <v>159</v>
      </c>
      <c r="CP37" s="558"/>
      <c r="CQ37" s="169"/>
      <c r="CR37" s="148"/>
      <c r="CS37" s="92"/>
      <c r="CT37" s="557" t="s">
        <v>159</v>
      </c>
      <c r="CU37" s="558"/>
      <c r="CV37" s="169"/>
      <c r="CW37" s="148"/>
      <c r="CX37" s="92"/>
      <c r="CY37" s="557"/>
      <c r="CZ37" s="558"/>
      <c r="DA37" s="169"/>
      <c r="DB37" s="153"/>
      <c r="DC37" s="92"/>
      <c r="DD37" s="557"/>
      <c r="DE37" s="558"/>
      <c r="DF37" s="169"/>
      <c r="DG37" s="148"/>
      <c r="DH37" s="448"/>
      <c r="DI37" s="557"/>
      <c r="DJ37" s="563"/>
      <c r="DK37" s="169"/>
      <c r="DL37" s="312"/>
      <c r="DM37" s="92"/>
      <c r="DN37" s="289"/>
      <c r="DO37" s="482"/>
      <c r="DP37" s="496"/>
      <c r="DQ37" s="312"/>
      <c r="DR37" s="92"/>
      <c r="DS37" s="289" t="s">
        <v>158</v>
      </c>
      <c r="DT37" s="482"/>
      <c r="DU37" s="496">
        <v>16</v>
      </c>
      <c r="DV37" s="312"/>
      <c r="DW37" s="92"/>
      <c r="DX37" s="289"/>
      <c r="DY37" s="482"/>
      <c r="DZ37" s="1207"/>
      <c r="EA37" s="312"/>
      <c r="EB37" s="92"/>
      <c r="EC37" s="289"/>
      <c r="ED37" s="482"/>
      <c r="EE37" s="496"/>
      <c r="EF37" s="312"/>
      <c r="EG37" s="92"/>
      <c r="EH37" s="289" t="s">
        <v>817</v>
      </c>
      <c r="EI37" s="482"/>
      <c r="EJ37" s="496"/>
      <c r="EK37" s="705"/>
      <c r="EL37" s="706"/>
      <c r="EM37" s="1072"/>
      <c r="EN37" s="876"/>
      <c r="EO37" s="875"/>
      <c r="EP37" s="705"/>
      <c r="EQ37" s="706"/>
      <c r="ER37" s="873"/>
      <c r="ES37" s="876"/>
      <c r="ET37" s="768"/>
      <c r="EU37" s="705"/>
      <c r="EV37" s="706"/>
      <c r="EW37" s="1072"/>
      <c r="EX37" s="876"/>
      <c r="EY37" s="768"/>
      <c r="EZ37" s="705"/>
      <c r="FA37" s="706"/>
      <c r="FB37" s="873" t="s">
        <v>948</v>
      </c>
      <c r="FC37" s="876"/>
      <c r="FD37" s="875"/>
      <c r="FE37" s="705"/>
      <c r="FF37" s="706"/>
      <c r="FG37" s="1072"/>
      <c r="FH37" s="876"/>
      <c r="FI37" s="768"/>
      <c r="FJ37" s="705"/>
      <c r="FK37" s="706"/>
      <c r="FL37" s="1072" t="s">
        <v>949</v>
      </c>
      <c r="FM37" s="876"/>
      <c r="FN37" s="875"/>
      <c r="FO37" s="705"/>
      <c r="FP37" s="709"/>
      <c r="FQ37" s="1072"/>
      <c r="FR37" s="876"/>
      <c r="FS37" s="875"/>
      <c r="FT37" s="705"/>
      <c r="FU37" s="709"/>
      <c r="FV37" s="1072" t="s">
        <v>942</v>
      </c>
      <c r="FW37" s="876"/>
      <c r="FX37" s="875"/>
      <c r="FY37" s="710"/>
      <c r="FZ37" s="706"/>
      <c r="GA37" s="1072"/>
      <c r="GB37" s="876"/>
      <c r="GC37" s="875"/>
      <c r="GD37" s="710"/>
      <c r="GE37" s="706"/>
      <c r="GF37" s="1072" t="s">
        <v>954</v>
      </c>
      <c r="GG37" s="876"/>
      <c r="GH37" s="875">
        <v>24</v>
      </c>
      <c r="GI37" s="764"/>
      <c r="GJ37" s="765"/>
      <c r="GK37" s="766"/>
      <c r="GL37" s="767"/>
      <c r="GM37" s="768"/>
      <c r="GN37" s="764"/>
      <c r="GO37" s="765"/>
      <c r="GP37" s="766"/>
      <c r="GQ37" s="767"/>
      <c r="GR37" s="768"/>
      <c r="GS37" s="764"/>
      <c r="GT37" s="765"/>
      <c r="GU37" s="766"/>
      <c r="GV37" s="767"/>
      <c r="GW37" s="768"/>
      <c r="GX37" s="153"/>
      <c r="GY37" s="92"/>
      <c r="GZ37" s="587"/>
      <c r="HA37" s="584"/>
      <c r="HB37" s="169"/>
      <c r="HC37" s="153"/>
      <c r="HD37" s="92"/>
      <c r="HE37" s="587"/>
      <c r="HF37" s="584"/>
      <c r="HG37" s="169"/>
      <c r="HH37" s="153"/>
      <c r="HI37" s="92"/>
      <c r="HJ37" s="587"/>
      <c r="HK37" s="584"/>
      <c r="HL37" s="902"/>
      <c r="HM37" s="148"/>
      <c r="HN37" s="92"/>
      <c r="HO37" s="587"/>
      <c r="HP37" s="584"/>
      <c r="HQ37" s="169"/>
      <c r="HR37" s="153"/>
      <c r="HS37" s="92"/>
      <c r="HT37" s="587"/>
      <c r="HU37" s="584"/>
      <c r="HV37" s="169"/>
      <c r="HW37" s="1077"/>
      <c r="HX37" s="1078"/>
      <c r="HY37" s="587"/>
      <c r="HZ37" s="584"/>
      <c r="IA37" s="169"/>
      <c r="IB37" s="153"/>
      <c r="IC37" s="92"/>
      <c r="ID37" s="587"/>
      <c r="IE37" s="584"/>
      <c r="IF37" s="169"/>
      <c r="IG37" s="841"/>
      <c r="IH37" s="81"/>
      <c r="II37" s="1371"/>
      <c r="IJ37" s="1371"/>
      <c r="IK37" s="1371"/>
      <c r="IL37" s="1368"/>
      <c r="IM37" s="1368"/>
      <c r="IN37" s="1368"/>
      <c r="IO37" s="1368"/>
      <c r="IP37" s="1368"/>
      <c r="IQ37" s="1368"/>
      <c r="IR37" s="1368"/>
      <c r="IS37" s="1368"/>
      <c r="IT37" s="1368"/>
      <c r="IU37" s="1378"/>
      <c r="IV37" s="1368"/>
      <c r="IW37" s="1368"/>
      <c r="IX37" s="1368"/>
      <c r="IY37" s="1368"/>
      <c r="IZ37" s="1373"/>
      <c r="JA37" s="129"/>
      <c r="JB37" s="1352"/>
      <c r="JC37" s="1375"/>
      <c r="JD37" s="1352"/>
      <c r="JE37" s="1352"/>
      <c r="JF37" s="1352"/>
      <c r="JG37" s="1352"/>
      <c r="JH37" s="1352"/>
      <c r="JI37" s="1352"/>
      <c r="JJ37" s="1352"/>
      <c r="JK37" s="1352"/>
      <c r="JL37" s="1352"/>
      <c r="JM37" s="1352"/>
      <c r="JN37" s="1381"/>
      <c r="JO37" s="1352"/>
      <c r="JP37" s="1352"/>
      <c r="JQ37" s="1352"/>
      <c r="JR37" s="1358"/>
      <c r="JS37" s="118"/>
      <c r="JT37" s="108"/>
      <c r="JU37" s="1355"/>
      <c r="JV37" s="1360"/>
      <c r="JW37" s="1355"/>
      <c r="JX37" s="1355"/>
      <c r="JY37" s="1355"/>
      <c r="JZ37" s="1355"/>
      <c r="KA37" s="1355"/>
      <c r="KB37" s="1355"/>
      <c r="KC37" s="1355"/>
      <c r="KD37" s="1355"/>
      <c r="KE37" s="1355"/>
      <c r="KF37" s="1355"/>
      <c r="KG37" s="1360"/>
      <c r="KH37" s="1360"/>
      <c r="KI37" s="1360"/>
      <c r="KJ37" s="1360"/>
      <c r="KK37" s="1355"/>
      <c r="KL37" s="1355"/>
      <c r="KM37" s="1360"/>
      <c r="KN37" s="1360"/>
      <c r="KO37" s="1360"/>
      <c r="KP37" s="1360"/>
      <c r="KQ37" s="1360"/>
      <c r="KR37" s="1360"/>
      <c r="KS37" s="1360"/>
      <c r="KT37" s="1360"/>
      <c r="KU37" s="1360"/>
      <c r="KV37" s="1360"/>
      <c r="KW37" s="1360"/>
      <c r="KX37" s="1360"/>
      <c r="KY37" s="1360"/>
      <c r="KZ37" s="1360"/>
      <c r="LA37" s="1355"/>
      <c r="LB37" s="1355"/>
      <c r="LC37" s="1360"/>
      <c r="LD37" s="1360"/>
      <c r="LE37" s="1360"/>
      <c r="LF37" s="1360"/>
    </row>
    <row r="38" spans="1:318" s="7" customFormat="1" ht="8.1" customHeight="1" thickBot="1">
      <c r="A38" s="149"/>
      <c r="B38" s="93"/>
      <c r="C38" s="203"/>
      <c r="D38" s="162"/>
      <c r="E38" s="170"/>
      <c r="F38" s="149"/>
      <c r="G38" s="93"/>
      <c r="H38" s="203"/>
      <c r="I38" s="162"/>
      <c r="J38" s="170"/>
      <c r="K38" s="149"/>
      <c r="L38" s="93"/>
      <c r="M38" s="259"/>
      <c r="N38" s="162"/>
      <c r="O38" s="170"/>
      <c r="P38" s="149"/>
      <c r="Q38" s="93"/>
      <c r="R38" s="259"/>
      <c r="S38" s="162"/>
      <c r="T38" s="170"/>
      <c r="U38" s="149"/>
      <c r="V38" s="93"/>
      <c r="W38" s="259"/>
      <c r="X38" s="162"/>
      <c r="Y38" s="170"/>
      <c r="Z38" s="149"/>
      <c r="AA38" s="93"/>
      <c r="AB38" s="259"/>
      <c r="AC38" s="162"/>
      <c r="AD38" s="170"/>
      <c r="AE38" s="149"/>
      <c r="AF38" s="93"/>
      <c r="AG38" s="259" t="s">
        <v>916</v>
      </c>
      <c r="AH38" s="162"/>
      <c r="AI38" s="1201"/>
      <c r="AJ38" s="149"/>
      <c r="AK38" s="93"/>
      <c r="AL38" s="884"/>
      <c r="AM38" s="885"/>
      <c r="AN38" s="1201"/>
      <c r="AO38" s="313"/>
      <c r="AP38" s="93"/>
      <c r="AQ38" s="203"/>
      <c r="AR38" s="162"/>
      <c r="AS38" s="170"/>
      <c r="AT38" s="149"/>
      <c r="AU38" s="93"/>
      <c r="AV38" s="203"/>
      <c r="AW38" s="162"/>
      <c r="AX38" s="170"/>
      <c r="AY38" s="149"/>
      <c r="AZ38" s="93"/>
      <c r="BA38" s="259"/>
      <c r="BB38" s="162"/>
      <c r="BC38" s="403"/>
      <c r="BD38" s="149"/>
      <c r="BE38" s="93"/>
      <c r="BF38" s="259"/>
      <c r="BG38" s="162"/>
      <c r="BH38" s="403"/>
      <c r="BI38" s="149"/>
      <c r="BJ38" s="93"/>
      <c r="BK38" s="259"/>
      <c r="BL38" s="162"/>
      <c r="BM38" s="403"/>
      <c r="BN38" s="466"/>
      <c r="BO38" s="469"/>
      <c r="BP38" s="559"/>
      <c r="BQ38" s="560"/>
      <c r="BR38" s="465"/>
      <c r="BS38" s="149"/>
      <c r="BT38" s="93"/>
      <c r="BU38" s="559"/>
      <c r="BV38" s="560"/>
      <c r="BW38" s="465"/>
      <c r="BX38" s="149"/>
      <c r="BY38" s="93"/>
      <c r="BZ38" s="559"/>
      <c r="CA38" s="560"/>
      <c r="CB38" s="465"/>
      <c r="CC38" s="149"/>
      <c r="CD38" s="93"/>
      <c r="CE38" s="259"/>
      <c r="CF38" s="162"/>
      <c r="CG38" s="170"/>
      <c r="CH38" s="149"/>
      <c r="CI38" s="93"/>
      <c r="CJ38" s="259"/>
      <c r="CK38" s="483"/>
      <c r="CL38" s="170"/>
      <c r="CM38" s="149"/>
      <c r="CN38" s="93"/>
      <c r="CO38" s="559" t="s">
        <v>931</v>
      </c>
      <c r="CP38" s="560"/>
      <c r="CQ38" s="170"/>
      <c r="CR38" s="149"/>
      <c r="CS38" s="93"/>
      <c r="CT38" s="559" t="s">
        <v>929</v>
      </c>
      <c r="CU38" s="560"/>
      <c r="CV38" s="170"/>
      <c r="CW38" s="149"/>
      <c r="CX38" s="93"/>
      <c r="CY38" s="559"/>
      <c r="CZ38" s="560"/>
      <c r="DA38" s="170"/>
      <c r="DB38" s="151"/>
      <c r="DC38" s="93"/>
      <c r="DD38" s="559"/>
      <c r="DE38" s="560"/>
      <c r="DF38" s="170"/>
      <c r="DG38" s="149"/>
      <c r="DH38" s="112"/>
      <c r="DI38" s="559"/>
      <c r="DJ38" s="560"/>
      <c r="DK38" s="170"/>
      <c r="DL38" s="313"/>
      <c r="DM38" s="93"/>
      <c r="DN38" s="399"/>
      <c r="DO38" s="483"/>
      <c r="DP38" s="664"/>
      <c r="DQ38" s="313"/>
      <c r="DR38" s="112"/>
      <c r="DS38" s="399" t="s">
        <v>929</v>
      </c>
      <c r="DT38" s="483"/>
      <c r="DU38" s="664"/>
      <c r="DV38" s="313"/>
      <c r="DW38" s="112"/>
      <c r="DX38" s="399"/>
      <c r="DY38" s="483"/>
      <c r="DZ38" s="1208"/>
      <c r="EA38" s="313"/>
      <c r="EB38" s="93"/>
      <c r="EC38" s="399"/>
      <c r="ED38" s="483"/>
      <c r="EE38" s="664"/>
      <c r="EF38" s="313"/>
      <c r="EG38" s="93"/>
      <c r="EH38" s="399"/>
      <c r="EI38" s="483"/>
      <c r="EJ38" s="664"/>
      <c r="EK38" s="713"/>
      <c r="EL38" s="719"/>
      <c r="EM38" s="1073"/>
      <c r="EN38" s="878"/>
      <c r="EO38" s="879"/>
      <c r="EP38" s="713"/>
      <c r="EQ38" s="719"/>
      <c r="ER38" s="877"/>
      <c r="ES38" s="878"/>
      <c r="ET38" s="772"/>
      <c r="EU38" s="713"/>
      <c r="EV38" s="719"/>
      <c r="EW38" s="1073"/>
      <c r="EX38" s="878"/>
      <c r="EY38" s="772"/>
      <c r="EZ38" s="713"/>
      <c r="FA38" s="719"/>
      <c r="FB38" s="877" t="s">
        <v>950</v>
      </c>
      <c r="FC38" s="878"/>
      <c r="FD38" s="879"/>
      <c r="FE38" s="713"/>
      <c r="FF38" s="719"/>
      <c r="FG38" s="1073"/>
      <c r="FH38" s="878"/>
      <c r="FI38" s="772"/>
      <c r="FJ38" s="713"/>
      <c r="FK38" s="719"/>
      <c r="FL38" s="1073" t="s">
        <v>951</v>
      </c>
      <c r="FM38" s="878"/>
      <c r="FN38" s="879"/>
      <c r="FO38" s="713"/>
      <c r="FP38" s="714"/>
      <c r="FQ38" s="1073"/>
      <c r="FR38" s="878"/>
      <c r="FS38" s="879"/>
      <c r="FT38" s="713"/>
      <c r="FU38" s="714"/>
      <c r="FV38" s="1073" t="s">
        <v>943</v>
      </c>
      <c r="FW38" s="878"/>
      <c r="FX38" s="879"/>
      <c r="FY38" s="718"/>
      <c r="FZ38" s="719"/>
      <c r="GA38" s="1073"/>
      <c r="GB38" s="878"/>
      <c r="GC38" s="879"/>
      <c r="GD38" s="718"/>
      <c r="GE38" s="719"/>
      <c r="GF38" s="1073"/>
      <c r="GG38" s="878"/>
      <c r="GH38" s="879"/>
      <c r="GI38" s="769"/>
      <c r="GJ38" s="774"/>
      <c r="GK38" s="771"/>
      <c r="GL38" s="771"/>
      <c r="GM38" s="772"/>
      <c r="GN38" s="769"/>
      <c r="GO38" s="774"/>
      <c r="GP38" s="771"/>
      <c r="GQ38" s="771"/>
      <c r="GR38" s="772"/>
      <c r="GS38" s="769"/>
      <c r="GT38" s="774"/>
      <c r="GU38" s="771"/>
      <c r="GV38" s="771"/>
      <c r="GW38" s="772"/>
      <c r="GX38" s="151"/>
      <c r="GY38" s="93"/>
      <c r="GZ38" s="588"/>
      <c r="HA38" s="588"/>
      <c r="HB38" s="170"/>
      <c r="HC38" s="151"/>
      <c r="HD38" s="93"/>
      <c r="HE38" s="588"/>
      <c r="HF38" s="588"/>
      <c r="HG38" s="170"/>
      <c r="HH38" s="151"/>
      <c r="HI38" s="93"/>
      <c r="HJ38" s="588"/>
      <c r="HK38" s="588"/>
      <c r="HL38" s="903"/>
      <c r="HM38" s="149"/>
      <c r="HN38" s="93"/>
      <c r="HO38" s="588"/>
      <c r="HP38" s="588"/>
      <c r="HQ38" s="170"/>
      <c r="HR38" s="151"/>
      <c r="HS38" s="93"/>
      <c r="HT38" s="588"/>
      <c r="HU38" s="588"/>
      <c r="HV38" s="170"/>
      <c r="HW38" s="1079"/>
      <c r="HX38" s="1082"/>
      <c r="HY38" s="588"/>
      <c r="HZ38" s="588"/>
      <c r="IA38" s="170"/>
      <c r="IB38" s="151"/>
      <c r="IC38" s="93"/>
      <c r="ID38" s="588"/>
      <c r="IE38" s="588"/>
      <c r="IF38" s="170"/>
      <c r="IG38" s="841"/>
      <c r="IH38" s="82"/>
      <c r="II38" s="1372"/>
      <c r="IJ38" s="1372"/>
      <c r="IK38" s="1372"/>
      <c r="IL38" s="1369"/>
      <c r="IM38" s="1369"/>
      <c r="IN38" s="1369"/>
      <c r="IO38" s="1369"/>
      <c r="IP38" s="1369"/>
      <c r="IQ38" s="1369"/>
      <c r="IR38" s="1369"/>
      <c r="IS38" s="1369"/>
      <c r="IT38" s="1369"/>
      <c r="IU38" s="1379"/>
      <c r="IV38" s="1369"/>
      <c r="IW38" s="1369"/>
      <c r="IX38" s="1369"/>
      <c r="IY38" s="1369"/>
      <c r="IZ38" s="1373"/>
      <c r="JA38" s="130"/>
      <c r="JB38" s="1353"/>
      <c r="JC38" s="1376"/>
      <c r="JD38" s="1353"/>
      <c r="JE38" s="1353"/>
      <c r="JF38" s="1353"/>
      <c r="JG38" s="1353"/>
      <c r="JH38" s="1353"/>
      <c r="JI38" s="1353"/>
      <c r="JJ38" s="1353"/>
      <c r="JK38" s="1353"/>
      <c r="JL38" s="1353"/>
      <c r="JM38" s="1353"/>
      <c r="JN38" s="1382"/>
      <c r="JO38" s="1353"/>
      <c r="JP38" s="1353"/>
      <c r="JQ38" s="1353"/>
      <c r="JR38" s="1359"/>
      <c r="JS38" s="119"/>
      <c r="JT38" s="109"/>
      <c r="JU38" s="1356"/>
      <c r="JV38" s="1360"/>
      <c r="JW38" s="1356"/>
      <c r="JX38" s="1356"/>
      <c r="JY38" s="1356"/>
      <c r="JZ38" s="1356"/>
      <c r="KA38" s="1356"/>
      <c r="KB38" s="1356"/>
      <c r="KC38" s="1356"/>
      <c r="KD38" s="1356"/>
      <c r="KE38" s="1356"/>
      <c r="KF38" s="1356"/>
      <c r="KG38" s="1360"/>
      <c r="KH38" s="1360"/>
      <c r="KI38" s="1360"/>
      <c r="KJ38" s="1360"/>
      <c r="KK38" s="1356"/>
      <c r="KL38" s="1356"/>
      <c r="KM38" s="1360"/>
      <c r="KN38" s="1360"/>
      <c r="KO38" s="1360"/>
      <c r="KP38" s="1360"/>
      <c r="KQ38" s="1360"/>
      <c r="KR38" s="1360"/>
      <c r="KS38" s="1360"/>
      <c r="KT38" s="1360"/>
      <c r="KU38" s="1360"/>
      <c r="KV38" s="1360"/>
      <c r="KW38" s="1360"/>
      <c r="KX38" s="1360"/>
      <c r="KY38" s="1360"/>
      <c r="KZ38" s="1360"/>
      <c r="LA38" s="1356"/>
      <c r="LB38" s="1356"/>
      <c r="LC38" s="1360"/>
      <c r="LD38" s="1360"/>
      <c r="LE38" s="1360"/>
      <c r="LF38" s="1360"/>
    </row>
    <row r="39" spans="1:318" s="7" customFormat="1" ht="8.1" customHeight="1" thickBot="1">
      <c r="A39" s="150"/>
      <c r="B39" s="99"/>
      <c r="C39" s="202"/>
      <c r="D39" s="160"/>
      <c r="E39" s="168"/>
      <c r="F39" s="150"/>
      <c r="G39" s="99"/>
      <c r="H39" s="202"/>
      <c r="I39" s="160"/>
      <c r="J39" s="168"/>
      <c r="K39" s="150"/>
      <c r="L39" s="99"/>
      <c r="M39" s="256"/>
      <c r="N39" s="160"/>
      <c r="O39" s="168"/>
      <c r="P39" s="150"/>
      <c r="Q39" s="99"/>
      <c r="R39" s="256"/>
      <c r="S39" s="160"/>
      <c r="T39" s="168"/>
      <c r="U39" s="150"/>
      <c r="V39" s="99"/>
      <c r="W39" s="256"/>
      <c r="X39" s="160"/>
      <c r="Y39" s="168"/>
      <c r="Z39" s="150"/>
      <c r="AA39" s="99"/>
      <c r="AB39" s="256"/>
      <c r="AC39" s="160"/>
      <c r="AD39" s="168"/>
      <c r="AE39" s="150"/>
      <c r="AF39" s="99"/>
      <c r="AG39" s="256"/>
      <c r="AH39" s="160"/>
      <c r="AI39" s="495"/>
      <c r="AJ39" s="150"/>
      <c r="AK39" s="99"/>
      <c r="AL39" s="880"/>
      <c r="AM39" s="869"/>
      <c r="AN39" s="495"/>
      <c r="AO39" s="147"/>
      <c r="AP39" s="99"/>
      <c r="AQ39" s="202"/>
      <c r="AR39" s="160"/>
      <c r="AS39" s="168"/>
      <c r="AT39" s="147"/>
      <c r="AU39" s="99"/>
      <c r="AV39" s="505"/>
      <c r="AW39" s="260"/>
      <c r="AX39" s="168"/>
      <c r="AY39" s="150"/>
      <c r="AZ39" s="99"/>
      <c r="BA39" s="256"/>
      <c r="BB39" s="160"/>
      <c r="BC39" s="401"/>
      <c r="BD39" s="150"/>
      <c r="BE39" s="99"/>
      <c r="BF39" s="256"/>
      <c r="BG39" s="160"/>
      <c r="BH39" s="401"/>
      <c r="BI39" s="150"/>
      <c r="BJ39" s="99"/>
      <c r="BK39" s="256"/>
      <c r="BL39" s="160"/>
      <c r="BM39" s="401"/>
      <c r="BN39" s="150"/>
      <c r="BO39" s="99"/>
      <c r="BP39" s="458"/>
      <c r="BQ39" s="561"/>
      <c r="BR39" s="459"/>
      <c r="BS39" s="150"/>
      <c r="BT39" s="99"/>
      <c r="BU39" s="458"/>
      <c r="BV39" s="561"/>
      <c r="BW39" s="459"/>
      <c r="BX39" s="150"/>
      <c r="BY39" s="99"/>
      <c r="BZ39" s="458"/>
      <c r="CA39" s="561"/>
      <c r="CB39" s="459"/>
      <c r="CC39" s="150"/>
      <c r="CD39" s="99"/>
      <c r="CE39" s="256"/>
      <c r="CF39" s="160"/>
      <c r="CG39" s="168"/>
      <c r="CH39" s="150"/>
      <c r="CI39" s="99"/>
      <c r="CJ39" s="505"/>
      <c r="CK39" s="481"/>
      <c r="CL39" s="168"/>
      <c r="CM39" s="150"/>
      <c r="CN39" s="99"/>
      <c r="CO39" s="505"/>
      <c r="CP39" s="481"/>
      <c r="CQ39" s="168"/>
      <c r="CR39" s="150"/>
      <c r="CS39" s="99"/>
      <c r="CT39" s="555"/>
      <c r="CU39" s="561"/>
      <c r="CV39" s="168"/>
      <c r="CW39" s="150"/>
      <c r="CX39" s="99"/>
      <c r="CY39" s="555"/>
      <c r="CZ39" s="561"/>
      <c r="DA39" s="168"/>
      <c r="DB39" s="152"/>
      <c r="DC39" s="99"/>
      <c r="DD39" s="555"/>
      <c r="DE39" s="561"/>
      <c r="DF39" s="168"/>
      <c r="DG39" s="150"/>
      <c r="DH39" s="454"/>
      <c r="DI39" s="458"/>
      <c r="DJ39" s="561"/>
      <c r="DK39" s="168"/>
      <c r="DL39" s="314"/>
      <c r="DM39" s="99"/>
      <c r="DN39" s="551"/>
      <c r="DO39" s="552"/>
      <c r="DP39" s="439"/>
      <c r="DQ39" s="311"/>
      <c r="DR39" s="113"/>
      <c r="DS39" s="551"/>
      <c r="DT39" s="552"/>
      <c r="DU39" s="439"/>
      <c r="DV39" s="311"/>
      <c r="DW39" s="113"/>
      <c r="DX39" s="505"/>
      <c r="DY39" s="1202"/>
      <c r="DZ39" s="1206"/>
      <c r="EA39" s="314"/>
      <c r="EB39" s="99"/>
      <c r="EC39" s="443"/>
      <c r="ED39" s="444"/>
      <c r="EE39" s="439"/>
      <c r="EF39" s="314"/>
      <c r="EG39" s="99"/>
      <c r="EH39" s="404"/>
      <c r="EI39" s="481"/>
      <c r="EJ39" s="495"/>
      <c r="EK39" s="730"/>
      <c r="EL39" s="731"/>
      <c r="EM39" s="870"/>
      <c r="EN39" s="871"/>
      <c r="EO39" s="872"/>
      <c r="EP39" s="730"/>
      <c r="EQ39" s="731"/>
      <c r="ER39" s="870"/>
      <c r="ES39" s="871"/>
      <c r="ET39" s="763"/>
      <c r="EU39" s="730"/>
      <c r="EV39" s="731"/>
      <c r="EW39" s="1071"/>
      <c r="EX39" s="871"/>
      <c r="EY39" s="763"/>
      <c r="EZ39" s="730"/>
      <c r="FA39" s="731"/>
      <c r="FB39" s="870" t="s">
        <v>944</v>
      </c>
      <c r="FC39" s="871"/>
      <c r="FD39" s="872"/>
      <c r="FE39" s="730"/>
      <c r="FF39" s="731"/>
      <c r="FG39" s="870"/>
      <c r="FH39" s="871"/>
      <c r="FI39" s="763"/>
      <c r="FJ39" s="730"/>
      <c r="FK39" s="731"/>
      <c r="FL39" s="1071" t="s">
        <v>945</v>
      </c>
      <c r="FM39" s="871"/>
      <c r="FN39" s="872"/>
      <c r="FO39" s="730"/>
      <c r="FP39" s="732"/>
      <c r="FQ39" s="1071"/>
      <c r="FR39" s="871"/>
      <c r="FS39" s="872"/>
      <c r="FT39" s="730"/>
      <c r="FU39" s="732"/>
      <c r="FV39" s="1071" t="s">
        <v>941</v>
      </c>
      <c r="FW39" s="871"/>
      <c r="FX39" s="872"/>
      <c r="FY39" s="893"/>
      <c r="FZ39" s="731"/>
      <c r="GA39" s="1071"/>
      <c r="GB39" s="871"/>
      <c r="GC39" s="872"/>
      <c r="GD39" s="893"/>
      <c r="GE39" s="731"/>
      <c r="GF39" s="1071" t="s">
        <v>952</v>
      </c>
      <c r="GG39" s="871"/>
      <c r="GH39" s="872"/>
      <c r="GI39" s="759"/>
      <c r="GJ39" s="780"/>
      <c r="GK39" s="761"/>
      <c r="GL39" s="762"/>
      <c r="GM39" s="763"/>
      <c r="GN39" s="759"/>
      <c r="GO39" s="780"/>
      <c r="GP39" s="761"/>
      <c r="GQ39" s="762"/>
      <c r="GR39" s="763"/>
      <c r="GS39" s="759"/>
      <c r="GT39" s="780"/>
      <c r="GU39" s="761"/>
      <c r="GV39" s="762"/>
      <c r="GW39" s="763"/>
      <c r="GX39" s="152"/>
      <c r="GY39" s="99"/>
      <c r="GZ39" s="585"/>
      <c r="HA39" s="586"/>
      <c r="HB39" s="168"/>
      <c r="HC39" s="152"/>
      <c r="HD39" s="99"/>
      <c r="HE39" s="585"/>
      <c r="HF39" s="586"/>
      <c r="HG39" s="901"/>
      <c r="HH39" s="152"/>
      <c r="HI39" s="99"/>
      <c r="HJ39" s="585"/>
      <c r="HK39" s="586"/>
      <c r="HL39" s="901"/>
      <c r="HM39" s="150"/>
      <c r="HN39" s="99"/>
      <c r="HO39" s="585"/>
      <c r="HP39" s="586"/>
      <c r="HQ39" s="168"/>
      <c r="HR39" s="152"/>
      <c r="HS39" s="99"/>
      <c r="HT39" s="585"/>
      <c r="HU39" s="586"/>
      <c r="HV39" s="168"/>
      <c r="HW39" s="1075"/>
      <c r="HX39" s="1088"/>
      <c r="HY39" s="585"/>
      <c r="HZ39" s="586"/>
      <c r="IA39" s="168"/>
      <c r="IB39" s="152"/>
      <c r="IC39" s="99"/>
      <c r="ID39" s="585"/>
      <c r="IE39" s="586"/>
      <c r="IF39" s="168"/>
      <c r="IG39" s="842"/>
      <c r="IH39" s="204"/>
      <c r="II39" s="1370">
        <f>COUNTIF($A39:$IA42,"=CSB")</f>
        <v>1</v>
      </c>
      <c r="IJ39" s="1370">
        <f>COUNTIF($A39:$IA42,"41")</f>
        <v>1</v>
      </c>
      <c r="IK39" s="1370">
        <f>COUNTIF($A39:$IA42,"42")</f>
        <v>0</v>
      </c>
      <c r="IL39" s="1367">
        <f>COUNTIF($A39:$IA42,"40")</f>
        <v>0</v>
      </c>
      <c r="IM39" s="1367">
        <f>COUNTIF($A39:$IA42,"11")</f>
        <v>1</v>
      </c>
      <c r="IN39" s="1367">
        <f>COUNTIF($A39:$IA42,"13")</f>
        <v>1</v>
      </c>
      <c r="IO39" s="1367">
        <f>COUNTIF($A39:$IA42,"=19")</f>
        <v>1</v>
      </c>
      <c r="IP39" s="1367">
        <f>COUNTIF($A39:$IA42,"=14")</f>
        <v>1</v>
      </c>
      <c r="IQ39" s="1367">
        <f>COUNTIF($A39:$IA42,"=24")</f>
        <v>2</v>
      </c>
      <c r="IR39" s="1367">
        <f>COUNTIF($A39:$IA42,"=25")</f>
        <v>1</v>
      </c>
      <c r="IS39" s="1367">
        <f>COUNTIF($A39:$IA42,"=26")</f>
        <v>1</v>
      </c>
      <c r="IT39" s="1367">
        <f>COUNTIF($A39:$IA42,"=29")</f>
        <v>0</v>
      </c>
      <c r="IU39" s="1377">
        <f>COUNTIF($A39:$IA42,"=30")</f>
        <v>0</v>
      </c>
      <c r="IV39" s="1367">
        <f>COUNTIF($A39:$IA42,"=31")</f>
        <v>7</v>
      </c>
      <c r="IW39" s="1367">
        <f>COUNTIF($A39:$IA42,"=32")</f>
        <v>1</v>
      </c>
      <c r="IX39" s="1367">
        <f>COUNTIF($A39:$IA42,"=33")</f>
        <v>1</v>
      </c>
      <c r="IY39" s="1367">
        <f>COUNTIF($A39:$IA42,"=34")</f>
        <v>2</v>
      </c>
      <c r="IZ39" s="1389">
        <f>COUNTIF($A39:$IR42,"=34")</f>
        <v>2</v>
      </c>
      <c r="JA39" s="128"/>
      <c r="JB39" s="1351" t="str">
        <f>IF(COUNTIF($A39:$IA42,"=41")&gt;0,"X"," ")</f>
        <v>X</v>
      </c>
      <c r="JC39" s="1374" t="str">
        <f>IF(COUNTIF($A39:$IA42,"=42")&gt;0,"X"," ")</f>
        <v xml:space="preserve"> </v>
      </c>
      <c r="JD39" s="1351" t="str">
        <f>IF(COUNTIF($A39:$IA42,"=40")&gt;0,"X"," ")</f>
        <v xml:space="preserve"> </v>
      </c>
      <c r="JE39" s="1351" t="str">
        <f>IF(COUNTIF($A39:$IA42,"=11")&gt;0,"X"," ")</f>
        <v>X</v>
      </c>
      <c r="JF39" s="1351" t="str">
        <f>IF(COUNTIF($A39:$IA42,"=13")&gt;0,"X"," ")</f>
        <v>X</v>
      </c>
      <c r="JG39" s="1351" t="str">
        <f>IF(COUNTIF($A39:$IA42,"=19")&gt;0,"X"," ")</f>
        <v>X</v>
      </c>
      <c r="JH39" s="1351" t="str">
        <f>IF(COUNTIF($A39:$IA42,"=14")&gt;0,"X"," ")</f>
        <v>X</v>
      </c>
      <c r="JI39" s="1351" t="str">
        <f>IF(COUNTIF($A39:$IA42,"=23")&gt;0,"X"," ")</f>
        <v>X</v>
      </c>
      <c r="JJ39" s="1351" t="str">
        <f>IF(COUNTIF($A39:$IA42,"=24")&gt;0,"X"," ")</f>
        <v>X</v>
      </c>
      <c r="JK39" s="1351" t="str">
        <f>IF(COUNTIF($A39:$IA42,"=25")&gt;0,"X"," ")</f>
        <v>X</v>
      </c>
      <c r="JL39" s="1351" t="str">
        <f>IF(COUNTIF($A39:$IA42,"=26")&gt;0,"X"," ")</f>
        <v>X</v>
      </c>
      <c r="JM39" s="1351" t="str">
        <f>IF(COUNTIF($A39:$IA42,"=29")&gt;0,"X"," ")</f>
        <v xml:space="preserve"> </v>
      </c>
      <c r="JN39" s="1380" t="str">
        <f>IF(COUNTIF($A39:$IA42,"=30")&gt;0,"X"," ")</f>
        <v xml:space="preserve"> </v>
      </c>
      <c r="JO39" s="1351" t="str">
        <f>IF(COUNTIF($A39:$IA42,"=31")&gt;0,"X"," ")</f>
        <v>X</v>
      </c>
      <c r="JP39" s="1351" t="str">
        <f>IF(COUNTIF($A39:$IA42,"=32")&gt;0,"X"," ")</f>
        <v>X</v>
      </c>
      <c r="JQ39" s="1351" t="str">
        <f>IF(COUNTIF($A39:$IA42,"=33")&gt;0,"X"," ")</f>
        <v>X</v>
      </c>
      <c r="JR39" s="1357" t="str">
        <f>IF(COUNTIF($A39:$IA42,"=34")&gt;0,"X"," ")</f>
        <v>X</v>
      </c>
      <c r="JS39" s="117"/>
      <c r="JT39" s="107"/>
      <c r="JU39" s="1354" t="str">
        <f>IF(COUNTIF($A39:$IA42,"=H.Prus")&gt;0,"Z"," ")</f>
        <v xml:space="preserve"> </v>
      </c>
      <c r="JV39" s="1360" t="str">
        <f>IF(COUNTIF($A39:$IA42,"=M.Przybyś")&gt;0,"Z"," ")</f>
        <v xml:space="preserve"> </v>
      </c>
      <c r="JW39" s="1354" t="str">
        <f>IF(COUNTIF($A39:$IA42,"=M.Marcinkiewicz")&gt;0,"Z"," ")</f>
        <v>Z</v>
      </c>
      <c r="JX39" s="1354" t="str">
        <f>IF(COUNTIF($A39:$IA42,"=K.Cis")&gt;0,"Z"," ")</f>
        <v xml:space="preserve"> </v>
      </c>
      <c r="JY39" s="1354" t="str">
        <f>IF(COUNTIF($A39:$IA42,"=Z.Tomczykowski")&gt;0,"Z"," ")</f>
        <v>Z</v>
      </c>
      <c r="JZ39" s="1354" t="str">
        <f>IF(COUNTIF($A39:$IA42,"=K.Choroszko")&gt;0,"Z"," ")</f>
        <v>Z</v>
      </c>
      <c r="KA39" s="1354" t="str">
        <f>IF(COUNTIF($A39:$IA42,"=Z.Niewiadomski")&gt;0,"Z"," ")</f>
        <v xml:space="preserve"> </v>
      </c>
      <c r="KB39" s="1354" t="str">
        <f>IF(COUNTIF($A39:$IA42,"=A.Miściur-Kaszyńska")&gt;0,"Z"," ")</f>
        <v xml:space="preserve"> </v>
      </c>
      <c r="KC39" s="1354" t="str">
        <f>IF(COUNTIF($A39:$IA42,"=L.Demczuk")&gt;0,"Z"," ")</f>
        <v xml:space="preserve"> </v>
      </c>
      <c r="KD39" s="1354" t="str">
        <f>IF(COUNTIF($A39:$IA42,"=K.Kiejdo")&gt;0,"Z"," ")</f>
        <v xml:space="preserve"> </v>
      </c>
      <c r="KE39" s="1354" t="str">
        <f>IF(COUNTIF($A39:$IA42,"=M.Kieżun")&gt;0,"Z"," ")</f>
        <v>Z</v>
      </c>
      <c r="KF39" s="1354" t="str">
        <f>IF(COUNTIF($A39:$IA42,"=I.Kasprzyk")&gt;0,"Z"," ")</f>
        <v xml:space="preserve"> </v>
      </c>
      <c r="KG39" s="1360" t="str">
        <f>IF(COUNTIF($A39:$IA42,"=M.Choroszko")&gt;0,"Z"," ")</f>
        <v>Z</v>
      </c>
      <c r="KH39" s="1360" t="str">
        <f>IF(COUNTIF($A39:$IA42,"=M.Grzyb")&gt;0,"Z"," ")</f>
        <v>Z</v>
      </c>
      <c r="KI39" s="1360" t="str">
        <f>IF(COUNTIF($A39:$IA42,"=A.Muż")&gt;0,"Z"," ")</f>
        <v xml:space="preserve"> </v>
      </c>
      <c r="KJ39" s="1360" t="str">
        <f>IF(COUNTIF($A39:$IA42,"=E.Kicka")&gt;0,"Z"," ")</f>
        <v xml:space="preserve"> </v>
      </c>
      <c r="KK39" s="1354" t="str">
        <f>IF(COUNTIF($A39:$IA42,"=M.Palmowska")&gt;0,"Z"," ")</f>
        <v xml:space="preserve"> </v>
      </c>
      <c r="KL39" s="1354" t="str">
        <f>IF(COUNTIF($A39:$IA42,"=M.Szonert")&gt;0,"Z"," ")</f>
        <v xml:space="preserve"> </v>
      </c>
      <c r="KM39" s="1360" t="str">
        <f>IF(COUNTIF($A39:$IA42,"=E.Ciarciński")&gt;0,"Z"," ")</f>
        <v xml:space="preserve"> </v>
      </c>
      <c r="KN39" s="1360" t="str">
        <f>IF(COUNTIF($A39:$IA42,"=M.Czajka")&gt;0,"Z"," ")</f>
        <v xml:space="preserve"> </v>
      </c>
      <c r="KO39" s="1360" t="str">
        <f>IF(COUNTIF($A39:$IA42,"=E.Hepner")&gt;0,"Z"," ")</f>
        <v xml:space="preserve"> </v>
      </c>
      <c r="KP39" s="1360" t="str">
        <f>IF(COUNTIF($A39:$IA42,"=A.Naszlin")&gt;0,"Z"," ")</f>
        <v xml:space="preserve"> </v>
      </c>
      <c r="KQ39" s="1360" t="str">
        <f>IF(COUNTIF($A39:$IA42,"=A.Tychek")&gt;0,"Z"," ")</f>
        <v xml:space="preserve"> </v>
      </c>
      <c r="KR39" s="1360" t="str">
        <f>IF(COUNTIF($A39:$IA42,"=R.Sokulski")&gt;0,"Z"," ")</f>
        <v>Z</v>
      </c>
      <c r="KS39" s="1360" t="str">
        <f>IF(COUNTIF($A39:$IA42,"=S.Piotrowska")&gt;0,"Z"," ")</f>
        <v xml:space="preserve"> </v>
      </c>
      <c r="KT39" s="1360" t="str">
        <f>IF(COUNTIF($A39:$IA42,"=J.Gregorczuk")&gt;0,"Z"," ")</f>
        <v xml:space="preserve"> </v>
      </c>
      <c r="KU39" s="1360" t="str">
        <f>IF(COUNTIF($A39:$IA42,"=A.Marciniak")&gt;0,"Z"," ")</f>
        <v>Z</v>
      </c>
      <c r="KV39" s="1360" t="str">
        <f>IF(COUNTIF($A39:$IA42,"=I.Ogulewicz")&gt;0,"Z"," ")</f>
        <v xml:space="preserve"> </v>
      </c>
      <c r="KW39" s="1360" t="str">
        <f>IF(COUNTIF($A39:$IA42,"=R.Przęczek")&gt;0,"Z"," ")</f>
        <v>Z</v>
      </c>
      <c r="KX39" s="1360" t="str">
        <f>IF(COUNTIF($A39:$IA42,"=D.Ławecka-Bednarska")&gt;0,"Z"," ")</f>
        <v xml:space="preserve"> </v>
      </c>
      <c r="KY39" s="1360" t="str">
        <f>IF(COUNTIF($A39:$IA42,"=M.Ciszek")&gt;0,"Z"," ")</f>
        <v xml:space="preserve"> </v>
      </c>
      <c r="KZ39" s="1360" t="str">
        <f>IF(COUNTIF($A39:$IA42,"=M.Lipiński")&gt;0,"Z"," ")</f>
        <v>Z</v>
      </c>
      <c r="LA39" s="1354" t="str">
        <f>IF(COUNTIF($A39:$IA42,"=M.Kluz")&gt;0,"Z"," ")</f>
        <v xml:space="preserve"> </v>
      </c>
      <c r="LB39" s="1354" t="str">
        <f>IF(COUNTIF($A39:$IA42,"=N.Liakh")&gt;0,"Z"," ")</f>
        <v>Z</v>
      </c>
      <c r="LC39" s="1360" t="str">
        <f>IF(COUNTIF($A39:$IA42,"=J.Lubkiewicz")&gt;0,"Z"," ")</f>
        <v xml:space="preserve"> </v>
      </c>
      <c r="LD39" s="1360" t="str">
        <f>IF(COUNTIF($A39:$IA42,"=J.Fukowska")&gt;0,"Z"," ")</f>
        <v xml:space="preserve"> </v>
      </c>
      <c r="LE39" s="1360" t="str">
        <f>IF(COUNTIF($A39:$IA42,"=H.Libuda")&gt;0,"Z"," ")</f>
        <v>Z</v>
      </c>
      <c r="LF39" s="1360" t="str">
        <f>IF(COUNTIF($A39:$IA42,"=A.Jastrzębska")&gt;0,"Z"," ")</f>
        <v xml:space="preserve"> </v>
      </c>
    </row>
    <row r="40" spans="1:318" s="7" customFormat="1" ht="8.1" customHeight="1" thickBot="1">
      <c r="A40" s="148" t="s">
        <v>21</v>
      </c>
      <c r="B40" s="92" t="s">
        <v>22</v>
      </c>
      <c r="C40" s="201"/>
      <c r="D40" s="161"/>
      <c r="E40" s="169"/>
      <c r="F40" s="148" t="s">
        <v>21</v>
      </c>
      <c r="G40" s="92" t="s">
        <v>22</v>
      </c>
      <c r="H40" s="201" t="s">
        <v>716</v>
      </c>
      <c r="I40" s="161" t="s">
        <v>123</v>
      </c>
      <c r="J40" s="169">
        <v>26</v>
      </c>
      <c r="K40" s="148" t="s">
        <v>21</v>
      </c>
      <c r="L40" s="92" t="s">
        <v>22</v>
      </c>
      <c r="M40" s="257" t="s">
        <v>926</v>
      </c>
      <c r="N40" s="665" t="s">
        <v>927</v>
      </c>
      <c r="O40" s="169">
        <v>34</v>
      </c>
      <c r="P40" s="148" t="s">
        <v>21</v>
      </c>
      <c r="Q40" s="92" t="s">
        <v>22</v>
      </c>
      <c r="R40" s="257" t="s">
        <v>928</v>
      </c>
      <c r="S40" s="665" t="s">
        <v>927</v>
      </c>
      <c r="T40" s="169">
        <v>34</v>
      </c>
      <c r="U40" s="148" t="s">
        <v>21</v>
      </c>
      <c r="V40" s="92" t="s">
        <v>22</v>
      </c>
      <c r="W40" s="257"/>
      <c r="X40" s="665"/>
      <c r="Y40" s="169"/>
      <c r="Z40" s="148" t="s">
        <v>21</v>
      </c>
      <c r="AA40" s="92" t="s">
        <v>22</v>
      </c>
      <c r="AB40" s="257"/>
      <c r="AC40" s="665"/>
      <c r="AD40" s="169"/>
      <c r="AE40" s="148" t="s">
        <v>21</v>
      </c>
      <c r="AF40" s="92" t="s">
        <v>22</v>
      </c>
      <c r="AG40" s="257" t="s">
        <v>721</v>
      </c>
      <c r="AH40" s="166" t="s">
        <v>120</v>
      </c>
      <c r="AI40" s="496">
        <v>11</v>
      </c>
      <c r="AJ40" s="148" t="s">
        <v>21</v>
      </c>
      <c r="AK40" s="92" t="s">
        <v>22</v>
      </c>
      <c r="AL40" s="881"/>
      <c r="AM40" s="584"/>
      <c r="AN40" s="496"/>
      <c r="AO40" s="148" t="s">
        <v>21</v>
      </c>
      <c r="AP40" s="92" t="s">
        <v>22</v>
      </c>
      <c r="AQ40" s="201" t="s">
        <v>923</v>
      </c>
      <c r="AR40" s="161" t="s">
        <v>37</v>
      </c>
      <c r="AS40" s="169">
        <v>23</v>
      </c>
      <c r="AT40" s="148" t="s">
        <v>21</v>
      </c>
      <c r="AU40" s="92" t="s">
        <v>22</v>
      </c>
      <c r="AV40" s="289"/>
      <c r="AW40" s="166"/>
      <c r="AX40" s="169"/>
      <c r="AY40" s="148" t="s">
        <v>21</v>
      </c>
      <c r="AZ40" s="92" t="s">
        <v>22</v>
      </c>
      <c r="BA40" s="257" t="s">
        <v>153</v>
      </c>
      <c r="BB40" s="166" t="s">
        <v>866</v>
      </c>
      <c r="BC40" s="402">
        <v>19</v>
      </c>
      <c r="BD40" s="148" t="s">
        <v>21</v>
      </c>
      <c r="BE40" s="92" t="s">
        <v>22</v>
      </c>
      <c r="BF40" s="257"/>
      <c r="BG40" s="166"/>
      <c r="BH40" s="402"/>
      <c r="BI40" s="148" t="s">
        <v>21</v>
      </c>
      <c r="BJ40" s="92" t="s">
        <v>22</v>
      </c>
      <c r="BK40" s="257" t="s">
        <v>153</v>
      </c>
      <c r="BL40" s="166" t="s">
        <v>925</v>
      </c>
      <c r="BM40" s="402">
        <v>13</v>
      </c>
      <c r="BN40" s="148" t="s">
        <v>21</v>
      </c>
      <c r="BO40" s="92" t="s">
        <v>22</v>
      </c>
      <c r="BP40" s="648" t="s">
        <v>153</v>
      </c>
      <c r="BQ40" s="556" t="s">
        <v>32</v>
      </c>
      <c r="BR40" s="462">
        <v>14</v>
      </c>
      <c r="BS40" s="148" t="s">
        <v>21</v>
      </c>
      <c r="BT40" s="92" t="s">
        <v>22</v>
      </c>
      <c r="BU40" s="648"/>
      <c r="BV40" s="556"/>
      <c r="BW40" s="462"/>
      <c r="BX40" s="148" t="s">
        <v>21</v>
      </c>
      <c r="BY40" s="92" t="s">
        <v>22</v>
      </c>
      <c r="BZ40" s="648"/>
      <c r="CA40" s="556"/>
      <c r="CB40" s="462"/>
      <c r="CC40" s="148" t="s">
        <v>21</v>
      </c>
      <c r="CD40" s="92" t="s">
        <v>22</v>
      </c>
      <c r="CE40" s="257"/>
      <c r="CF40" s="166"/>
      <c r="CG40" s="169"/>
      <c r="CH40" s="148" t="s">
        <v>21</v>
      </c>
      <c r="CI40" s="92" t="s">
        <v>22</v>
      </c>
      <c r="CJ40" s="289"/>
      <c r="CK40" s="166"/>
      <c r="CL40" s="169"/>
      <c r="CM40" s="148" t="s">
        <v>21</v>
      </c>
      <c r="CN40" s="92" t="s">
        <v>22</v>
      </c>
      <c r="CO40" s="555"/>
      <c r="CP40" s="562"/>
      <c r="CQ40" s="169"/>
      <c r="CR40" s="148" t="s">
        <v>21</v>
      </c>
      <c r="CS40" s="92" t="s">
        <v>22</v>
      </c>
      <c r="CT40" s="555"/>
      <c r="CU40" s="562"/>
      <c r="CV40" s="169"/>
      <c r="CW40" s="148" t="s">
        <v>21</v>
      </c>
      <c r="CX40" s="92" t="s">
        <v>22</v>
      </c>
      <c r="CY40" s="555"/>
      <c r="CZ40" s="562"/>
      <c r="DA40" s="169"/>
      <c r="DB40" s="153" t="s">
        <v>21</v>
      </c>
      <c r="DC40" s="92" t="s">
        <v>22</v>
      </c>
      <c r="DD40" s="555"/>
      <c r="DE40" s="562"/>
      <c r="DF40" s="169"/>
      <c r="DG40" s="148" t="s">
        <v>21</v>
      </c>
      <c r="DH40" s="448" t="s">
        <v>22</v>
      </c>
      <c r="DI40" s="648"/>
      <c r="DJ40" s="562"/>
      <c r="DK40" s="169"/>
      <c r="DL40" s="312" t="s">
        <v>21</v>
      </c>
      <c r="DM40" s="92" t="s">
        <v>22</v>
      </c>
      <c r="DN40" s="553"/>
      <c r="DO40" s="554"/>
      <c r="DP40" s="440"/>
      <c r="DQ40" s="312" t="s">
        <v>21</v>
      </c>
      <c r="DR40" s="92" t="s">
        <v>10</v>
      </c>
      <c r="DS40" s="553"/>
      <c r="DT40" s="554"/>
      <c r="DU40" s="440"/>
      <c r="DV40" s="312" t="s">
        <v>21</v>
      </c>
      <c r="DW40" s="92" t="s">
        <v>10</v>
      </c>
      <c r="DX40" s="289"/>
      <c r="DY40" s="164"/>
      <c r="DZ40" s="1207"/>
      <c r="EA40" s="312" t="s">
        <v>21</v>
      </c>
      <c r="EB40" s="92" t="s">
        <v>22</v>
      </c>
      <c r="EC40" s="555"/>
      <c r="ED40" s="562"/>
      <c r="EE40" s="169"/>
      <c r="EF40" s="312" t="s">
        <v>21</v>
      </c>
      <c r="EG40" s="92" t="s">
        <v>22</v>
      </c>
      <c r="EH40" s="396" t="s">
        <v>153</v>
      </c>
      <c r="EI40" s="166" t="s">
        <v>932</v>
      </c>
      <c r="EJ40" s="496">
        <v>25</v>
      </c>
      <c r="EK40" s="705" t="s">
        <v>21</v>
      </c>
      <c r="EL40" s="706" t="s">
        <v>22</v>
      </c>
      <c r="EM40" s="1072" t="s">
        <v>865</v>
      </c>
      <c r="EN40" s="874" t="s">
        <v>23</v>
      </c>
      <c r="EO40" s="875">
        <v>31</v>
      </c>
      <c r="EP40" s="705" t="s">
        <v>21</v>
      </c>
      <c r="EQ40" s="706" t="s">
        <v>22</v>
      </c>
      <c r="ER40" s="873" t="s">
        <v>865</v>
      </c>
      <c r="ES40" s="874" t="s">
        <v>23</v>
      </c>
      <c r="ET40" s="768">
        <v>31</v>
      </c>
      <c r="EU40" s="705" t="s">
        <v>21</v>
      </c>
      <c r="EV40" s="706" t="s">
        <v>22</v>
      </c>
      <c r="EW40" s="1072" t="s">
        <v>865</v>
      </c>
      <c r="EX40" s="874" t="s">
        <v>23</v>
      </c>
      <c r="EY40" s="768">
        <v>31</v>
      </c>
      <c r="EZ40" s="705" t="s">
        <v>21</v>
      </c>
      <c r="FA40" s="706" t="s">
        <v>22</v>
      </c>
      <c r="FB40" s="873" t="s">
        <v>946</v>
      </c>
      <c r="FC40" s="874" t="s">
        <v>152</v>
      </c>
      <c r="FD40" s="875">
        <v>32</v>
      </c>
      <c r="FE40" s="705" t="s">
        <v>21</v>
      </c>
      <c r="FF40" s="706" t="s">
        <v>22</v>
      </c>
      <c r="FG40" s="1072" t="s">
        <v>865</v>
      </c>
      <c r="FH40" s="874" t="s">
        <v>23</v>
      </c>
      <c r="FI40" s="768">
        <v>31</v>
      </c>
      <c r="FJ40" s="705" t="s">
        <v>21</v>
      </c>
      <c r="FK40" s="706" t="s">
        <v>22</v>
      </c>
      <c r="FL40" s="1072" t="s">
        <v>947</v>
      </c>
      <c r="FM40" s="1074" t="s">
        <v>936</v>
      </c>
      <c r="FN40" s="875"/>
      <c r="FO40" s="705" t="s">
        <v>21</v>
      </c>
      <c r="FP40" s="709" t="s">
        <v>22</v>
      </c>
      <c r="FQ40" s="1072" t="s">
        <v>865</v>
      </c>
      <c r="FR40" s="874" t="s">
        <v>23</v>
      </c>
      <c r="FS40" s="875">
        <v>31</v>
      </c>
      <c r="FT40" s="705" t="s">
        <v>21</v>
      </c>
      <c r="FU40" s="709" t="s">
        <v>22</v>
      </c>
      <c r="FV40" s="1072" t="s">
        <v>939</v>
      </c>
      <c r="FW40" s="874" t="s">
        <v>697</v>
      </c>
      <c r="FX40" s="875">
        <v>33</v>
      </c>
      <c r="FY40" s="710" t="s">
        <v>21</v>
      </c>
      <c r="FZ40" s="706" t="s">
        <v>22</v>
      </c>
      <c r="GA40" s="1072" t="s">
        <v>865</v>
      </c>
      <c r="GB40" s="874" t="s">
        <v>23</v>
      </c>
      <c r="GC40" s="875">
        <v>31</v>
      </c>
      <c r="GD40" s="710" t="s">
        <v>21</v>
      </c>
      <c r="GE40" s="706" t="s">
        <v>22</v>
      </c>
      <c r="GF40" s="1072" t="s">
        <v>953</v>
      </c>
      <c r="GG40" s="874" t="s">
        <v>724</v>
      </c>
      <c r="GH40" s="875" t="s">
        <v>207</v>
      </c>
      <c r="GI40" s="764" t="s">
        <v>21</v>
      </c>
      <c r="GJ40" s="765" t="s">
        <v>22</v>
      </c>
      <c r="GK40" s="766" t="s">
        <v>865</v>
      </c>
      <c r="GL40" s="767" t="s">
        <v>23</v>
      </c>
      <c r="GM40" s="768">
        <v>31</v>
      </c>
      <c r="GN40" s="764" t="s">
        <v>21</v>
      </c>
      <c r="GO40" s="765" t="s">
        <v>22</v>
      </c>
      <c r="GP40" s="766"/>
      <c r="GQ40" s="767"/>
      <c r="GR40" s="768"/>
      <c r="GS40" s="764" t="s">
        <v>21</v>
      </c>
      <c r="GT40" s="765" t="s">
        <v>22</v>
      </c>
      <c r="GU40" s="766"/>
      <c r="GV40" s="767"/>
      <c r="GW40" s="768"/>
      <c r="GX40" s="153" t="s">
        <v>21</v>
      </c>
      <c r="GY40" s="92" t="s">
        <v>22</v>
      </c>
      <c r="GZ40" s="587"/>
      <c r="HA40" s="584"/>
      <c r="HB40" s="169"/>
      <c r="HC40" s="153" t="s">
        <v>21</v>
      </c>
      <c r="HD40" s="92" t="s">
        <v>22</v>
      </c>
      <c r="HE40" s="587" t="s">
        <v>864</v>
      </c>
      <c r="HF40" s="584" t="s">
        <v>617</v>
      </c>
      <c r="HG40" s="169">
        <v>24</v>
      </c>
      <c r="HH40" s="153" t="s">
        <v>21</v>
      </c>
      <c r="HI40" s="92" t="s">
        <v>22</v>
      </c>
      <c r="HJ40" s="587" t="s">
        <v>959</v>
      </c>
      <c r="HK40" s="584" t="s">
        <v>122</v>
      </c>
      <c r="HL40" s="902">
        <v>41</v>
      </c>
      <c r="HM40" s="148" t="s">
        <v>21</v>
      </c>
      <c r="HN40" s="92" t="s">
        <v>22</v>
      </c>
      <c r="HO40" s="587"/>
      <c r="HP40" s="584"/>
      <c r="HQ40" s="169"/>
      <c r="HR40" s="153" t="s">
        <v>21</v>
      </c>
      <c r="HS40" s="92" t="s">
        <v>22</v>
      </c>
      <c r="HT40" s="587"/>
      <c r="HU40" s="584"/>
      <c r="HV40" s="169"/>
      <c r="HW40" s="1077" t="s">
        <v>21</v>
      </c>
      <c r="HX40" s="1078" t="s">
        <v>22</v>
      </c>
      <c r="HY40" s="587"/>
      <c r="HZ40" s="584"/>
      <c r="IA40" s="169"/>
      <c r="IB40" s="153" t="s">
        <v>21</v>
      </c>
      <c r="IC40" s="92" t="s">
        <v>22</v>
      </c>
      <c r="ID40" s="587"/>
      <c r="IE40" s="584"/>
      <c r="IF40" s="169"/>
      <c r="IG40" s="842"/>
      <c r="IH40" s="205" t="s">
        <v>21</v>
      </c>
      <c r="II40" s="1371"/>
      <c r="IJ40" s="1371"/>
      <c r="IK40" s="1371"/>
      <c r="IL40" s="1368"/>
      <c r="IM40" s="1368"/>
      <c r="IN40" s="1368"/>
      <c r="IO40" s="1368"/>
      <c r="IP40" s="1368"/>
      <c r="IQ40" s="1368"/>
      <c r="IR40" s="1368"/>
      <c r="IS40" s="1368"/>
      <c r="IT40" s="1368"/>
      <c r="IU40" s="1378"/>
      <c r="IV40" s="1368"/>
      <c r="IW40" s="1368"/>
      <c r="IX40" s="1368"/>
      <c r="IY40" s="1368"/>
      <c r="IZ40" s="1389"/>
      <c r="JA40" s="129" t="s">
        <v>21</v>
      </c>
      <c r="JB40" s="1352"/>
      <c r="JC40" s="1375"/>
      <c r="JD40" s="1352"/>
      <c r="JE40" s="1352"/>
      <c r="JF40" s="1352"/>
      <c r="JG40" s="1352"/>
      <c r="JH40" s="1352"/>
      <c r="JI40" s="1352"/>
      <c r="JJ40" s="1352"/>
      <c r="JK40" s="1352"/>
      <c r="JL40" s="1352"/>
      <c r="JM40" s="1352"/>
      <c r="JN40" s="1381"/>
      <c r="JO40" s="1352"/>
      <c r="JP40" s="1352"/>
      <c r="JQ40" s="1352"/>
      <c r="JR40" s="1358"/>
      <c r="JS40" s="118"/>
      <c r="JT40" s="108" t="s">
        <v>21</v>
      </c>
      <c r="JU40" s="1355"/>
      <c r="JV40" s="1360"/>
      <c r="JW40" s="1355"/>
      <c r="JX40" s="1355"/>
      <c r="JY40" s="1355"/>
      <c r="JZ40" s="1355"/>
      <c r="KA40" s="1355"/>
      <c r="KB40" s="1355"/>
      <c r="KC40" s="1355"/>
      <c r="KD40" s="1355"/>
      <c r="KE40" s="1355"/>
      <c r="KF40" s="1355"/>
      <c r="KG40" s="1360"/>
      <c r="KH40" s="1360"/>
      <c r="KI40" s="1360"/>
      <c r="KJ40" s="1360"/>
      <c r="KK40" s="1355"/>
      <c r="KL40" s="1355"/>
      <c r="KM40" s="1360"/>
      <c r="KN40" s="1360"/>
      <c r="KO40" s="1360"/>
      <c r="KP40" s="1360"/>
      <c r="KQ40" s="1360"/>
      <c r="KR40" s="1360"/>
      <c r="KS40" s="1360"/>
      <c r="KT40" s="1360"/>
      <c r="KU40" s="1360"/>
      <c r="KV40" s="1360"/>
      <c r="KW40" s="1360"/>
      <c r="KX40" s="1360"/>
      <c r="KY40" s="1360"/>
      <c r="KZ40" s="1360"/>
      <c r="LA40" s="1355"/>
      <c r="LB40" s="1355"/>
      <c r="LC40" s="1360"/>
      <c r="LD40" s="1360"/>
      <c r="LE40" s="1360"/>
      <c r="LF40" s="1360"/>
    </row>
    <row r="41" spans="1:318" s="7" customFormat="1" ht="8.1" customHeight="1" thickBot="1">
      <c r="A41" s="148"/>
      <c r="B41" s="92"/>
      <c r="C41" s="201"/>
      <c r="D41" s="161"/>
      <c r="E41" s="169"/>
      <c r="F41" s="148"/>
      <c r="G41" s="92"/>
      <c r="H41" s="201" t="s">
        <v>911</v>
      </c>
      <c r="I41" s="161"/>
      <c r="J41" s="169"/>
      <c r="K41" s="148"/>
      <c r="L41" s="92"/>
      <c r="M41" s="258"/>
      <c r="N41" s="161"/>
      <c r="O41" s="169"/>
      <c r="P41" s="148"/>
      <c r="Q41" s="92"/>
      <c r="R41" s="258"/>
      <c r="S41" s="161"/>
      <c r="T41" s="169"/>
      <c r="U41" s="148"/>
      <c r="V41" s="92"/>
      <c r="W41" s="258"/>
      <c r="X41" s="161"/>
      <c r="Y41" s="169"/>
      <c r="Z41" s="148"/>
      <c r="AA41" s="92"/>
      <c r="AB41" s="258"/>
      <c r="AC41" s="161"/>
      <c r="AD41" s="169"/>
      <c r="AE41" s="148"/>
      <c r="AF41" s="92"/>
      <c r="AG41" s="258" t="s">
        <v>723</v>
      </c>
      <c r="AH41" s="161"/>
      <c r="AI41" s="496"/>
      <c r="AJ41" s="148"/>
      <c r="AK41" s="92"/>
      <c r="AL41" s="882"/>
      <c r="AM41" s="883"/>
      <c r="AN41" s="496"/>
      <c r="AO41" s="148"/>
      <c r="AP41" s="92"/>
      <c r="AQ41" s="201"/>
      <c r="AR41" s="161"/>
      <c r="AS41" s="169"/>
      <c r="AT41" s="148"/>
      <c r="AU41" s="92"/>
      <c r="AV41" s="289"/>
      <c r="AW41" s="166"/>
      <c r="AX41" s="169"/>
      <c r="AY41" s="148"/>
      <c r="AZ41" s="92"/>
      <c r="BA41" s="258" t="s">
        <v>924</v>
      </c>
      <c r="BB41" s="161"/>
      <c r="BC41" s="402"/>
      <c r="BD41" s="148"/>
      <c r="BE41" s="92"/>
      <c r="BF41" s="258"/>
      <c r="BG41" s="161"/>
      <c r="BH41" s="402"/>
      <c r="BI41" s="148"/>
      <c r="BJ41" s="92"/>
      <c r="BK41" s="258" t="s">
        <v>703</v>
      </c>
      <c r="BL41" s="161"/>
      <c r="BM41" s="402"/>
      <c r="BN41" s="148"/>
      <c r="BO41" s="92"/>
      <c r="BP41" s="557" t="s">
        <v>353</v>
      </c>
      <c r="BQ41" s="558"/>
      <c r="BR41" s="462"/>
      <c r="BS41" s="148"/>
      <c r="BT41" s="92"/>
      <c r="BU41" s="557"/>
      <c r="BV41" s="558"/>
      <c r="BW41" s="462"/>
      <c r="BX41" s="148"/>
      <c r="BY41" s="92"/>
      <c r="BZ41" s="557"/>
      <c r="CA41" s="558"/>
      <c r="CB41" s="462"/>
      <c r="CC41" s="148"/>
      <c r="CD41" s="92"/>
      <c r="CE41" s="258"/>
      <c r="CF41" s="161"/>
      <c r="CG41" s="169"/>
      <c r="CH41" s="148"/>
      <c r="CI41" s="92"/>
      <c r="CJ41" s="289"/>
      <c r="CK41" s="482"/>
      <c r="CL41" s="169"/>
      <c r="CM41" s="148"/>
      <c r="CN41" s="92"/>
      <c r="CO41" s="555"/>
      <c r="CP41" s="563"/>
      <c r="CQ41" s="169"/>
      <c r="CR41" s="148"/>
      <c r="CS41" s="92"/>
      <c r="CT41" s="555"/>
      <c r="CU41" s="563"/>
      <c r="CV41" s="169"/>
      <c r="CW41" s="148"/>
      <c r="CX41" s="92"/>
      <c r="CY41" s="555"/>
      <c r="CZ41" s="563"/>
      <c r="DA41" s="169"/>
      <c r="DB41" s="153"/>
      <c r="DC41" s="92"/>
      <c r="DD41" s="555"/>
      <c r="DE41" s="563"/>
      <c r="DF41" s="169"/>
      <c r="DG41" s="148"/>
      <c r="DH41" s="448"/>
      <c r="DI41" s="557"/>
      <c r="DJ41" s="563"/>
      <c r="DK41" s="169"/>
      <c r="DL41" s="312"/>
      <c r="DM41" s="92"/>
      <c r="DN41" s="445"/>
      <c r="DO41" s="446"/>
      <c r="DP41" s="440"/>
      <c r="DQ41" s="312"/>
      <c r="DR41" s="92"/>
      <c r="DS41" s="445"/>
      <c r="DT41" s="446"/>
      <c r="DU41" s="440"/>
      <c r="DV41" s="312"/>
      <c r="DW41" s="92"/>
      <c r="DX41" s="289"/>
      <c r="DY41" s="258"/>
      <c r="DZ41" s="1207"/>
      <c r="EA41" s="312"/>
      <c r="EB41" s="92"/>
      <c r="EC41" s="555"/>
      <c r="ED41" s="563"/>
      <c r="EE41" s="169"/>
      <c r="EF41" s="312"/>
      <c r="EG41" s="92"/>
      <c r="EH41" s="289" t="s">
        <v>817</v>
      </c>
      <c r="EI41" s="482"/>
      <c r="EJ41" s="496"/>
      <c r="EK41" s="705"/>
      <c r="EL41" s="706"/>
      <c r="EM41" s="1072"/>
      <c r="EN41" s="876"/>
      <c r="EO41" s="875"/>
      <c r="EP41" s="705"/>
      <c r="EQ41" s="706"/>
      <c r="ER41" s="873"/>
      <c r="ES41" s="876"/>
      <c r="ET41" s="768"/>
      <c r="EU41" s="705"/>
      <c r="EV41" s="706"/>
      <c r="EW41" s="1072"/>
      <c r="EX41" s="876"/>
      <c r="EY41" s="768"/>
      <c r="EZ41" s="705"/>
      <c r="FA41" s="706"/>
      <c r="FB41" s="873" t="s">
        <v>948</v>
      </c>
      <c r="FC41" s="876"/>
      <c r="FD41" s="875"/>
      <c r="FE41" s="705"/>
      <c r="FF41" s="706"/>
      <c r="FG41" s="1072"/>
      <c r="FH41" s="876"/>
      <c r="FI41" s="768"/>
      <c r="FJ41" s="705"/>
      <c r="FK41" s="706"/>
      <c r="FL41" s="1072" t="s">
        <v>949</v>
      </c>
      <c r="FM41" s="876"/>
      <c r="FN41" s="875"/>
      <c r="FO41" s="705"/>
      <c r="FP41" s="709"/>
      <c r="FQ41" s="1072"/>
      <c r="FR41" s="876"/>
      <c r="FS41" s="875"/>
      <c r="FT41" s="705"/>
      <c r="FU41" s="709"/>
      <c r="FV41" s="1072" t="s">
        <v>942</v>
      </c>
      <c r="FW41" s="876"/>
      <c r="FX41" s="875"/>
      <c r="FY41" s="710"/>
      <c r="FZ41" s="706"/>
      <c r="GA41" s="1072"/>
      <c r="GB41" s="876"/>
      <c r="GC41" s="875"/>
      <c r="GD41" s="710"/>
      <c r="GE41" s="706"/>
      <c r="GF41" s="1072" t="s">
        <v>954</v>
      </c>
      <c r="GG41" s="876"/>
      <c r="GH41" s="875">
        <v>24</v>
      </c>
      <c r="GI41" s="764"/>
      <c r="GJ41" s="765"/>
      <c r="GK41" s="766"/>
      <c r="GL41" s="767"/>
      <c r="GM41" s="768"/>
      <c r="GN41" s="764"/>
      <c r="GO41" s="765"/>
      <c r="GP41" s="766"/>
      <c r="GQ41" s="767"/>
      <c r="GR41" s="768"/>
      <c r="GS41" s="764"/>
      <c r="GT41" s="765"/>
      <c r="GU41" s="766"/>
      <c r="GV41" s="767"/>
      <c r="GW41" s="768"/>
      <c r="GX41" s="153"/>
      <c r="GY41" s="92"/>
      <c r="GZ41" s="587"/>
      <c r="HA41" s="584"/>
      <c r="HB41" s="169"/>
      <c r="HC41" s="153"/>
      <c r="HD41" s="92"/>
      <c r="HE41" s="587"/>
      <c r="HF41" s="584"/>
      <c r="HG41" s="169"/>
      <c r="HH41" s="153"/>
      <c r="HI41" s="92"/>
      <c r="HJ41" s="587"/>
      <c r="HK41" s="584"/>
      <c r="HL41" s="902"/>
      <c r="HM41" s="148"/>
      <c r="HN41" s="92"/>
      <c r="HO41" s="587"/>
      <c r="HP41" s="584"/>
      <c r="HQ41" s="169"/>
      <c r="HR41" s="153"/>
      <c r="HS41" s="92"/>
      <c r="HT41" s="587"/>
      <c r="HU41" s="584"/>
      <c r="HV41" s="169"/>
      <c r="HW41" s="1077"/>
      <c r="HX41" s="1078"/>
      <c r="HY41" s="587"/>
      <c r="HZ41" s="584"/>
      <c r="IA41" s="169"/>
      <c r="IB41" s="153"/>
      <c r="IC41" s="92"/>
      <c r="ID41" s="587"/>
      <c r="IE41" s="584"/>
      <c r="IF41" s="169"/>
      <c r="IG41" s="842"/>
      <c r="IH41" s="205"/>
      <c r="II41" s="1371"/>
      <c r="IJ41" s="1371"/>
      <c r="IK41" s="1371"/>
      <c r="IL41" s="1368"/>
      <c r="IM41" s="1368"/>
      <c r="IN41" s="1368"/>
      <c r="IO41" s="1368"/>
      <c r="IP41" s="1368"/>
      <c r="IQ41" s="1368"/>
      <c r="IR41" s="1368"/>
      <c r="IS41" s="1368"/>
      <c r="IT41" s="1368"/>
      <c r="IU41" s="1378"/>
      <c r="IV41" s="1368"/>
      <c r="IW41" s="1368"/>
      <c r="IX41" s="1368"/>
      <c r="IY41" s="1368"/>
      <c r="IZ41" s="1389"/>
      <c r="JA41" s="129"/>
      <c r="JB41" s="1352"/>
      <c r="JC41" s="1375"/>
      <c r="JD41" s="1352"/>
      <c r="JE41" s="1352"/>
      <c r="JF41" s="1352"/>
      <c r="JG41" s="1352"/>
      <c r="JH41" s="1352"/>
      <c r="JI41" s="1352"/>
      <c r="JJ41" s="1352"/>
      <c r="JK41" s="1352"/>
      <c r="JL41" s="1352"/>
      <c r="JM41" s="1352"/>
      <c r="JN41" s="1381"/>
      <c r="JO41" s="1352"/>
      <c r="JP41" s="1352"/>
      <c r="JQ41" s="1352"/>
      <c r="JR41" s="1358"/>
      <c r="JS41" s="118"/>
      <c r="JT41" s="108"/>
      <c r="JU41" s="1355"/>
      <c r="JV41" s="1360"/>
      <c r="JW41" s="1355"/>
      <c r="JX41" s="1355"/>
      <c r="JY41" s="1355"/>
      <c r="JZ41" s="1355"/>
      <c r="KA41" s="1355"/>
      <c r="KB41" s="1355"/>
      <c r="KC41" s="1355"/>
      <c r="KD41" s="1355"/>
      <c r="KE41" s="1355"/>
      <c r="KF41" s="1355"/>
      <c r="KG41" s="1360"/>
      <c r="KH41" s="1360"/>
      <c r="KI41" s="1360"/>
      <c r="KJ41" s="1360"/>
      <c r="KK41" s="1355"/>
      <c r="KL41" s="1355"/>
      <c r="KM41" s="1360"/>
      <c r="KN41" s="1360"/>
      <c r="KO41" s="1360"/>
      <c r="KP41" s="1360"/>
      <c r="KQ41" s="1360"/>
      <c r="KR41" s="1360"/>
      <c r="KS41" s="1360"/>
      <c r="KT41" s="1360"/>
      <c r="KU41" s="1360"/>
      <c r="KV41" s="1360"/>
      <c r="KW41" s="1360"/>
      <c r="KX41" s="1360"/>
      <c r="KY41" s="1360"/>
      <c r="KZ41" s="1360"/>
      <c r="LA41" s="1355"/>
      <c r="LB41" s="1355"/>
      <c r="LC41" s="1360"/>
      <c r="LD41" s="1360"/>
      <c r="LE41" s="1360"/>
      <c r="LF41" s="1360"/>
    </row>
    <row r="42" spans="1:318" s="7" customFormat="1" ht="8.1" customHeight="1" thickBot="1">
      <c r="A42" s="151"/>
      <c r="B42" s="93"/>
      <c r="C42" s="203"/>
      <c r="D42" s="162"/>
      <c r="E42" s="170"/>
      <c r="F42" s="151"/>
      <c r="G42" s="93"/>
      <c r="H42" s="203"/>
      <c r="I42" s="162"/>
      <c r="J42" s="170"/>
      <c r="K42" s="151"/>
      <c r="L42" s="93"/>
      <c r="M42" s="259"/>
      <c r="N42" s="162"/>
      <c r="O42" s="170"/>
      <c r="P42" s="151"/>
      <c r="Q42" s="93"/>
      <c r="R42" s="259"/>
      <c r="S42" s="162"/>
      <c r="T42" s="170"/>
      <c r="U42" s="151"/>
      <c r="V42" s="93"/>
      <c r="W42" s="259"/>
      <c r="X42" s="162"/>
      <c r="Y42" s="170"/>
      <c r="Z42" s="151"/>
      <c r="AA42" s="93"/>
      <c r="AB42" s="259"/>
      <c r="AC42" s="162"/>
      <c r="AD42" s="170"/>
      <c r="AE42" s="151"/>
      <c r="AF42" s="93"/>
      <c r="AG42" s="259" t="s">
        <v>916</v>
      </c>
      <c r="AH42" s="162"/>
      <c r="AI42" s="1201"/>
      <c r="AJ42" s="151"/>
      <c r="AK42" s="93"/>
      <c r="AL42" s="884"/>
      <c r="AM42" s="885"/>
      <c r="AN42" s="1201"/>
      <c r="AO42" s="149"/>
      <c r="AP42" s="93"/>
      <c r="AQ42" s="203"/>
      <c r="AR42" s="162"/>
      <c r="AS42" s="170"/>
      <c r="AT42" s="149"/>
      <c r="AU42" s="93"/>
      <c r="AV42" s="203"/>
      <c r="AW42" s="162"/>
      <c r="AX42" s="170"/>
      <c r="AY42" s="149"/>
      <c r="AZ42" s="93"/>
      <c r="BA42" s="259"/>
      <c r="BB42" s="162"/>
      <c r="BC42" s="403"/>
      <c r="BD42" s="151"/>
      <c r="BE42" s="93"/>
      <c r="BF42" s="259"/>
      <c r="BG42" s="162"/>
      <c r="BH42" s="403"/>
      <c r="BI42" s="151"/>
      <c r="BJ42" s="93"/>
      <c r="BK42" s="259"/>
      <c r="BL42" s="162"/>
      <c r="BM42" s="403"/>
      <c r="BN42" s="151"/>
      <c r="BO42" s="93"/>
      <c r="BP42" s="559"/>
      <c r="BQ42" s="560"/>
      <c r="BR42" s="465"/>
      <c r="BS42" s="151"/>
      <c r="BT42" s="93"/>
      <c r="BU42" s="559"/>
      <c r="BV42" s="560"/>
      <c r="BW42" s="465"/>
      <c r="BX42" s="151"/>
      <c r="BY42" s="93"/>
      <c r="BZ42" s="559"/>
      <c r="CA42" s="560"/>
      <c r="CB42" s="465"/>
      <c r="CC42" s="151"/>
      <c r="CD42" s="93"/>
      <c r="CE42" s="259"/>
      <c r="CF42" s="162"/>
      <c r="CG42" s="170"/>
      <c r="CH42" s="151"/>
      <c r="CI42" s="93"/>
      <c r="CJ42" s="259"/>
      <c r="CK42" s="483"/>
      <c r="CL42" s="170"/>
      <c r="CM42" s="151"/>
      <c r="CN42" s="93"/>
      <c r="CO42" s="573"/>
      <c r="CP42" s="560"/>
      <c r="CQ42" s="170"/>
      <c r="CR42" s="151"/>
      <c r="CS42" s="93"/>
      <c r="CT42" s="573"/>
      <c r="CU42" s="560"/>
      <c r="CV42" s="170"/>
      <c r="CW42" s="151"/>
      <c r="CX42" s="93"/>
      <c r="CY42" s="573"/>
      <c r="CZ42" s="560"/>
      <c r="DA42" s="170"/>
      <c r="DB42" s="151"/>
      <c r="DC42" s="93"/>
      <c r="DD42" s="573"/>
      <c r="DE42" s="560"/>
      <c r="DF42" s="170"/>
      <c r="DG42" s="151"/>
      <c r="DH42" s="112"/>
      <c r="DI42" s="559"/>
      <c r="DJ42" s="560"/>
      <c r="DK42" s="170"/>
      <c r="DL42" s="313"/>
      <c r="DM42" s="93"/>
      <c r="DN42" s="442"/>
      <c r="DO42" s="447"/>
      <c r="DP42" s="441"/>
      <c r="DQ42" s="313"/>
      <c r="DR42" s="93"/>
      <c r="DS42" s="442"/>
      <c r="DT42" s="447"/>
      <c r="DU42" s="441"/>
      <c r="DV42" s="313"/>
      <c r="DW42" s="93"/>
      <c r="DX42" s="259"/>
      <c r="DY42" s="506"/>
      <c r="DZ42" s="1208"/>
      <c r="EA42" s="313"/>
      <c r="EB42" s="93"/>
      <c r="EC42" s="573"/>
      <c r="ED42" s="560"/>
      <c r="EE42" s="170"/>
      <c r="EF42" s="313"/>
      <c r="EG42" s="93"/>
      <c r="EH42" s="399"/>
      <c r="EI42" s="483"/>
      <c r="EJ42" s="664"/>
      <c r="EK42" s="718"/>
      <c r="EL42" s="719"/>
      <c r="EM42" s="1073"/>
      <c r="EN42" s="878"/>
      <c r="EO42" s="879"/>
      <c r="EP42" s="718"/>
      <c r="EQ42" s="719"/>
      <c r="ER42" s="877"/>
      <c r="ES42" s="878"/>
      <c r="ET42" s="772"/>
      <c r="EU42" s="718"/>
      <c r="EV42" s="719"/>
      <c r="EW42" s="1073"/>
      <c r="EX42" s="878"/>
      <c r="EY42" s="772"/>
      <c r="EZ42" s="718"/>
      <c r="FA42" s="719"/>
      <c r="FB42" s="877" t="s">
        <v>950</v>
      </c>
      <c r="FC42" s="878"/>
      <c r="FD42" s="879"/>
      <c r="FE42" s="718"/>
      <c r="FF42" s="719"/>
      <c r="FG42" s="1073"/>
      <c r="FH42" s="878"/>
      <c r="FI42" s="772"/>
      <c r="FJ42" s="718"/>
      <c r="FK42" s="719"/>
      <c r="FL42" s="1073" t="s">
        <v>951</v>
      </c>
      <c r="FM42" s="878"/>
      <c r="FN42" s="879"/>
      <c r="FO42" s="718"/>
      <c r="FP42" s="714"/>
      <c r="FQ42" s="1073"/>
      <c r="FR42" s="878"/>
      <c r="FS42" s="879"/>
      <c r="FT42" s="718"/>
      <c r="FU42" s="714"/>
      <c r="FV42" s="1073" t="s">
        <v>943</v>
      </c>
      <c r="FW42" s="878"/>
      <c r="FX42" s="879"/>
      <c r="FY42" s="718"/>
      <c r="FZ42" s="719"/>
      <c r="GA42" s="1073"/>
      <c r="GB42" s="878"/>
      <c r="GC42" s="879"/>
      <c r="GD42" s="718"/>
      <c r="GE42" s="719"/>
      <c r="GF42" s="1073"/>
      <c r="GG42" s="878"/>
      <c r="GH42" s="879"/>
      <c r="GI42" s="769"/>
      <c r="GJ42" s="774"/>
      <c r="GK42" s="771"/>
      <c r="GL42" s="771"/>
      <c r="GM42" s="772"/>
      <c r="GN42" s="769"/>
      <c r="GO42" s="774"/>
      <c r="GP42" s="771"/>
      <c r="GQ42" s="771"/>
      <c r="GR42" s="772"/>
      <c r="GS42" s="769"/>
      <c r="GT42" s="774"/>
      <c r="GU42" s="771"/>
      <c r="GV42" s="771"/>
      <c r="GW42" s="772"/>
      <c r="GX42" s="151"/>
      <c r="GY42" s="93"/>
      <c r="GZ42" s="588"/>
      <c r="HA42" s="588"/>
      <c r="HB42" s="170"/>
      <c r="HC42" s="151"/>
      <c r="HD42" s="93"/>
      <c r="HE42" s="588"/>
      <c r="HF42" s="588"/>
      <c r="HG42" s="170"/>
      <c r="HH42" s="151"/>
      <c r="HI42" s="93"/>
      <c r="HJ42" s="588"/>
      <c r="HK42" s="588"/>
      <c r="HL42" s="903"/>
      <c r="HM42" s="151"/>
      <c r="HN42" s="93"/>
      <c r="HO42" s="588"/>
      <c r="HP42" s="588"/>
      <c r="HQ42" s="170"/>
      <c r="HR42" s="151"/>
      <c r="HS42" s="93"/>
      <c r="HT42" s="588"/>
      <c r="HU42" s="588"/>
      <c r="HV42" s="170"/>
      <c r="HW42" s="1079"/>
      <c r="HX42" s="1082"/>
      <c r="HY42" s="588"/>
      <c r="HZ42" s="588"/>
      <c r="IA42" s="170"/>
      <c r="IB42" s="151"/>
      <c r="IC42" s="93"/>
      <c r="ID42" s="588"/>
      <c r="IE42" s="588"/>
      <c r="IF42" s="170"/>
      <c r="IG42" s="842"/>
      <c r="IH42" s="206"/>
      <c r="II42" s="1372"/>
      <c r="IJ42" s="1372"/>
      <c r="IK42" s="1372"/>
      <c r="IL42" s="1369"/>
      <c r="IM42" s="1369"/>
      <c r="IN42" s="1369"/>
      <c r="IO42" s="1369"/>
      <c r="IP42" s="1369"/>
      <c r="IQ42" s="1369"/>
      <c r="IR42" s="1369"/>
      <c r="IS42" s="1369"/>
      <c r="IT42" s="1369"/>
      <c r="IU42" s="1379"/>
      <c r="IV42" s="1369"/>
      <c r="IW42" s="1369"/>
      <c r="IX42" s="1369"/>
      <c r="IY42" s="1369"/>
      <c r="IZ42" s="1389"/>
      <c r="JA42" s="130"/>
      <c r="JB42" s="1353"/>
      <c r="JC42" s="1376"/>
      <c r="JD42" s="1353"/>
      <c r="JE42" s="1353"/>
      <c r="JF42" s="1353"/>
      <c r="JG42" s="1353"/>
      <c r="JH42" s="1353"/>
      <c r="JI42" s="1353"/>
      <c r="JJ42" s="1353"/>
      <c r="JK42" s="1353"/>
      <c r="JL42" s="1353"/>
      <c r="JM42" s="1353"/>
      <c r="JN42" s="1382"/>
      <c r="JO42" s="1353"/>
      <c r="JP42" s="1353"/>
      <c r="JQ42" s="1353"/>
      <c r="JR42" s="1359"/>
      <c r="JS42" s="119"/>
      <c r="JT42" s="109"/>
      <c r="JU42" s="1356"/>
      <c r="JV42" s="1360"/>
      <c r="JW42" s="1356"/>
      <c r="JX42" s="1356"/>
      <c r="JY42" s="1356"/>
      <c r="JZ42" s="1356"/>
      <c r="KA42" s="1356"/>
      <c r="KB42" s="1356"/>
      <c r="KC42" s="1356"/>
      <c r="KD42" s="1356"/>
      <c r="KE42" s="1356"/>
      <c r="KF42" s="1356"/>
      <c r="KG42" s="1360"/>
      <c r="KH42" s="1360"/>
      <c r="KI42" s="1360"/>
      <c r="KJ42" s="1360"/>
      <c r="KK42" s="1356"/>
      <c r="KL42" s="1356"/>
      <c r="KM42" s="1360"/>
      <c r="KN42" s="1360"/>
      <c r="KO42" s="1360"/>
      <c r="KP42" s="1360"/>
      <c r="KQ42" s="1360"/>
      <c r="KR42" s="1360"/>
      <c r="KS42" s="1360"/>
      <c r="KT42" s="1360"/>
      <c r="KU42" s="1360"/>
      <c r="KV42" s="1360"/>
      <c r="KW42" s="1360"/>
      <c r="KX42" s="1360"/>
      <c r="KY42" s="1360"/>
      <c r="KZ42" s="1360"/>
      <c r="LA42" s="1356"/>
      <c r="LB42" s="1356"/>
      <c r="LC42" s="1360"/>
      <c r="LD42" s="1360"/>
      <c r="LE42" s="1360"/>
      <c r="LF42" s="1360"/>
    </row>
    <row r="43" spans="1:318" s="7" customFormat="1" ht="8.1" customHeight="1" thickBot="1">
      <c r="A43" s="152"/>
      <c r="B43" s="91"/>
      <c r="C43" s="202"/>
      <c r="D43" s="160"/>
      <c r="E43" s="168"/>
      <c r="F43" s="152"/>
      <c r="G43" s="91"/>
      <c r="H43" s="202"/>
      <c r="I43" s="160"/>
      <c r="J43" s="168"/>
      <c r="K43" s="152"/>
      <c r="L43" s="91"/>
      <c r="M43" s="256"/>
      <c r="N43" s="160"/>
      <c r="O43" s="168"/>
      <c r="P43" s="152"/>
      <c r="Q43" s="91"/>
      <c r="R43" s="256"/>
      <c r="S43" s="160"/>
      <c r="T43" s="168"/>
      <c r="U43" s="152"/>
      <c r="V43" s="91"/>
      <c r="W43" s="256"/>
      <c r="X43" s="160"/>
      <c r="Y43" s="168"/>
      <c r="Z43" s="152"/>
      <c r="AA43" s="91"/>
      <c r="AB43" s="256"/>
      <c r="AC43" s="160"/>
      <c r="AD43" s="168"/>
      <c r="AE43" s="152"/>
      <c r="AF43" s="91"/>
      <c r="AG43" s="256"/>
      <c r="AH43" s="160"/>
      <c r="AI43" s="495"/>
      <c r="AJ43" s="152"/>
      <c r="AK43" s="91"/>
      <c r="AL43" s="880"/>
      <c r="AM43" s="869"/>
      <c r="AN43" s="495"/>
      <c r="AO43" s="147"/>
      <c r="AP43" s="91"/>
      <c r="AQ43" s="156"/>
      <c r="AR43" s="181"/>
      <c r="AS43" s="168"/>
      <c r="AT43" s="147"/>
      <c r="AU43" s="91"/>
      <c r="AV43" s="156"/>
      <c r="AW43" s="181"/>
      <c r="AX43" s="168"/>
      <c r="AY43" s="147"/>
      <c r="AZ43" s="91"/>
      <c r="BA43" s="156"/>
      <c r="BB43" s="181"/>
      <c r="BC43" s="168"/>
      <c r="BD43" s="152"/>
      <c r="BE43" s="91"/>
      <c r="BF43" s="156"/>
      <c r="BG43" s="181"/>
      <c r="BH43" s="168"/>
      <c r="BI43" s="152"/>
      <c r="BJ43" s="91"/>
      <c r="BK43" s="156"/>
      <c r="BL43" s="181"/>
      <c r="BM43" s="168"/>
      <c r="BN43" s="152"/>
      <c r="BO43" s="91"/>
      <c r="BP43" s="458"/>
      <c r="BQ43" s="561"/>
      <c r="BR43" s="459"/>
      <c r="BS43" s="152"/>
      <c r="BT43" s="91"/>
      <c r="BU43" s="156"/>
      <c r="BV43" s="181"/>
      <c r="BW43" s="168"/>
      <c r="BX43" s="152"/>
      <c r="BY43" s="91"/>
      <c r="BZ43" s="156"/>
      <c r="CA43" s="181"/>
      <c r="CB43" s="168"/>
      <c r="CC43" s="152"/>
      <c r="CD43" s="91"/>
      <c r="CE43" s="505"/>
      <c r="CF43" s="481"/>
      <c r="CG43" s="168"/>
      <c r="CH43" s="152"/>
      <c r="CI43" s="91"/>
      <c r="CJ43" s="505"/>
      <c r="CK43" s="481"/>
      <c r="CL43" s="168"/>
      <c r="CM43" s="152"/>
      <c r="CN43" s="91"/>
      <c r="CO43" s="404"/>
      <c r="CP43" s="395"/>
      <c r="CQ43" s="168"/>
      <c r="CR43" s="152"/>
      <c r="CS43" s="91"/>
      <c r="CT43" s="404"/>
      <c r="CU43" s="395"/>
      <c r="CV43" s="168"/>
      <c r="CW43" s="152"/>
      <c r="CX43" s="91"/>
      <c r="CY43" s="163"/>
      <c r="CZ43" s="260"/>
      <c r="DA43" s="168"/>
      <c r="DB43" s="152"/>
      <c r="DC43" s="91"/>
      <c r="DD43" s="163"/>
      <c r="DE43" s="260"/>
      <c r="DF43" s="168"/>
      <c r="DG43" s="152"/>
      <c r="DH43" s="113"/>
      <c r="DI43" s="163"/>
      <c r="DJ43" s="260"/>
      <c r="DK43" s="168"/>
      <c r="DL43" s="152"/>
      <c r="DM43" s="91"/>
      <c r="DN43" s="309"/>
      <c r="DO43" s="395"/>
      <c r="DP43" s="401"/>
      <c r="DQ43" s="311"/>
      <c r="DR43" s="91"/>
      <c r="DS43" s="309"/>
      <c r="DT43" s="395"/>
      <c r="DU43" s="401"/>
      <c r="DV43" s="311"/>
      <c r="DW43" s="91"/>
      <c r="DX43" s="505"/>
      <c r="DY43" s="1202"/>
      <c r="DZ43" s="1206"/>
      <c r="EA43" s="152"/>
      <c r="EB43" s="91"/>
      <c r="EC43" s="163"/>
      <c r="ED43" s="260"/>
      <c r="EE43" s="168"/>
      <c r="EF43" s="152"/>
      <c r="EG43" s="91"/>
      <c r="EH43" s="163"/>
      <c r="EI43" s="260"/>
      <c r="EJ43" s="168"/>
      <c r="EK43" s="704"/>
      <c r="EL43" s="699"/>
      <c r="EM43" s="870"/>
      <c r="EN43" s="871"/>
      <c r="EO43" s="872"/>
      <c r="EP43" s="704"/>
      <c r="EQ43" s="699"/>
      <c r="ER43" s="870"/>
      <c r="ES43" s="871"/>
      <c r="ET43" s="763"/>
      <c r="EU43" s="704"/>
      <c r="EV43" s="699"/>
      <c r="EW43" s="1071"/>
      <c r="EX43" s="871"/>
      <c r="EY43" s="763"/>
      <c r="EZ43" s="704"/>
      <c r="FA43" s="699"/>
      <c r="FB43" s="700" t="s">
        <v>944</v>
      </c>
      <c r="FC43" s="701"/>
      <c r="FD43" s="702"/>
      <c r="FE43" s="704"/>
      <c r="FF43" s="699"/>
      <c r="FG43" s="870"/>
      <c r="FH43" s="871"/>
      <c r="FI43" s="763"/>
      <c r="FJ43" s="704"/>
      <c r="FK43" s="699"/>
      <c r="FL43" s="1071" t="s">
        <v>945</v>
      </c>
      <c r="FM43" s="871"/>
      <c r="FN43" s="872"/>
      <c r="FO43" s="704"/>
      <c r="FP43" s="703"/>
      <c r="FQ43" s="1071"/>
      <c r="FR43" s="871"/>
      <c r="FS43" s="872"/>
      <c r="FT43" s="704"/>
      <c r="FU43" s="703"/>
      <c r="FV43" s="1071" t="s">
        <v>941</v>
      </c>
      <c r="FW43" s="871"/>
      <c r="FX43" s="872"/>
      <c r="FY43" s="704"/>
      <c r="FZ43" s="699"/>
      <c r="GA43" s="1071"/>
      <c r="GB43" s="871"/>
      <c r="GC43" s="872"/>
      <c r="GD43" s="704"/>
      <c r="GE43" s="699"/>
      <c r="GF43" s="1071" t="s">
        <v>952</v>
      </c>
      <c r="GG43" s="871"/>
      <c r="GH43" s="872"/>
      <c r="GI43" s="759"/>
      <c r="GJ43" s="760"/>
      <c r="GK43" s="761"/>
      <c r="GL43" s="762"/>
      <c r="GM43" s="763"/>
      <c r="GN43" s="759"/>
      <c r="GO43" s="760"/>
      <c r="GP43" s="761"/>
      <c r="GQ43" s="762"/>
      <c r="GR43" s="763"/>
      <c r="GS43" s="759"/>
      <c r="GT43" s="760"/>
      <c r="GU43" s="761"/>
      <c r="GV43" s="762"/>
      <c r="GW43" s="763"/>
      <c r="GX43" s="152"/>
      <c r="GY43" s="91"/>
      <c r="GZ43" s="585"/>
      <c r="HA43" s="586"/>
      <c r="HB43" s="168"/>
      <c r="HC43" s="152"/>
      <c r="HD43" s="91"/>
      <c r="HE43" s="585"/>
      <c r="HF43" s="586"/>
      <c r="HG43" s="168"/>
      <c r="HH43" s="152"/>
      <c r="HI43" s="91"/>
      <c r="HJ43" s="585"/>
      <c r="HK43" s="586"/>
      <c r="HL43" s="901"/>
      <c r="HM43" s="152"/>
      <c r="HN43" s="91"/>
      <c r="HO43" s="585"/>
      <c r="HP43" s="586"/>
      <c r="HQ43" s="168"/>
      <c r="HR43" s="152"/>
      <c r="HS43" s="91"/>
      <c r="HT43" s="585"/>
      <c r="HU43" s="586"/>
      <c r="HV43" s="168"/>
      <c r="HW43" s="1075"/>
      <c r="HX43" s="1076"/>
      <c r="HY43" s="585"/>
      <c r="HZ43" s="586"/>
      <c r="IA43" s="168"/>
      <c r="IB43" s="152"/>
      <c r="IC43" s="91"/>
      <c r="ID43" s="585"/>
      <c r="IE43" s="586"/>
      <c r="IF43" s="168"/>
      <c r="IG43" s="841"/>
      <c r="IH43" s="80"/>
      <c r="II43" s="1370">
        <f>COUNTIF($A43:$IA46,"=CSB")</f>
        <v>1</v>
      </c>
      <c r="IJ43" s="1370">
        <f>COUNTIF($A43:$IA46,"41")</f>
        <v>1</v>
      </c>
      <c r="IK43" s="1370">
        <f>COUNTIF($A43:$IA46,"42")</f>
        <v>0</v>
      </c>
      <c r="IL43" s="1367">
        <f>COUNTIF($A43:$IA46,"40")</f>
        <v>0</v>
      </c>
      <c r="IM43" s="1367">
        <f>COUNTIF($A43:$IA46,"11")</f>
        <v>1</v>
      </c>
      <c r="IN43" s="1367">
        <f>COUNTIF($A43:$IA46,"13")</f>
        <v>0</v>
      </c>
      <c r="IO43" s="1367">
        <f>COUNTIF($A43:$IA46,"=19")</f>
        <v>0</v>
      </c>
      <c r="IP43" s="1367">
        <f>COUNTIF($A43:$IA46,"=14")</f>
        <v>0</v>
      </c>
      <c r="IQ43" s="1367">
        <f>COUNTIF($A43:$IA46,"=24")</f>
        <v>2</v>
      </c>
      <c r="IR43" s="1367">
        <f>COUNTIF($A43:$IA46,"=25")</f>
        <v>0</v>
      </c>
      <c r="IS43" s="1367">
        <f>COUNTIF($A43:$IA46,"=26")</f>
        <v>1</v>
      </c>
      <c r="IT43" s="1367">
        <f>COUNTIF($A43:$IA46,"=29")</f>
        <v>0</v>
      </c>
      <c r="IU43" s="1377">
        <f>COUNTIF($A43:$IA46,"=30")</f>
        <v>0</v>
      </c>
      <c r="IV43" s="1367">
        <f>COUNTIF($A43:$IA46,"=31")</f>
        <v>7</v>
      </c>
      <c r="IW43" s="1367">
        <f>COUNTIF($A43:$IA46,"=32")</f>
        <v>1</v>
      </c>
      <c r="IX43" s="1367">
        <f>COUNTIF($A43:$IA46,"=33")</f>
        <v>1</v>
      </c>
      <c r="IY43" s="1367">
        <f>COUNTIF($A43:$IA46,"=34")</f>
        <v>0</v>
      </c>
      <c r="IZ43" s="1389">
        <f>COUNTIF($A43:$IR46,"=34")</f>
        <v>0</v>
      </c>
      <c r="JA43" s="1383" t="s">
        <v>84</v>
      </c>
      <c r="JB43" s="1351" t="str">
        <f>IF(COUNTIF($A43:$IA46,"=41")&gt;0,"X"," ")</f>
        <v>X</v>
      </c>
      <c r="JC43" s="1374" t="str">
        <f>IF(COUNTIF($A43:$IA46,"=42")&gt;0,"X"," ")</f>
        <v xml:space="preserve"> </v>
      </c>
      <c r="JD43" s="1351" t="str">
        <f>IF(COUNTIF($A43:$IA46,"=40")&gt;0,"X"," ")</f>
        <v xml:space="preserve"> </v>
      </c>
      <c r="JE43" s="1351" t="str">
        <f>IF(COUNTIF($A43:$IA46,"=11")&gt;0,"X"," ")</f>
        <v>X</v>
      </c>
      <c r="JF43" s="1351" t="str">
        <f>IF(COUNTIF($A43:$IA46,"=13")&gt;0,"X"," ")</f>
        <v xml:space="preserve"> </v>
      </c>
      <c r="JG43" s="1351" t="str">
        <f>IF(COUNTIF($A43:$IA46,"=19")&gt;0,"X"," ")</f>
        <v xml:space="preserve"> </v>
      </c>
      <c r="JH43" s="1351" t="str">
        <f>IF(COUNTIF($A43:$IA46,"=14")&gt;0,"X"," ")</f>
        <v xml:space="preserve"> </v>
      </c>
      <c r="JI43" s="1351" t="str">
        <f>IF(COUNTIF($A43:$IA46,"=23")&gt;0,"X"," ")</f>
        <v xml:space="preserve"> </v>
      </c>
      <c r="JJ43" s="1351" t="str">
        <f>IF(COUNTIF($A43:$IA46,"=24")&gt;0,"X"," ")</f>
        <v>X</v>
      </c>
      <c r="JK43" s="1351" t="str">
        <f>IF(COUNTIF($A43:$IA46,"=25")&gt;0,"X"," ")</f>
        <v xml:space="preserve"> </v>
      </c>
      <c r="JL43" s="1351" t="str">
        <f>IF(COUNTIF($A43:$IA46,"=26")&gt;0,"X"," ")</f>
        <v>X</v>
      </c>
      <c r="JM43" s="1351" t="str">
        <f>IF(COUNTIF($A43:$IA46,"=29")&gt;0,"X"," ")</f>
        <v xml:space="preserve"> </v>
      </c>
      <c r="JN43" s="1380" t="str">
        <f>IF(COUNTIF($A43:$IA46,"=30")&gt;0,"X"," ")</f>
        <v xml:space="preserve"> </v>
      </c>
      <c r="JO43" s="1351" t="str">
        <f>IF(COUNTIF($A43:$IA46,"=31")&gt;0,"X"," ")</f>
        <v>X</v>
      </c>
      <c r="JP43" s="1351" t="str">
        <f>IF(COUNTIF($A43:$IA46,"=32")&gt;0,"X"," ")</f>
        <v>X</v>
      </c>
      <c r="JQ43" s="1351" t="str">
        <f>IF(COUNTIF($A43:$IA46,"=33")&gt;0,"X"," ")</f>
        <v>X</v>
      </c>
      <c r="JR43" s="1357" t="str">
        <f>IF(COUNTIF($A43:$IA46,"=34")&gt;0,"X"," ")</f>
        <v xml:space="preserve"> </v>
      </c>
      <c r="JS43" s="188"/>
      <c r="JT43" s="188"/>
      <c r="JU43" s="1354" t="str">
        <f>IF(COUNTIF($A43:$IA46,"=H.Prus")&gt;0,"Z"," ")</f>
        <v xml:space="preserve"> </v>
      </c>
      <c r="JV43" s="1360" t="str">
        <f>IF(COUNTIF($A43:$IA46,"=M.Przybyś")&gt;0,"Z"," ")</f>
        <v xml:space="preserve"> </v>
      </c>
      <c r="JW43" s="1354" t="str">
        <f>IF(COUNTIF($A43:$IA46,"=M.Marcinkiewicz")&gt;0,"Z"," ")</f>
        <v>Z</v>
      </c>
      <c r="JX43" s="1354" t="str">
        <f>IF(COUNTIF($A43:$IA46,"=K.Cis")&gt;0,"Z"," ")</f>
        <v xml:space="preserve"> </v>
      </c>
      <c r="JY43" s="1354" t="str">
        <f>IF(COUNTIF($A43:$IA46,"=Z.Tomczykowski")&gt;0,"Z"," ")</f>
        <v>Z</v>
      </c>
      <c r="JZ43" s="1354" t="str">
        <f>IF(COUNTIF($A43:$IA46,"=K.Choroszko")&gt;0,"Z"," ")</f>
        <v xml:space="preserve"> </v>
      </c>
      <c r="KA43" s="1354" t="str">
        <f>IF(COUNTIF($A43:$IA46,"=Z.Niewiadomski")&gt;0,"Z"," ")</f>
        <v xml:space="preserve"> </v>
      </c>
      <c r="KB43" s="1354" t="str">
        <f>IF(COUNTIF($A43:$IA46,"=A.Miściur-Kaszyńska")&gt;0,"Z"," ")</f>
        <v xml:space="preserve"> </v>
      </c>
      <c r="KC43" s="1354" t="str">
        <f>IF(COUNTIF($A43:$IA46,"=L.Demczuk")&gt;0,"Z"," ")</f>
        <v xml:space="preserve"> </v>
      </c>
      <c r="KD43" s="1354" t="str">
        <f>IF(COUNTIF($A43:$IA46,"=K.Kiejdo")&gt;0,"Z"," ")</f>
        <v xml:space="preserve"> </v>
      </c>
      <c r="KE43" s="1354" t="str">
        <f>IF(COUNTIF($A43:$IA46,"=M.Kieżun")&gt;0,"Z"," ")</f>
        <v xml:space="preserve"> </v>
      </c>
      <c r="KF43" s="1354" t="str">
        <f>IF(COUNTIF($A43:$IA46,"=I.Kasprzyk")&gt;0,"Z"," ")</f>
        <v xml:space="preserve"> </v>
      </c>
      <c r="KG43" s="1360" t="str">
        <f>IF(COUNTIF($A43:$IA46,"=M.Choroszko")&gt;0,"Z"," ")</f>
        <v>Z</v>
      </c>
      <c r="KH43" s="1360" t="str">
        <f>IF(COUNTIF($A43:$IA46,"=M.Grzyb")&gt;0,"Z"," ")</f>
        <v xml:space="preserve"> </v>
      </c>
      <c r="KI43" s="1360" t="str">
        <f>IF(COUNTIF($A43:$IA46,"=A.Muż")&gt;0,"Z"," ")</f>
        <v xml:space="preserve"> </v>
      </c>
      <c r="KJ43" s="1360" t="str">
        <f>IF(COUNTIF($A43:$IA46,"=E.Kicka")&gt;0,"Z"," ")</f>
        <v xml:space="preserve"> </v>
      </c>
      <c r="KK43" s="1354" t="str">
        <f>IF(COUNTIF($A43:$IA46,"=M.Palmowska")&gt;0,"Z"," ")</f>
        <v xml:space="preserve"> </v>
      </c>
      <c r="KL43" s="1354" t="str">
        <f>IF(COUNTIF($A43:$IA46,"=M.Szonert")&gt;0,"Z"," ")</f>
        <v xml:space="preserve"> </v>
      </c>
      <c r="KM43" s="1360" t="str">
        <f>IF(COUNTIF($A43:$IA46,"=E.Ciarciński")&gt;0,"Z"," ")</f>
        <v xml:space="preserve"> </v>
      </c>
      <c r="KN43" s="1360" t="str">
        <f>IF(COUNTIF($A43:$IA46,"=M.Czajka")&gt;0,"Z"," ")</f>
        <v xml:space="preserve"> </v>
      </c>
      <c r="KO43" s="1360" t="str">
        <f>IF(COUNTIF($A43:$IA46,"=E.Hepner")&gt;0,"Z"," ")</f>
        <v xml:space="preserve"> </v>
      </c>
      <c r="KP43" s="1360" t="str">
        <f>IF(COUNTIF($A43:$IA46,"=A.Naszlin")&gt;0,"Z"," ")</f>
        <v xml:space="preserve"> </v>
      </c>
      <c r="KQ43" s="1360" t="str">
        <f>IF(COUNTIF($A43:$IA46,"=A.Tychek")&gt;0,"Z"," ")</f>
        <v xml:space="preserve"> </v>
      </c>
      <c r="KR43" s="1360" t="str">
        <f>IF(COUNTIF($A43:$IA46,"=R.Sokulski")&gt;0,"Z"," ")</f>
        <v>Z</v>
      </c>
      <c r="KS43" s="1360" t="str">
        <f>IF(COUNTIF($A43:$IA46,"=S.Piotrowska")&gt;0,"Z"," ")</f>
        <v xml:space="preserve"> </v>
      </c>
      <c r="KT43" s="1360" t="str">
        <f>IF(COUNTIF($A43:$IA46,"=J.Gregorczuk")&gt;0,"Z"," ")</f>
        <v xml:space="preserve"> </v>
      </c>
      <c r="KU43" s="1360" t="str">
        <f>IF(COUNTIF($A43:$IA46,"=A.Marciniak")&gt;0,"Z"," ")</f>
        <v>Z</v>
      </c>
      <c r="KV43" s="1360" t="str">
        <f>IF(COUNTIF($A43:$IA46,"=I.Ogulewicz")&gt;0,"Z"," ")</f>
        <v xml:space="preserve"> </v>
      </c>
      <c r="KW43" s="1360" t="str">
        <f>IF(COUNTIF($A43:$IA46,"=R.Przęczek")&gt;0,"Z"," ")</f>
        <v>Z</v>
      </c>
      <c r="KX43" s="1360" t="str">
        <f>IF(COUNTIF($A43:$IA46,"=D.Ławecka-Bednarska")&gt;0,"Z"," ")</f>
        <v xml:space="preserve"> </v>
      </c>
      <c r="KY43" s="1360" t="str">
        <f>IF(COUNTIF($A43:$IA46,"=M.Ciszek")&gt;0,"Z"," ")</f>
        <v xml:space="preserve"> </v>
      </c>
      <c r="KZ43" s="1360" t="str">
        <f>IF(COUNTIF($A43:$IA46,"=M.Lipiński")&gt;0,"Z"," ")</f>
        <v>Z</v>
      </c>
      <c r="LA43" s="1354" t="str">
        <f>IF(COUNTIF($A43:$IA46,"=M.Kluz")&gt;0,"Z"," ")</f>
        <v xml:space="preserve"> </v>
      </c>
      <c r="LB43" s="1354" t="str">
        <f>IF(COUNTIF($A43:$IA46,"=N.Liakh")&gt;0,"Z"," ")</f>
        <v xml:space="preserve"> </v>
      </c>
      <c r="LC43" s="1360" t="str">
        <f>IF(COUNTIF($A43:$IA46,"=J.Lubkiewicz")&gt;0,"Z"," ")</f>
        <v xml:space="preserve"> </v>
      </c>
      <c r="LD43" s="1360" t="str">
        <f>IF(COUNTIF($A43:$IA46,"=J.Fukowska")&gt;0,"Z"," ")</f>
        <v xml:space="preserve"> </v>
      </c>
      <c r="LE43" s="1360" t="str">
        <f>IF(COUNTIF($A43:$IA46,"=H.Libuda")&gt;0,"Z"," ")</f>
        <v>Z</v>
      </c>
      <c r="LF43" s="1360" t="str">
        <f>IF(COUNTIF($A43:$IA46,"=A.Jastrzębska")&gt;0,"Z"," ")</f>
        <v xml:space="preserve"> </v>
      </c>
    </row>
    <row r="44" spans="1:318" s="7" customFormat="1" ht="8.1" customHeight="1" thickBot="1">
      <c r="A44" s="153" t="s">
        <v>84</v>
      </c>
      <c r="B44" s="92" t="s">
        <v>85</v>
      </c>
      <c r="C44" s="201"/>
      <c r="D44" s="161"/>
      <c r="E44" s="169"/>
      <c r="F44" s="153" t="s">
        <v>84</v>
      </c>
      <c r="G44" s="92" t="s">
        <v>85</v>
      </c>
      <c r="H44" s="201" t="s">
        <v>716</v>
      </c>
      <c r="I44" s="161" t="s">
        <v>123</v>
      </c>
      <c r="J44" s="169">
        <v>26</v>
      </c>
      <c r="K44" s="153" t="s">
        <v>84</v>
      </c>
      <c r="L44" s="92" t="s">
        <v>85</v>
      </c>
      <c r="M44" s="257"/>
      <c r="N44" s="665"/>
      <c r="O44" s="169"/>
      <c r="P44" s="153" t="s">
        <v>84</v>
      </c>
      <c r="Q44" s="92" t="s">
        <v>85</v>
      </c>
      <c r="R44" s="257"/>
      <c r="S44" s="665"/>
      <c r="T44" s="169"/>
      <c r="U44" s="153" t="s">
        <v>84</v>
      </c>
      <c r="V44" s="92" t="s">
        <v>85</v>
      </c>
      <c r="W44" s="257"/>
      <c r="X44" s="665"/>
      <c r="Y44" s="169"/>
      <c r="Z44" s="153" t="s">
        <v>84</v>
      </c>
      <c r="AA44" s="92" t="s">
        <v>85</v>
      </c>
      <c r="AB44" s="257"/>
      <c r="AC44" s="665"/>
      <c r="AD44" s="169"/>
      <c r="AE44" s="153" t="s">
        <v>84</v>
      </c>
      <c r="AF44" s="92" t="s">
        <v>85</v>
      </c>
      <c r="AG44" s="257" t="s">
        <v>721</v>
      </c>
      <c r="AH44" s="166" t="s">
        <v>120</v>
      </c>
      <c r="AI44" s="496">
        <v>11</v>
      </c>
      <c r="AJ44" s="153" t="s">
        <v>84</v>
      </c>
      <c r="AK44" s="92" t="s">
        <v>85</v>
      </c>
      <c r="AL44" s="881"/>
      <c r="AM44" s="584"/>
      <c r="AN44" s="496"/>
      <c r="AO44" s="148" t="s">
        <v>84</v>
      </c>
      <c r="AP44" s="92" t="s">
        <v>85</v>
      </c>
      <c r="AQ44" s="157"/>
      <c r="AR44" s="183"/>
      <c r="AS44" s="169"/>
      <c r="AT44" s="148" t="s">
        <v>84</v>
      </c>
      <c r="AU44" s="92" t="s">
        <v>85</v>
      </c>
      <c r="AV44" s="157"/>
      <c r="AW44" s="183"/>
      <c r="AX44" s="169"/>
      <c r="AY44" s="148" t="s">
        <v>84</v>
      </c>
      <c r="AZ44" s="92" t="s">
        <v>85</v>
      </c>
      <c r="BA44" s="157"/>
      <c r="BB44" s="183"/>
      <c r="BC44" s="169"/>
      <c r="BD44" s="153" t="s">
        <v>84</v>
      </c>
      <c r="BE44" s="92" t="s">
        <v>85</v>
      </c>
      <c r="BF44" s="157"/>
      <c r="BG44" s="183"/>
      <c r="BH44" s="169"/>
      <c r="BI44" s="153" t="s">
        <v>84</v>
      </c>
      <c r="BJ44" s="92" t="s">
        <v>85</v>
      </c>
      <c r="BK44" s="157"/>
      <c r="BL44" s="183"/>
      <c r="BM44" s="169"/>
      <c r="BN44" s="153" t="s">
        <v>84</v>
      </c>
      <c r="BO44" s="92" t="s">
        <v>85</v>
      </c>
      <c r="BP44" s="555"/>
      <c r="BQ44" s="556"/>
      <c r="BR44" s="462"/>
      <c r="BS44" s="153" t="s">
        <v>84</v>
      </c>
      <c r="BT44" s="92" t="s">
        <v>85</v>
      </c>
      <c r="BU44" s="157"/>
      <c r="BV44" s="183"/>
      <c r="BW44" s="169"/>
      <c r="BX44" s="153" t="s">
        <v>84</v>
      </c>
      <c r="BY44" s="92" t="s">
        <v>85</v>
      </c>
      <c r="BZ44" s="157"/>
      <c r="CA44" s="183"/>
      <c r="CB44" s="169"/>
      <c r="CC44" s="153" t="s">
        <v>84</v>
      </c>
      <c r="CD44" s="92" t="s">
        <v>85</v>
      </c>
      <c r="CE44" s="289"/>
      <c r="CF44" s="166"/>
      <c r="CG44" s="169"/>
      <c r="CH44" s="153" t="s">
        <v>84</v>
      </c>
      <c r="CI44" s="92" t="s">
        <v>85</v>
      </c>
      <c r="CJ44" s="289"/>
      <c r="CK44" s="166"/>
      <c r="CL44" s="169"/>
      <c r="CM44" s="153" t="s">
        <v>84</v>
      </c>
      <c r="CN44" s="92" t="s">
        <v>85</v>
      </c>
      <c r="CO44" s="396"/>
      <c r="CP44" s="397"/>
      <c r="CQ44" s="169"/>
      <c r="CR44" s="153" t="s">
        <v>84</v>
      </c>
      <c r="CS44" s="92" t="s">
        <v>85</v>
      </c>
      <c r="CT44" s="396"/>
      <c r="CU44" s="397"/>
      <c r="CV44" s="169"/>
      <c r="CW44" s="153" t="s">
        <v>84</v>
      </c>
      <c r="CX44" s="92" t="s">
        <v>85</v>
      </c>
      <c r="CY44" s="396"/>
      <c r="CZ44" s="397"/>
      <c r="DA44" s="169"/>
      <c r="DB44" s="153" t="s">
        <v>84</v>
      </c>
      <c r="DC44" s="92" t="s">
        <v>85</v>
      </c>
      <c r="DD44" s="261"/>
      <c r="DE44" s="166"/>
      <c r="DF44" s="169"/>
      <c r="DG44" s="153" t="s">
        <v>84</v>
      </c>
      <c r="DH44" s="448" t="s">
        <v>85</v>
      </c>
      <c r="DI44" s="261"/>
      <c r="DJ44" s="166"/>
      <c r="DK44" s="169"/>
      <c r="DL44" s="153" t="s">
        <v>84</v>
      </c>
      <c r="DM44" s="92" t="s">
        <v>85</v>
      </c>
      <c r="DN44" s="310"/>
      <c r="DO44" s="397"/>
      <c r="DP44" s="402"/>
      <c r="DQ44" s="312" t="s">
        <v>84</v>
      </c>
      <c r="DR44" s="92" t="s">
        <v>85</v>
      </c>
      <c r="DS44" s="310"/>
      <c r="DT44" s="397"/>
      <c r="DU44" s="402"/>
      <c r="DV44" s="312" t="s">
        <v>84</v>
      </c>
      <c r="DW44" s="92" t="s">
        <v>85</v>
      </c>
      <c r="DX44" s="289"/>
      <c r="DY44" s="164"/>
      <c r="DZ44" s="1207"/>
      <c r="EA44" s="153" t="s">
        <v>84</v>
      </c>
      <c r="EB44" s="92" t="s">
        <v>85</v>
      </c>
      <c r="EC44" s="261"/>
      <c r="ED44" s="166"/>
      <c r="EE44" s="169"/>
      <c r="EF44" s="153" t="s">
        <v>84</v>
      </c>
      <c r="EG44" s="92" t="s">
        <v>85</v>
      </c>
      <c r="EH44" s="261"/>
      <c r="EI44" s="166"/>
      <c r="EJ44" s="169"/>
      <c r="EK44" s="710" t="s">
        <v>84</v>
      </c>
      <c r="EL44" s="706" t="s">
        <v>85</v>
      </c>
      <c r="EM44" s="1072" t="s">
        <v>865</v>
      </c>
      <c r="EN44" s="874" t="s">
        <v>23</v>
      </c>
      <c r="EO44" s="875">
        <v>31</v>
      </c>
      <c r="EP44" s="710" t="s">
        <v>84</v>
      </c>
      <c r="EQ44" s="706" t="s">
        <v>85</v>
      </c>
      <c r="ER44" s="873" t="s">
        <v>865</v>
      </c>
      <c r="ES44" s="874" t="s">
        <v>23</v>
      </c>
      <c r="ET44" s="768">
        <v>31</v>
      </c>
      <c r="EU44" s="710" t="s">
        <v>84</v>
      </c>
      <c r="EV44" s="706" t="s">
        <v>85</v>
      </c>
      <c r="EW44" s="1072" t="s">
        <v>865</v>
      </c>
      <c r="EX44" s="874" t="s">
        <v>23</v>
      </c>
      <c r="EY44" s="768">
        <v>31</v>
      </c>
      <c r="EZ44" s="710" t="s">
        <v>84</v>
      </c>
      <c r="FA44" s="706" t="s">
        <v>85</v>
      </c>
      <c r="FB44" s="733" t="s">
        <v>946</v>
      </c>
      <c r="FC44" s="707" t="s">
        <v>152</v>
      </c>
      <c r="FD44" s="708">
        <v>32</v>
      </c>
      <c r="FE44" s="710" t="s">
        <v>84</v>
      </c>
      <c r="FF44" s="706" t="s">
        <v>85</v>
      </c>
      <c r="FG44" s="1072" t="s">
        <v>865</v>
      </c>
      <c r="FH44" s="874" t="s">
        <v>23</v>
      </c>
      <c r="FI44" s="768">
        <v>31</v>
      </c>
      <c r="FJ44" s="710" t="s">
        <v>84</v>
      </c>
      <c r="FK44" s="706" t="s">
        <v>85</v>
      </c>
      <c r="FL44" s="1072" t="s">
        <v>947</v>
      </c>
      <c r="FM44" s="1074" t="s">
        <v>936</v>
      </c>
      <c r="FN44" s="875"/>
      <c r="FO44" s="710" t="s">
        <v>84</v>
      </c>
      <c r="FP44" s="709" t="s">
        <v>85</v>
      </c>
      <c r="FQ44" s="1072" t="s">
        <v>865</v>
      </c>
      <c r="FR44" s="874" t="s">
        <v>23</v>
      </c>
      <c r="FS44" s="875">
        <v>31</v>
      </c>
      <c r="FT44" s="710" t="s">
        <v>84</v>
      </c>
      <c r="FU44" s="709" t="s">
        <v>85</v>
      </c>
      <c r="FV44" s="1072" t="s">
        <v>939</v>
      </c>
      <c r="FW44" s="874" t="s">
        <v>697</v>
      </c>
      <c r="FX44" s="875">
        <v>33</v>
      </c>
      <c r="FY44" s="710" t="s">
        <v>84</v>
      </c>
      <c r="FZ44" s="706" t="s">
        <v>85</v>
      </c>
      <c r="GA44" s="1072" t="s">
        <v>865</v>
      </c>
      <c r="GB44" s="874" t="s">
        <v>23</v>
      </c>
      <c r="GC44" s="875">
        <v>31</v>
      </c>
      <c r="GD44" s="710" t="s">
        <v>84</v>
      </c>
      <c r="GE44" s="706" t="s">
        <v>85</v>
      </c>
      <c r="GF44" s="1072" t="s">
        <v>953</v>
      </c>
      <c r="GG44" s="874" t="s">
        <v>724</v>
      </c>
      <c r="GH44" s="875" t="s">
        <v>207</v>
      </c>
      <c r="GI44" s="764" t="s">
        <v>84</v>
      </c>
      <c r="GJ44" s="765" t="s">
        <v>85</v>
      </c>
      <c r="GK44" s="766" t="s">
        <v>865</v>
      </c>
      <c r="GL44" s="767" t="s">
        <v>23</v>
      </c>
      <c r="GM44" s="768">
        <v>31</v>
      </c>
      <c r="GN44" s="764" t="s">
        <v>84</v>
      </c>
      <c r="GO44" s="765" t="s">
        <v>85</v>
      </c>
      <c r="GP44" s="766"/>
      <c r="GQ44" s="767"/>
      <c r="GR44" s="768"/>
      <c r="GS44" s="764" t="s">
        <v>84</v>
      </c>
      <c r="GT44" s="765" t="s">
        <v>85</v>
      </c>
      <c r="GU44" s="766"/>
      <c r="GV44" s="767"/>
      <c r="GW44" s="768"/>
      <c r="GX44" s="153" t="s">
        <v>84</v>
      </c>
      <c r="GY44" s="92" t="s">
        <v>85</v>
      </c>
      <c r="GZ44" s="587"/>
      <c r="HA44" s="584"/>
      <c r="HB44" s="169"/>
      <c r="HC44" s="153" t="s">
        <v>84</v>
      </c>
      <c r="HD44" s="92" t="s">
        <v>85</v>
      </c>
      <c r="HE44" s="587" t="s">
        <v>864</v>
      </c>
      <c r="HF44" s="584" t="s">
        <v>617</v>
      </c>
      <c r="HG44" s="169">
        <v>24</v>
      </c>
      <c r="HH44" s="153" t="s">
        <v>84</v>
      </c>
      <c r="HI44" s="92" t="s">
        <v>85</v>
      </c>
      <c r="HJ44" s="587" t="s">
        <v>959</v>
      </c>
      <c r="HK44" s="584" t="s">
        <v>122</v>
      </c>
      <c r="HL44" s="902">
        <v>41</v>
      </c>
      <c r="HM44" s="153" t="s">
        <v>84</v>
      </c>
      <c r="HN44" s="92" t="s">
        <v>85</v>
      </c>
      <c r="HO44" s="587"/>
      <c r="HP44" s="584"/>
      <c r="HQ44" s="169"/>
      <c r="HR44" s="153" t="s">
        <v>84</v>
      </c>
      <c r="HS44" s="92" t="s">
        <v>85</v>
      </c>
      <c r="HT44" s="587"/>
      <c r="HU44" s="584"/>
      <c r="HV44" s="169"/>
      <c r="HW44" s="1077" t="s">
        <v>84</v>
      </c>
      <c r="HX44" s="1078" t="s">
        <v>85</v>
      </c>
      <c r="HY44" s="587"/>
      <c r="HZ44" s="584"/>
      <c r="IA44" s="169"/>
      <c r="IB44" s="153" t="s">
        <v>84</v>
      </c>
      <c r="IC44" s="92" t="s">
        <v>85</v>
      </c>
      <c r="ID44" s="587"/>
      <c r="IE44" s="584"/>
      <c r="IF44" s="169"/>
      <c r="IG44" s="841"/>
      <c r="IH44" s="81" t="s">
        <v>84</v>
      </c>
      <c r="II44" s="1371"/>
      <c r="IJ44" s="1371"/>
      <c r="IK44" s="1371"/>
      <c r="IL44" s="1368"/>
      <c r="IM44" s="1368"/>
      <c r="IN44" s="1368"/>
      <c r="IO44" s="1368"/>
      <c r="IP44" s="1368"/>
      <c r="IQ44" s="1368"/>
      <c r="IR44" s="1368"/>
      <c r="IS44" s="1368"/>
      <c r="IT44" s="1368"/>
      <c r="IU44" s="1378"/>
      <c r="IV44" s="1368"/>
      <c r="IW44" s="1368"/>
      <c r="IX44" s="1368"/>
      <c r="IY44" s="1368"/>
      <c r="IZ44" s="1389"/>
      <c r="JA44" s="1384"/>
      <c r="JB44" s="1352"/>
      <c r="JC44" s="1375"/>
      <c r="JD44" s="1352"/>
      <c r="JE44" s="1352"/>
      <c r="JF44" s="1352"/>
      <c r="JG44" s="1352"/>
      <c r="JH44" s="1352"/>
      <c r="JI44" s="1352"/>
      <c r="JJ44" s="1352"/>
      <c r="JK44" s="1352"/>
      <c r="JL44" s="1352"/>
      <c r="JM44" s="1352"/>
      <c r="JN44" s="1381"/>
      <c r="JO44" s="1352"/>
      <c r="JP44" s="1352"/>
      <c r="JQ44" s="1352"/>
      <c r="JR44" s="1358"/>
      <c r="JS44" s="189"/>
      <c r="JT44" s="189" t="s">
        <v>84</v>
      </c>
      <c r="JU44" s="1355"/>
      <c r="JV44" s="1360"/>
      <c r="JW44" s="1355"/>
      <c r="JX44" s="1355"/>
      <c r="JY44" s="1355"/>
      <c r="JZ44" s="1355"/>
      <c r="KA44" s="1355"/>
      <c r="KB44" s="1355"/>
      <c r="KC44" s="1355"/>
      <c r="KD44" s="1355"/>
      <c r="KE44" s="1355"/>
      <c r="KF44" s="1355"/>
      <c r="KG44" s="1360"/>
      <c r="KH44" s="1360"/>
      <c r="KI44" s="1360"/>
      <c r="KJ44" s="1360"/>
      <c r="KK44" s="1355"/>
      <c r="KL44" s="1355"/>
      <c r="KM44" s="1360"/>
      <c r="KN44" s="1360"/>
      <c r="KO44" s="1360"/>
      <c r="KP44" s="1360"/>
      <c r="KQ44" s="1360"/>
      <c r="KR44" s="1360"/>
      <c r="KS44" s="1360"/>
      <c r="KT44" s="1360"/>
      <c r="KU44" s="1360"/>
      <c r="KV44" s="1360"/>
      <c r="KW44" s="1360"/>
      <c r="KX44" s="1360"/>
      <c r="KY44" s="1360"/>
      <c r="KZ44" s="1360"/>
      <c r="LA44" s="1355"/>
      <c r="LB44" s="1355"/>
      <c r="LC44" s="1360"/>
      <c r="LD44" s="1360"/>
      <c r="LE44" s="1360"/>
      <c r="LF44" s="1360"/>
    </row>
    <row r="45" spans="1:318" s="7" customFormat="1" ht="8.1" customHeight="1" thickBot="1">
      <c r="A45" s="153"/>
      <c r="B45" s="92"/>
      <c r="C45" s="201"/>
      <c r="D45" s="161"/>
      <c r="E45" s="169"/>
      <c r="F45" s="153"/>
      <c r="G45" s="92"/>
      <c r="H45" s="201" t="s">
        <v>911</v>
      </c>
      <c r="I45" s="161"/>
      <c r="J45" s="169"/>
      <c r="K45" s="153"/>
      <c r="L45" s="92"/>
      <c r="M45" s="258"/>
      <c r="N45" s="161"/>
      <c r="O45" s="169"/>
      <c r="P45" s="153"/>
      <c r="Q45" s="92"/>
      <c r="R45" s="557"/>
      <c r="S45" s="161"/>
      <c r="T45" s="169"/>
      <c r="U45" s="153"/>
      <c r="V45" s="92"/>
      <c r="W45" s="258"/>
      <c r="X45" s="161"/>
      <c r="Y45" s="169"/>
      <c r="Z45" s="153"/>
      <c r="AA45" s="92"/>
      <c r="AB45" s="258"/>
      <c r="AC45" s="161"/>
      <c r="AD45" s="169"/>
      <c r="AE45" s="153"/>
      <c r="AF45" s="92"/>
      <c r="AG45" s="258" t="s">
        <v>723</v>
      </c>
      <c r="AH45" s="161"/>
      <c r="AI45" s="496"/>
      <c r="AJ45" s="153"/>
      <c r="AK45" s="92"/>
      <c r="AL45" s="882"/>
      <c r="AM45" s="883"/>
      <c r="AN45" s="496"/>
      <c r="AO45" s="148"/>
      <c r="AP45" s="92"/>
      <c r="AQ45" s="158"/>
      <c r="AR45" s="183"/>
      <c r="AS45" s="169"/>
      <c r="AT45" s="148"/>
      <c r="AU45" s="92"/>
      <c r="AV45" s="158"/>
      <c r="AW45" s="183"/>
      <c r="AX45" s="169"/>
      <c r="AY45" s="148"/>
      <c r="AZ45" s="92"/>
      <c r="BA45" s="158"/>
      <c r="BB45" s="183"/>
      <c r="BC45" s="169"/>
      <c r="BD45" s="153"/>
      <c r="BE45" s="92"/>
      <c r="BF45" s="158"/>
      <c r="BG45" s="183"/>
      <c r="BH45" s="169"/>
      <c r="BI45" s="153"/>
      <c r="BJ45" s="92"/>
      <c r="BK45" s="158"/>
      <c r="BL45" s="183"/>
      <c r="BM45" s="169"/>
      <c r="BN45" s="153"/>
      <c r="BO45" s="92"/>
      <c r="BP45" s="557"/>
      <c r="BQ45" s="558"/>
      <c r="BR45" s="462"/>
      <c r="BS45" s="153"/>
      <c r="BT45" s="92"/>
      <c r="BU45" s="158"/>
      <c r="BV45" s="183"/>
      <c r="BW45" s="169"/>
      <c r="BX45" s="153"/>
      <c r="BY45" s="92"/>
      <c r="BZ45" s="158"/>
      <c r="CA45" s="183"/>
      <c r="CB45" s="169"/>
      <c r="CC45" s="153"/>
      <c r="CD45" s="92"/>
      <c r="CE45" s="289"/>
      <c r="CF45" s="482"/>
      <c r="CG45" s="169"/>
      <c r="CH45" s="153"/>
      <c r="CI45" s="92"/>
      <c r="CJ45" s="289"/>
      <c r="CK45" s="482"/>
      <c r="CL45" s="169"/>
      <c r="CM45" s="153"/>
      <c r="CN45" s="92"/>
      <c r="CO45" s="396"/>
      <c r="CP45" s="398"/>
      <c r="CQ45" s="169"/>
      <c r="CR45" s="153"/>
      <c r="CS45" s="92"/>
      <c r="CT45" s="396"/>
      <c r="CU45" s="398"/>
      <c r="CV45" s="169"/>
      <c r="CW45" s="153"/>
      <c r="CX45" s="92"/>
      <c r="CY45" s="396"/>
      <c r="CZ45" s="398"/>
      <c r="DA45" s="169"/>
      <c r="DB45" s="153"/>
      <c r="DC45" s="92"/>
      <c r="DD45" s="164"/>
      <c r="DE45" s="166"/>
      <c r="DF45" s="169"/>
      <c r="DG45" s="153"/>
      <c r="DH45" s="448"/>
      <c r="DI45" s="164"/>
      <c r="DJ45" s="166"/>
      <c r="DK45" s="169"/>
      <c r="DL45" s="153"/>
      <c r="DM45" s="92"/>
      <c r="DN45" s="310"/>
      <c r="DO45" s="398"/>
      <c r="DP45" s="402"/>
      <c r="DQ45" s="312"/>
      <c r="DR45" s="92"/>
      <c r="DS45" s="310"/>
      <c r="DT45" s="398"/>
      <c r="DU45" s="402"/>
      <c r="DV45" s="312"/>
      <c r="DW45" s="92"/>
      <c r="DX45" s="164"/>
      <c r="DY45" s="164"/>
      <c r="DZ45" s="1207"/>
      <c r="EA45" s="153"/>
      <c r="EB45" s="92"/>
      <c r="EC45" s="164"/>
      <c r="ED45" s="166"/>
      <c r="EE45" s="169"/>
      <c r="EF45" s="153"/>
      <c r="EG45" s="92"/>
      <c r="EH45" s="164"/>
      <c r="EI45" s="166"/>
      <c r="EJ45" s="169"/>
      <c r="EK45" s="710"/>
      <c r="EL45" s="706"/>
      <c r="EM45" s="1072"/>
      <c r="EN45" s="876"/>
      <c r="EO45" s="875"/>
      <c r="EP45" s="710"/>
      <c r="EQ45" s="706"/>
      <c r="ER45" s="873"/>
      <c r="ES45" s="876"/>
      <c r="ET45" s="768"/>
      <c r="EU45" s="710"/>
      <c r="EV45" s="706"/>
      <c r="EW45" s="1072"/>
      <c r="EX45" s="876"/>
      <c r="EY45" s="768"/>
      <c r="EZ45" s="710"/>
      <c r="FA45" s="706"/>
      <c r="FB45" s="711" t="s">
        <v>948</v>
      </c>
      <c r="FC45" s="712"/>
      <c r="FD45" s="708"/>
      <c r="FE45" s="710"/>
      <c r="FF45" s="706"/>
      <c r="FG45" s="1072"/>
      <c r="FH45" s="876"/>
      <c r="FI45" s="768"/>
      <c r="FJ45" s="710"/>
      <c r="FK45" s="706"/>
      <c r="FL45" s="1072" t="s">
        <v>949</v>
      </c>
      <c r="FM45" s="876"/>
      <c r="FN45" s="875"/>
      <c r="FO45" s="710"/>
      <c r="FP45" s="709"/>
      <c r="FQ45" s="1072"/>
      <c r="FR45" s="876"/>
      <c r="FS45" s="875"/>
      <c r="FT45" s="710"/>
      <c r="FU45" s="709"/>
      <c r="FV45" s="1072" t="s">
        <v>942</v>
      </c>
      <c r="FW45" s="876"/>
      <c r="FX45" s="875"/>
      <c r="FY45" s="710"/>
      <c r="FZ45" s="706"/>
      <c r="GA45" s="1072"/>
      <c r="GB45" s="876"/>
      <c r="GC45" s="875"/>
      <c r="GD45" s="710"/>
      <c r="GE45" s="706"/>
      <c r="GF45" s="1072" t="s">
        <v>954</v>
      </c>
      <c r="GG45" s="876"/>
      <c r="GH45" s="875">
        <v>24</v>
      </c>
      <c r="GI45" s="764"/>
      <c r="GJ45" s="765"/>
      <c r="GK45" s="766"/>
      <c r="GL45" s="767"/>
      <c r="GM45" s="768"/>
      <c r="GN45" s="764"/>
      <c r="GO45" s="765"/>
      <c r="GP45" s="766"/>
      <c r="GQ45" s="767"/>
      <c r="GR45" s="768"/>
      <c r="GS45" s="764"/>
      <c r="GT45" s="765"/>
      <c r="GU45" s="766"/>
      <c r="GV45" s="767"/>
      <c r="GW45" s="768"/>
      <c r="GX45" s="153"/>
      <c r="GY45" s="92"/>
      <c r="GZ45" s="587"/>
      <c r="HA45" s="584"/>
      <c r="HB45" s="169"/>
      <c r="HC45" s="153"/>
      <c r="HD45" s="92"/>
      <c r="HE45" s="587"/>
      <c r="HF45" s="584"/>
      <c r="HG45" s="169"/>
      <c r="HH45" s="153"/>
      <c r="HI45" s="92"/>
      <c r="HJ45" s="587"/>
      <c r="HK45" s="584"/>
      <c r="HL45" s="902"/>
      <c r="HM45" s="153"/>
      <c r="HN45" s="92"/>
      <c r="HO45" s="587"/>
      <c r="HP45" s="584"/>
      <c r="HQ45" s="169"/>
      <c r="HR45" s="153"/>
      <c r="HS45" s="92"/>
      <c r="HT45" s="587"/>
      <c r="HU45" s="584"/>
      <c r="HV45" s="169"/>
      <c r="HW45" s="1077"/>
      <c r="HX45" s="1078"/>
      <c r="HY45" s="587"/>
      <c r="HZ45" s="584"/>
      <c r="IA45" s="169"/>
      <c r="IB45" s="153"/>
      <c r="IC45" s="92"/>
      <c r="ID45" s="587"/>
      <c r="IE45" s="584"/>
      <c r="IF45" s="169"/>
      <c r="IG45" s="841"/>
      <c r="IH45" s="81"/>
      <c r="II45" s="1371"/>
      <c r="IJ45" s="1371"/>
      <c r="IK45" s="1371"/>
      <c r="IL45" s="1368"/>
      <c r="IM45" s="1368"/>
      <c r="IN45" s="1368"/>
      <c r="IO45" s="1368"/>
      <c r="IP45" s="1368"/>
      <c r="IQ45" s="1368"/>
      <c r="IR45" s="1368"/>
      <c r="IS45" s="1368"/>
      <c r="IT45" s="1368"/>
      <c r="IU45" s="1378"/>
      <c r="IV45" s="1368"/>
      <c r="IW45" s="1368"/>
      <c r="IX45" s="1368"/>
      <c r="IY45" s="1368"/>
      <c r="IZ45" s="1389"/>
      <c r="JA45" s="1384"/>
      <c r="JB45" s="1352"/>
      <c r="JC45" s="1375"/>
      <c r="JD45" s="1352"/>
      <c r="JE45" s="1352"/>
      <c r="JF45" s="1352"/>
      <c r="JG45" s="1352"/>
      <c r="JH45" s="1352"/>
      <c r="JI45" s="1352"/>
      <c r="JJ45" s="1352"/>
      <c r="JK45" s="1352"/>
      <c r="JL45" s="1352"/>
      <c r="JM45" s="1352"/>
      <c r="JN45" s="1381"/>
      <c r="JO45" s="1352"/>
      <c r="JP45" s="1352"/>
      <c r="JQ45" s="1352"/>
      <c r="JR45" s="1358"/>
      <c r="JS45" s="189"/>
      <c r="JT45" s="189"/>
      <c r="JU45" s="1355"/>
      <c r="JV45" s="1360"/>
      <c r="JW45" s="1355"/>
      <c r="JX45" s="1355"/>
      <c r="JY45" s="1355"/>
      <c r="JZ45" s="1355"/>
      <c r="KA45" s="1355"/>
      <c r="KB45" s="1355"/>
      <c r="KC45" s="1355"/>
      <c r="KD45" s="1355"/>
      <c r="KE45" s="1355"/>
      <c r="KF45" s="1355"/>
      <c r="KG45" s="1360"/>
      <c r="KH45" s="1360"/>
      <c r="KI45" s="1360"/>
      <c r="KJ45" s="1360"/>
      <c r="KK45" s="1355"/>
      <c r="KL45" s="1355"/>
      <c r="KM45" s="1360"/>
      <c r="KN45" s="1360"/>
      <c r="KO45" s="1360"/>
      <c r="KP45" s="1360"/>
      <c r="KQ45" s="1360"/>
      <c r="KR45" s="1360"/>
      <c r="KS45" s="1360"/>
      <c r="KT45" s="1360"/>
      <c r="KU45" s="1360"/>
      <c r="KV45" s="1360"/>
      <c r="KW45" s="1360"/>
      <c r="KX45" s="1360"/>
      <c r="KY45" s="1360"/>
      <c r="KZ45" s="1360"/>
      <c r="LA45" s="1355"/>
      <c r="LB45" s="1355"/>
      <c r="LC45" s="1360"/>
      <c r="LD45" s="1360"/>
      <c r="LE45" s="1360"/>
      <c r="LF45" s="1360"/>
    </row>
    <row r="46" spans="1:318" s="7" customFormat="1" ht="8.1" customHeight="1" thickBot="1">
      <c r="A46" s="151"/>
      <c r="B46" s="93"/>
      <c r="C46" s="203"/>
      <c r="D46" s="162"/>
      <c r="E46" s="170"/>
      <c r="F46" s="151"/>
      <c r="G46" s="93"/>
      <c r="H46" s="203"/>
      <c r="I46" s="162"/>
      <c r="J46" s="170"/>
      <c r="K46" s="151"/>
      <c r="L46" s="93"/>
      <c r="M46" s="259"/>
      <c r="N46" s="162"/>
      <c r="O46" s="170"/>
      <c r="P46" s="151"/>
      <c r="Q46" s="93"/>
      <c r="R46" s="868"/>
      <c r="S46" s="162"/>
      <c r="T46" s="170"/>
      <c r="U46" s="151"/>
      <c r="V46" s="93"/>
      <c r="W46" s="259"/>
      <c r="X46" s="162"/>
      <c r="Y46" s="170"/>
      <c r="Z46" s="151"/>
      <c r="AA46" s="93"/>
      <c r="AB46" s="868"/>
      <c r="AC46" s="162"/>
      <c r="AD46" s="170"/>
      <c r="AE46" s="151"/>
      <c r="AF46" s="93"/>
      <c r="AG46" s="259" t="s">
        <v>916</v>
      </c>
      <c r="AH46" s="162"/>
      <c r="AI46" s="1201"/>
      <c r="AJ46" s="151"/>
      <c r="AK46" s="93"/>
      <c r="AL46" s="884"/>
      <c r="AM46" s="885"/>
      <c r="AN46" s="1201"/>
      <c r="AO46" s="647"/>
      <c r="AP46" s="93"/>
      <c r="AQ46" s="159"/>
      <c r="AR46" s="182"/>
      <c r="AS46" s="170"/>
      <c r="AT46" s="647"/>
      <c r="AU46" s="93"/>
      <c r="AV46" s="159"/>
      <c r="AW46" s="182"/>
      <c r="AX46" s="170"/>
      <c r="AY46" s="149"/>
      <c r="AZ46" s="93"/>
      <c r="BA46" s="159"/>
      <c r="BB46" s="182"/>
      <c r="BC46" s="170"/>
      <c r="BD46" s="151"/>
      <c r="BE46" s="93"/>
      <c r="BF46" s="159"/>
      <c r="BG46" s="182"/>
      <c r="BH46" s="170"/>
      <c r="BI46" s="151"/>
      <c r="BJ46" s="93"/>
      <c r="BK46" s="159"/>
      <c r="BL46" s="182"/>
      <c r="BM46" s="170"/>
      <c r="BN46" s="151"/>
      <c r="BO46" s="93"/>
      <c r="BP46" s="559"/>
      <c r="BQ46" s="560"/>
      <c r="BR46" s="465"/>
      <c r="BS46" s="151"/>
      <c r="BT46" s="93"/>
      <c r="BU46" s="159"/>
      <c r="BV46" s="182"/>
      <c r="BW46" s="170"/>
      <c r="BX46" s="151"/>
      <c r="BY46" s="93"/>
      <c r="BZ46" s="159"/>
      <c r="CA46" s="182"/>
      <c r="CB46" s="170"/>
      <c r="CC46" s="151"/>
      <c r="CD46" s="93"/>
      <c r="CE46" s="259"/>
      <c r="CF46" s="483"/>
      <c r="CG46" s="170"/>
      <c r="CH46" s="151"/>
      <c r="CI46" s="93"/>
      <c r="CJ46" s="259"/>
      <c r="CK46" s="483"/>
      <c r="CL46" s="170"/>
      <c r="CM46" s="151"/>
      <c r="CN46" s="93"/>
      <c r="CO46" s="399"/>
      <c r="CP46" s="400"/>
      <c r="CQ46" s="170"/>
      <c r="CR46" s="151"/>
      <c r="CS46" s="93"/>
      <c r="CT46" s="399"/>
      <c r="CU46" s="400"/>
      <c r="CV46" s="170"/>
      <c r="CW46" s="151"/>
      <c r="CX46" s="93"/>
      <c r="CY46" s="399"/>
      <c r="CZ46" s="400"/>
      <c r="DA46" s="170"/>
      <c r="DB46" s="151"/>
      <c r="DC46" s="93"/>
      <c r="DD46" s="165"/>
      <c r="DE46" s="262"/>
      <c r="DF46" s="170"/>
      <c r="DG46" s="151"/>
      <c r="DH46" s="455"/>
      <c r="DI46" s="165"/>
      <c r="DJ46" s="262"/>
      <c r="DK46" s="170"/>
      <c r="DL46" s="151"/>
      <c r="DM46" s="93"/>
      <c r="DN46" s="405"/>
      <c r="DO46" s="400"/>
      <c r="DP46" s="403"/>
      <c r="DQ46" s="313"/>
      <c r="DR46" s="93"/>
      <c r="DS46" s="405"/>
      <c r="DT46" s="400"/>
      <c r="DU46" s="403"/>
      <c r="DV46" s="313"/>
      <c r="DW46" s="93"/>
      <c r="DX46" s="165"/>
      <c r="DY46" s="1203"/>
      <c r="DZ46" s="1208"/>
      <c r="EA46" s="151"/>
      <c r="EB46" s="93"/>
      <c r="EC46" s="165"/>
      <c r="ED46" s="262"/>
      <c r="EE46" s="170"/>
      <c r="EF46" s="151"/>
      <c r="EG46" s="93"/>
      <c r="EH46" s="165"/>
      <c r="EI46" s="262"/>
      <c r="EJ46" s="170"/>
      <c r="EK46" s="718"/>
      <c r="EL46" s="719"/>
      <c r="EM46" s="1073"/>
      <c r="EN46" s="878"/>
      <c r="EO46" s="879"/>
      <c r="EP46" s="718"/>
      <c r="EQ46" s="719"/>
      <c r="ER46" s="877"/>
      <c r="ES46" s="878"/>
      <c r="ET46" s="772"/>
      <c r="EU46" s="718"/>
      <c r="EV46" s="719"/>
      <c r="EW46" s="1073"/>
      <c r="EX46" s="878"/>
      <c r="EY46" s="772"/>
      <c r="EZ46" s="718"/>
      <c r="FA46" s="719"/>
      <c r="FB46" s="715" t="s">
        <v>950</v>
      </c>
      <c r="FC46" s="716"/>
      <c r="FD46" s="717"/>
      <c r="FE46" s="718"/>
      <c r="FF46" s="719"/>
      <c r="FG46" s="1073"/>
      <c r="FH46" s="878"/>
      <c r="FI46" s="772"/>
      <c r="FJ46" s="718"/>
      <c r="FK46" s="719"/>
      <c r="FL46" s="1073" t="s">
        <v>951</v>
      </c>
      <c r="FM46" s="878"/>
      <c r="FN46" s="879"/>
      <c r="FO46" s="718"/>
      <c r="FP46" s="734"/>
      <c r="FQ46" s="1073"/>
      <c r="FR46" s="878"/>
      <c r="FS46" s="879"/>
      <c r="FT46" s="718"/>
      <c r="FU46" s="734"/>
      <c r="FV46" s="1073" t="s">
        <v>943</v>
      </c>
      <c r="FW46" s="878"/>
      <c r="FX46" s="879"/>
      <c r="FY46" s="718"/>
      <c r="FZ46" s="719"/>
      <c r="GA46" s="1073"/>
      <c r="GB46" s="878"/>
      <c r="GC46" s="879"/>
      <c r="GD46" s="718"/>
      <c r="GE46" s="719"/>
      <c r="GF46" s="1073"/>
      <c r="GG46" s="878"/>
      <c r="GH46" s="879"/>
      <c r="GI46" s="769"/>
      <c r="GJ46" s="774"/>
      <c r="GK46" s="771"/>
      <c r="GL46" s="771"/>
      <c r="GM46" s="772"/>
      <c r="GN46" s="769"/>
      <c r="GO46" s="774"/>
      <c r="GP46" s="771"/>
      <c r="GQ46" s="771"/>
      <c r="GR46" s="772"/>
      <c r="GS46" s="769"/>
      <c r="GT46" s="774"/>
      <c r="GU46" s="771"/>
      <c r="GV46" s="771"/>
      <c r="GW46" s="772"/>
      <c r="GX46" s="151"/>
      <c r="GY46" s="93"/>
      <c r="GZ46" s="588"/>
      <c r="HA46" s="588"/>
      <c r="HB46" s="170"/>
      <c r="HC46" s="151"/>
      <c r="HD46" s="93"/>
      <c r="HE46" s="588"/>
      <c r="HF46" s="588"/>
      <c r="HG46" s="170"/>
      <c r="HH46" s="151"/>
      <c r="HI46" s="93"/>
      <c r="HJ46" s="588"/>
      <c r="HK46" s="588"/>
      <c r="HL46" s="903"/>
      <c r="HM46" s="151"/>
      <c r="HN46" s="93"/>
      <c r="HO46" s="588"/>
      <c r="HP46" s="588"/>
      <c r="HQ46" s="170"/>
      <c r="HR46" s="151"/>
      <c r="HS46" s="93"/>
      <c r="HT46" s="588"/>
      <c r="HU46" s="588"/>
      <c r="HV46" s="170"/>
      <c r="HW46" s="1079"/>
      <c r="HX46" s="1082"/>
      <c r="HY46" s="588"/>
      <c r="HZ46" s="588"/>
      <c r="IA46" s="170"/>
      <c r="IB46" s="151"/>
      <c r="IC46" s="93"/>
      <c r="ID46" s="588"/>
      <c r="IE46" s="588"/>
      <c r="IF46" s="170"/>
      <c r="IG46" s="841"/>
      <c r="IH46" s="82"/>
      <c r="II46" s="1372"/>
      <c r="IJ46" s="1372"/>
      <c r="IK46" s="1372"/>
      <c r="IL46" s="1369"/>
      <c r="IM46" s="1369"/>
      <c r="IN46" s="1369"/>
      <c r="IO46" s="1369"/>
      <c r="IP46" s="1369"/>
      <c r="IQ46" s="1369"/>
      <c r="IR46" s="1369"/>
      <c r="IS46" s="1369"/>
      <c r="IT46" s="1369"/>
      <c r="IU46" s="1379"/>
      <c r="IV46" s="1369"/>
      <c r="IW46" s="1369"/>
      <c r="IX46" s="1369"/>
      <c r="IY46" s="1369"/>
      <c r="IZ46" s="1390"/>
      <c r="JA46" s="1385"/>
      <c r="JB46" s="1353"/>
      <c r="JC46" s="1376"/>
      <c r="JD46" s="1353"/>
      <c r="JE46" s="1353"/>
      <c r="JF46" s="1353"/>
      <c r="JG46" s="1353"/>
      <c r="JH46" s="1353"/>
      <c r="JI46" s="1353"/>
      <c r="JJ46" s="1353"/>
      <c r="JK46" s="1353"/>
      <c r="JL46" s="1353"/>
      <c r="JM46" s="1353"/>
      <c r="JN46" s="1382"/>
      <c r="JO46" s="1353"/>
      <c r="JP46" s="1353"/>
      <c r="JQ46" s="1353"/>
      <c r="JR46" s="1359"/>
      <c r="JS46" s="190"/>
      <c r="JT46" s="190"/>
      <c r="JU46" s="1356"/>
      <c r="JV46" s="1360"/>
      <c r="JW46" s="1356"/>
      <c r="JX46" s="1356"/>
      <c r="JY46" s="1356"/>
      <c r="JZ46" s="1356"/>
      <c r="KA46" s="1356"/>
      <c r="KB46" s="1356"/>
      <c r="KC46" s="1356"/>
      <c r="KD46" s="1356"/>
      <c r="KE46" s="1356"/>
      <c r="KF46" s="1356"/>
      <c r="KG46" s="1360"/>
      <c r="KH46" s="1360"/>
      <c r="KI46" s="1360"/>
      <c r="KJ46" s="1360"/>
      <c r="KK46" s="1356"/>
      <c r="KL46" s="1356"/>
      <c r="KM46" s="1360"/>
      <c r="KN46" s="1360"/>
      <c r="KO46" s="1360"/>
      <c r="KP46" s="1360"/>
      <c r="KQ46" s="1360"/>
      <c r="KR46" s="1360"/>
      <c r="KS46" s="1360"/>
      <c r="KT46" s="1360"/>
      <c r="KU46" s="1360"/>
      <c r="KV46" s="1360"/>
      <c r="KW46" s="1360"/>
      <c r="KX46" s="1360"/>
      <c r="KY46" s="1360"/>
      <c r="KZ46" s="1360"/>
      <c r="LA46" s="1356"/>
      <c r="LB46" s="1356"/>
      <c r="LC46" s="1360"/>
      <c r="LD46" s="1360"/>
      <c r="LE46" s="1360"/>
      <c r="LF46" s="1360"/>
    </row>
    <row r="47" spans="1:318" s="7" customFormat="1" ht="33" customHeight="1" thickTop="1" thickBot="1">
      <c r="A47" s="216"/>
      <c r="B47" s="217"/>
      <c r="C47" s="222" t="s">
        <v>963</v>
      </c>
      <c r="D47" s="218"/>
      <c r="E47" s="219"/>
      <c r="F47" s="216"/>
      <c r="G47" s="217"/>
      <c r="H47" s="222" t="s">
        <v>963</v>
      </c>
      <c r="I47" s="218"/>
      <c r="J47" s="219"/>
      <c r="K47" s="216"/>
      <c r="L47" s="217"/>
      <c r="M47" s="222" t="s">
        <v>963</v>
      </c>
      <c r="N47" s="218"/>
      <c r="O47" s="219"/>
      <c r="P47" s="216"/>
      <c r="Q47" s="217"/>
      <c r="R47" s="222" t="s">
        <v>963</v>
      </c>
      <c r="S47" s="218"/>
      <c r="T47" s="219"/>
      <c r="U47" s="216"/>
      <c r="V47" s="217"/>
      <c r="W47" s="222" t="s">
        <v>963</v>
      </c>
      <c r="X47" s="218"/>
      <c r="Y47" s="219"/>
      <c r="Z47" s="216"/>
      <c r="AA47" s="217"/>
      <c r="AB47" s="222" t="s">
        <v>963</v>
      </c>
      <c r="AC47" s="218"/>
      <c r="AD47" s="219"/>
      <c r="AE47" s="216"/>
      <c r="AF47" s="217"/>
      <c r="AG47" s="222" t="s">
        <v>963</v>
      </c>
      <c r="AH47" s="218"/>
      <c r="AI47" s="219"/>
      <c r="AJ47" s="216"/>
      <c r="AK47" s="217"/>
      <c r="AL47" s="222" t="s">
        <v>963</v>
      </c>
      <c r="AM47" s="218"/>
      <c r="AN47" s="219"/>
      <c r="AO47" s="216"/>
      <c r="AP47" s="217"/>
      <c r="AQ47" s="222" t="s">
        <v>963</v>
      </c>
      <c r="AR47" s="218"/>
      <c r="AS47" s="219"/>
      <c r="AT47" s="216"/>
      <c r="AU47" s="217"/>
      <c r="AV47" s="222" t="s">
        <v>963</v>
      </c>
      <c r="AW47" s="218"/>
      <c r="AX47" s="219"/>
      <c r="AY47" s="216"/>
      <c r="AZ47" s="217"/>
      <c r="BA47" s="222" t="s">
        <v>963</v>
      </c>
      <c r="BB47" s="218"/>
      <c r="BC47" s="219"/>
      <c r="BD47" s="216"/>
      <c r="BE47" s="217"/>
      <c r="BF47" s="222" t="s">
        <v>963</v>
      </c>
      <c r="BG47" s="218"/>
      <c r="BH47" s="219"/>
      <c r="BI47" s="216"/>
      <c r="BJ47" s="217"/>
      <c r="BK47" s="222" t="s">
        <v>963</v>
      </c>
      <c r="BL47" s="218"/>
      <c r="BM47" s="219"/>
      <c r="BN47" s="216"/>
      <c r="BO47" s="217"/>
      <c r="BP47" s="222" t="s">
        <v>963</v>
      </c>
      <c r="BQ47" s="218"/>
      <c r="BR47" s="219"/>
      <c r="BS47" s="216"/>
      <c r="BT47" s="217"/>
      <c r="BU47" s="222" t="s">
        <v>963</v>
      </c>
      <c r="BV47" s="218"/>
      <c r="BW47" s="219"/>
      <c r="BX47" s="216"/>
      <c r="BY47" s="217"/>
      <c r="BZ47" s="222" t="s">
        <v>963</v>
      </c>
      <c r="CA47" s="218"/>
      <c r="CB47" s="219"/>
      <c r="CC47" s="216"/>
      <c r="CD47" s="217"/>
      <c r="CE47" s="222" t="s">
        <v>963</v>
      </c>
      <c r="CF47" s="218"/>
      <c r="CG47" s="219"/>
      <c r="CH47" s="216"/>
      <c r="CI47" s="217"/>
      <c r="CJ47" s="222" t="s">
        <v>963</v>
      </c>
      <c r="CK47" s="218"/>
      <c r="CL47" s="219"/>
      <c r="CM47" s="216"/>
      <c r="CN47" s="217"/>
      <c r="CO47" s="222" t="s">
        <v>963</v>
      </c>
      <c r="CP47" s="218"/>
      <c r="CQ47" s="219"/>
      <c r="CR47" s="216"/>
      <c r="CS47" s="217"/>
      <c r="CT47" s="222" t="s">
        <v>963</v>
      </c>
      <c r="CU47" s="218"/>
      <c r="CV47" s="219"/>
      <c r="CW47" s="216"/>
      <c r="CX47" s="217"/>
      <c r="CY47" s="222" t="s">
        <v>963</v>
      </c>
      <c r="CZ47" s="218"/>
      <c r="DA47" s="219"/>
      <c r="DB47" s="216"/>
      <c r="DC47" s="217"/>
      <c r="DD47" s="222" t="s">
        <v>963</v>
      </c>
      <c r="DE47" s="218"/>
      <c r="DF47" s="219"/>
      <c r="DG47" s="216"/>
      <c r="DH47" s="217"/>
      <c r="DI47" s="222" t="s">
        <v>963</v>
      </c>
      <c r="DJ47" s="218"/>
      <c r="DK47" s="219"/>
      <c r="DL47" s="216"/>
      <c r="DM47" s="217"/>
      <c r="DN47" s="222" t="s">
        <v>963</v>
      </c>
      <c r="DO47" s="218"/>
      <c r="DP47" s="219"/>
      <c r="DQ47" s="216"/>
      <c r="DR47" s="217"/>
      <c r="DS47" s="222" t="s">
        <v>963</v>
      </c>
      <c r="DT47" s="218"/>
      <c r="DU47" s="219"/>
      <c r="DV47" s="216"/>
      <c r="DW47" s="217"/>
      <c r="DX47" s="222" t="s">
        <v>963</v>
      </c>
      <c r="DY47" s="218"/>
      <c r="DZ47" s="219"/>
      <c r="EA47" s="216"/>
      <c r="EB47" s="217"/>
      <c r="EC47" s="222" t="s">
        <v>963</v>
      </c>
      <c r="ED47" s="218"/>
      <c r="EE47" s="219"/>
      <c r="EF47" s="216"/>
      <c r="EG47" s="217"/>
      <c r="EH47" s="222" t="s">
        <v>963</v>
      </c>
      <c r="EI47" s="218"/>
      <c r="EJ47" s="219"/>
      <c r="EK47" s="735"/>
      <c r="EL47" s="736"/>
      <c r="EM47" s="688" t="s">
        <v>963</v>
      </c>
      <c r="EN47" s="737"/>
      <c r="EO47" s="738"/>
      <c r="EP47" s="735"/>
      <c r="EQ47" s="736"/>
      <c r="ER47" s="688" t="s">
        <v>963</v>
      </c>
      <c r="ES47" s="737"/>
      <c r="ET47" s="738"/>
      <c r="EU47" s="735"/>
      <c r="EV47" s="736"/>
      <c r="EW47" s="688" t="s">
        <v>963</v>
      </c>
      <c r="EX47" s="737"/>
      <c r="EY47" s="738"/>
      <c r="EZ47" s="735"/>
      <c r="FA47" s="736"/>
      <c r="FB47" s="688" t="s">
        <v>963</v>
      </c>
      <c r="FC47" s="737"/>
      <c r="FD47" s="738"/>
      <c r="FE47" s="735"/>
      <c r="FF47" s="736"/>
      <c r="FG47" s="688" t="s">
        <v>963</v>
      </c>
      <c r="FH47" s="737"/>
      <c r="FI47" s="738"/>
      <c r="FJ47" s="735"/>
      <c r="FK47" s="736"/>
      <c r="FL47" s="688" t="s">
        <v>963</v>
      </c>
      <c r="FM47" s="737"/>
      <c r="FN47" s="738"/>
      <c r="FO47" s="735"/>
      <c r="FP47" s="736"/>
      <c r="FQ47" s="688" t="s">
        <v>963</v>
      </c>
      <c r="FR47" s="737"/>
      <c r="FS47" s="894"/>
      <c r="FT47" s="735"/>
      <c r="FU47" s="736"/>
      <c r="FV47" s="688" t="s">
        <v>963</v>
      </c>
      <c r="FW47" s="737"/>
      <c r="FX47" s="894"/>
      <c r="FY47" s="895"/>
      <c r="FZ47" s="736"/>
      <c r="GA47" s="688" t="s">
        <v>963</v>
      </c>
      <c r="GB47" s="737"/>
      <c r="GC47" s="738"/>
      <c r="GD47" s="895"/>
      <c r="GE47" s="736"/>
      <c r="GF47" s="688" t="s">
        <v>963</v>
      </c>
      <c r="GG47" s="737"/>
      <c r="GH47" s="738"/>
      <c r="GI47" s="781"/>
      <c r="GJ47" s="782"/>
      <c r="GK47" s="751" t="s">
        <v>963</v>
      </c>
      <c r="GL47" s="783"/>
      <c r="GM47" s="784"/>
      <c r="GN47" s="781"/>
      <c r="GO47" s="782"/>
      <c r="GP47" s="751" t="s">
        <v>715</v>
      </c>
      <c r="GQ47" s="783"/>
      <c r="GR47" s="784"/>
      <c r="GS47" s="781"/>
      <c r="GT47" s="782"/>
      <c r="GU47" s="751" t="s">
        <v>963</v>
      </c>
      <c r="GV47" s="783"/>
      <c r="GW47" s="784"/>
      <c r="GX47" s="216"/>
      <c r="GY47" s="217"/>
      <c r="GZ47" s="222" t="s">
        <v>901</v>
      </c>
      <c r="HA47" s="218"/>
      <c r="HB47" s="219"/>
      <c r="HC47" s="216"/>
      <c r="HD47" s="217"/>
      <c r="HE47" s="222" t="s">
        <v>963</v>
      </c>
      <c r="HF47" s="218"/>
      <c r="HG47" s="219"/>
      <c r="HH47" s="216"/>
      <c r="HI47" s="217"/>
      <c r="HJ47" s="222" t="s">
        <v>963</v>
      </c>
      <c r="HK47" s="218"/>
      <c r="HL47" s="219"/>
      <c r="HM47" s="216"/>
      <c r="HN47" s="217"/>
      <c r="HO47" s="222" t="s">
        <v>715</v>
      </c>
      <c r="HP47" s="218"/>
      <c r="HQ47" s="219"/>
      <c r="HR47" s="216"/>
      <c r="HS47" s="217"/>
      <c r="HT47" s="222" t="s">
        <v>963</v>
      </c>
      <c r="HU47" s="218"/>
      <c r="HV47" s="219"/>
      <c r="HW47" s="216"/>
      <c r="HX47" s="217"/>
      <c r="HY47" s="222" t="s">
        <v>963</v>
      </c>
      <c r="HZ47" s="218"/>
      <c r="IA47" s="219"/>
      <c r="IB47" s="216"/>
      <c r="IC47" s="217"/>
      <c r="ID47" s="222"/>
      <c r="IE47" s="218"/>
      <c r="IF47" s="219"/>
      <c r="IG47" s="843"/>
      <c r="IH47" s="174" t="s">
        <v>0</v>
      </c>
      <c r="II47" s="175" t="s">
        <v>207</v>
      </c>
      <c r="IJ47" s="621" t="s">
        <v>656</v>
      </c>
      <c r="IK47" s="621" t="s">
        <v>657</v>
      </c>
      <c r="IL47" s="621" t="s">
        <v>655</v>
      </c>
      <c r="IM47" s="176">
        <v>11</v>
      </c>
      <c r="IN47" s="176">
        <v>13</v>
      </c>
      <c r="IO47" s="176">
        <v>19</v>
      </c>
      <c r="IP47" s="176">
        <v>14</v>
      </c>
      <c r="IQ47" s="176">
        <v>24</v>
      </c>
      <c r="IR47" s="176">
        <v>25</v>
      </c>
      <c r="IS47" s="176">
        <v>26</v>
      </c>
      <c r="IT47" s="176">
        <v>29</v>
      </c>
      <c r="IU47" s="176">
        <v>30</v>
      </c>
      <c r="IV47" s="176">
        <v>31</v>
      </c>
      <c r="IW47" s="176">
        <v>32</v>
      </c>
      <c r="IX47" s="176">
        <v>33</v>
      </c>
      <c r="IY47" s="177">
        <v>34</v>
      </c>
      <c r="IZ47" s="180">
        <v>34</v>
      </c>
      <c r="JA47" s="132" t="s">
        <v>0</v>
      </c>
      <c r="JB47" s="845">
        <v>41</v>
      </c>
      <c r="JC47" s="845">
        <v>42</v>
      </c>
      <c r="JD47" s="845">
        <v>40</v>
      </c>
      <c r="JE47" s="178">
        <v>11</v>
      </c>
      <c r="JF47" s="178">
        <v>13</v>
      </c>
      <c r="JG47" s="178">
        <v>19</v>
      </c>
      <c r="JH47" s="178">
        <v>14</v>
      </c>
      <c r="JI47" s="178">
        <v>23</v>
      </c>
      <c r="JJ47" s="178">
        <v>24</v>
      </c>
      <c r="JK47" s="178">
        <v>25</v>
      </c>
      <c r="JL47" s="178">
        <v>26</v>
      </c>
      <c r="JM47" s="178">
        <v>29</v>
      </c>
      <c r="JN47" s="178">
        <v>30</v>
      </c>
      <c r="JO47" s="178">
        <v>31</v>
      </c>
      <c r="JP47" s="178">
        <v>32</v>
      </c>
      <c r="JQ47" s="178">
        <v>33</v>
      </c>
      <c r="JR47" s="179">
        <v>34</v>
      </c>
      <c r="JS47" s="120"/>
      <c r="JT47" s="110" t="s">
        <v>0</v>
      </c>
      <c r="JU47" s="1361" t="s">
        <v>86</v>
      </c>
      <c r="JV47" s="1361" t="s">
        <v>119</v>
      </c>
      <c r="JW47" s="1361" t="s">
        <v>724</v>
      </c>
      <c r="JX47" s="1361" t="s">
        <v>42</v>
      </c>
      <c r="JY47" s="1361" t="s">
        <v>23</v>
      </c>
      <c r="JZ47" s="1361" t="s">
        <v>866</v>
      </c>
      <c r="KA47" s="1361" t="s">
        <v>27</v>
      </c>
      <c r="KB47" s="1361" t="s">
        <v>614</v>
      </c>
      <c r="KC47" s="1361" t="s">
        <v>38</v>
      </c>
      <c r="KD47" s="1361" t="s">
        <v>701</v>
      </c>
      <c r="KE47" s="1361" t="s">
        <v>32</v>
      </c>
      <c r="KF47" s="1361" t="s">
        <v>142</v>
      </c>
      <c r="KG47" s="1361" t="s">
        <v>120</v>
      </c>
      <c r="KH47" s="1361" t="s">
        <v>37</v>
      </c>
      <c r="KI47" s="1361" t="s">
        <v>33</v>
      </c>
      <c r="KJ47" s="1361" t="s">
        <v>151</v>
      </c>
      <c r="KK47" s="1361" t="s">
        <v>118</v>
      </c>
      <c r="KL47" s="1361" t="s">
        <v>28</v>
      </c>
      <c r="KM47" s="1361" t="s">
        <v>39</v>
      </c>
      <c r="KN47" s="1361" t="s">
        <v>87</v>
      </c>
      <c r="KO47" s="1361" t="s">
        <v>36</v>
      </c>
      <c r="KP47" s="1361" t="s">
        <v>40</v>
      </c>
      <c r="KQ47" s="1361" t="s">
        <v>41</v>
      </c>
      <c r="KR47" s="1361" t="s">
        <v>617</v>
      </c>
      <c r="KS47" s="1361" t="s">
        <v>83</v>
      </c>
      <c r="KT47" s="1361" t="s">
        <v>43</v>
      </c>
      <c r="KU47" s="1361" t="s">
        <v>697</v>
      </c>
      <c r="KV47" s="1361" t="s">
        <v>615</v>
      </c>
      <c r="KW47" s="1361" t="s">
        <v>152</v>
      </c>
      <c r="KX47" s="1361" t="s">
        <v>121</v>
      </c>
      <c r="KY47" s="1361" t="s">
        <v>616</v>
      </c>
      <c r="KZ47" s="1361" t="s">
        <v>122</v>
      </c>
      <c r="LA47" s="1361" t="s">
        <v>26</v>
      </c>
      <c r="LB47" s="1361" t="s">
        <v>690</v>
      </c>
      <c r="LC47" s="1361" t="s">
        <v>143</v>
      </c>
      <c r="LD47" s="1361" t="s">
        <v>147</v>
      </c>
      <c r="LE47" s="1361" t="s">
        <v>123</v>
      </c>
      <c r="LF47" s="1361" t="s">
        <v>148</v>
      </c>
    </row>
    <row r="48" spans="1:318" s="7" customFormat="1" ht="8.1" customHeight="1" thickTop="1" thickBot="1">
      <c r="A48" s="146" t="s">
        <v>0</v>
      </c>
      <c r="B48" s="155" t="s">
        <v>1</v>
      </c>
      <c r="C48" s="78" t="s">
        <v>2</v>
      </c>
      <c r="D48" s="76" t="s">
        <v>3</v>
      </c>
      <c r="E48" s="77" t="s">
        <v>4</v>
      </c>
      <c r="F48" s="146" t="s">
        <v>0</v>
      </c>
      <c r="G48" s="155" t="s">
        <v>1</v>
      </c>
      <c r="H48" s="78" t="s">
        <v>2</v>
      </c>
      <c r="I48" s="76" t="s">
        <v>3</v>
      </c>
      <c r="J48" s="77" t="s">
        <v>4</v>
      </c>
      <c r="K48" s="146" t="s">
        <v>0</v>
      </c>
      <c r="L48" s="155" t="s">
        <v>1</v>
      </c>
      <c r="M48" s="78" t="s">
        <v>2</v>
      </c>
      <c r="N48" s="76" t="s">
        <v>3</v>
      </c>
      <c r="O48" s="77" t="s">
        <v>4</v>
      </c>
      <c r="P48" s="146" t="s">
        <v>0</v>
      </c>
      <c r="Q48" s="155" t="s">
        <v>1</v>
      </c>
      <c r="R48" s="78" t="s">
        <v>2</v>
      </c>
      <c r="S48" s="76" t="s">
        <v>3</v>
      </c>
      <c r="T48" s="77" t="s">
        <v>4</v>
      </c>
      <c r="U48" s="146" t="s">
        <v>0</v>
      </c>
      <c r="V48" s="155" t="s">
        <v>1</v>
      </c>
      <c r="W48" s="78" t="s">
        <v>2</v>
      </c>
      <c r="X48" s="76" t="s">
        <v>3</v>
      </c>
      <c r="Y48" s="77" t="s">
        <v>4</v>
      </c>
      <c r="Z48" s="146" t="s">
        <v>0</v>
      </c>
      <c r="AA48" s="155" t="s">
        <v>1</v>
      </c>
      <c r="AB48" s="78" t="s">
        <v>2</v>
      </c>
      <c r="AC48" s="76" t="s">
        <v>3</v>
      </c>
      <c r="AD48" s="77" t="s">
        <v>4</v>
      </c>
      <c r="AE48" s="146" t="s">
        <v>0</v>
      </c>
      <c r="AF48" s="155" t="s">
        <v>1</v>
      </c>
      <c r="AG48" s="78" t="s">
        <v>2</v>
      </c>
      <c r="AH48" s="76" t="s">
        <v>3</v>
      </c>
      <c r="AI48" s="77" t="s">
        <v>4</v>
      </c>
      <c r="AJ48" s="146" t="s">
        <v>0</v>
      </c>
      <c r="AK48" s="155" t="s">
        <v>1</v>
      </c>
      <c r="AL48" s="78" t="s">
        <v>2</v>
      </c>
      <c r="AM48" s="76" t="s">
        <v>3</v>
      </c>
      <c r="AN48" s="77" t="s">
        <v>4</v>
      </c>
      <c r="AO48" s="146" t="s">
        <v>0</v>
      </c>
      <c r="AP48" s="155" t="s">
        <v>1</v>
      </c>
      <c r="AQ48" s="78" t="s">
        <v>2</v>
      </c>
      <c r="AR48" s="76" t="s">
        <v>3</v>
      </c>
      <c r="AS48" s="77" t="s">
        <v>4</v>
      </c>
      <c r="AT48" s="146" t="s">
        <v>0</v>
      </c>
      <c r="AU48" s="155" t="s">
        <v>1</v>
      </c>
      <c r="AV48" s="78" t="s">
        <v>2</v>
      </c>
      <c r="AW48" s="76" t="s">
        <v>3</v>
      </c>
      <c r="AX48" s="77" t="s">
        <v>4</v>
      </c>
      <c r="AY48" s="146" t="s">
        <v>0</v>
      </c>
      <c r="AZ48" s="155" t="s">
        <v>1</v>
      </c>
      <c r="BA48" s="78" t="s">
        <v>2</v>
      </c>
      <c r="BB48" s="76" t="s">
        <v>3</v>
      </c>
      <c r="BC48" s="77" t="s">
        <v>4</v>
      </c>
      <c r="BD48" s="146" t="s">
        <v>0</v>
      </c>
      <c r="BE48" s="155" t="s">
        <v>1</v>
      </c>
      <c r="BF48" s="78" t="s">
        <v>2</v>
      </c>
      <c r="BG48" s="76" t="s">
        <v>3</v>
      </c>
      <c r="BH48" s="77" t="s">
        <v>4</v>
      </c>
      <c r="BI48" s="146" t="s">
        <v>0</v>
      </c>
      <c r="BJ48" s="155" t="s">
        <v>1</v>
      </c>
      <c r="BK48" s="78" t="s">
        <v>2</v>
      </c>
      <c r="BL48" s="76" t="s">
        <v>3</v>
      </c>
      <c r="BM48" s="77" t="s">
        <v>4</v>
      </c>
      <c r="BN48" s="146" t="s">
        <v>0</v>
      </c>
      <c r="BO48" s="155" t="s">
        <v>1</v>
      </c>
      <c r="BP48" s="78" t="s">
        <v>2</v>
      </c>
      <c r="BQ48" s="76" t="s">
        <v>3</v>
      </c>
      <c r="BR48" s="77" t="s">
        <v>4</v>
      </c>
      <c r="BS48" s="146" t="s">
        <v>0</v>
      </c>
      <c r="BT48" s="155" t="s">
        <v>1</v>
      </c>
      <c r="BU48" s="78" t="s">
        <v>2</v>
      </c>
      <c r="BV48" s="76" t="s">
        <v>3</v>
      </c>
      <c r="BW48" s="77" t="s">
        <v>4</v>
      </c>
      <c r="BX48" s="146" t="s">
        <v>0</v>
      </c>
      <c r="BY48" s="155" t="s">
        <v>1</v>
      </c>
      <c r="BZ48" s="78" t="s">
        <v>2</v>
      </c>
      <c r="CA48" s="76" t="s">
        <v>3</v>
      </c>
      <c r="CB48" s="77" t="s">
        <v>4</v>
      </c>
      <c r="CC48" s="146" t="s">
        <v>0</v>
      </c>
      <c r="CD48" s="155" t="s">
        <v>1</v>
      </c>
      <c r="CE48" s="78" t="s">
        <v>2</v>
      </c>
      <c r="CF48" s="76" t="s">
        <v>3</v>
      </c>
      <c r="CG48" s="77" t="s">
        <v>4</v>
      </c>
      <c r="CH48" s="146" t="s">
        <v>0</v>
      </c>
      <c r="CI48" s="155" t="s">
        <v>1</v>
      </c>
      <c r="CJ48" s="78" t="s">
        <v>2</v>
      </c>
      <c r="CK48" s="76" t="s">
        <v>3</v>
      </c>
      <c r="CL48" s="77" t="s">
        <v>4</v>
      </c>
      <c r="CM48" s="146" t="s">
        <v>0</v>
      </c>
      <c r="CN48" s="155" t="s">
        <v>1</v>
      </c>
      <c r="CO48" s="78" t="s">
        <v>2</v>
      </c>
      <c r="CP48" s="76" t="s">
        <v>3</v>
      </c>
      <c r="CQ48" s="77" t="s">
        <v>4</v>
      </c>
      <c r="CR48" s="146" t="s">
        <v>0</v>
      </c>
      <c r="CS48" s="155" t="s">
        <v>1</v>
      </c>
      <c r="CT48" s="78" t="s">
        <v>2</v>
      </c>
      <c r="CU48" s="76" t="s">
        <v>3</v>
      </c>
      <c r="CV48" s="77" t="s">
        <v>4</v>
      </c>
      <c r="CW48" s="146" t="s">
        <v>0</v>
      </c>
      <c r="CX48" s="155" t="s">
        <v>1</v>
      </c>
      <c r="CY48" s="78" t="s">
        <v>2</v>
      </c>
      <c r="CZ48" s="76" t="s">
        <v>3</v>
      </c>
      <c r="DA48" s="77" t="s">
        <v>4</v>
      </c>
      <c r="DB48" s="146" t="s">
        <v>0</v>
      </c>
      <c r="DC48" s="155" t="s">
        <v>1</v>
      </c>
      <c r="DD48" s="78" t="s">
        <v>2</v>
      </c>
      <c r="DE48" s="76" t="s">
        <v>3</v>
      </c>
      <c r="DF48" s="77" t="s">
        <v>4</v>
      </c>
      <c r="DG48" s="146" t="s">
        <v>0</v>
      </c>
      <c r="DH48" s="155" t="s">
        <v>1</v>
      </c>
      <c r="DI48" s="78" t="s">
        <v>2</v>
      </c>
      <c r="DJ48" s="76" t="s">
        <v>3</v>
      </c>
      <c r="DK48" s="77" t="s">
        <v>4</v>
      </c>
      <c r="DL48" s="146" t="s">
        <v>0</v>
      </c>
      <c r="DM48" s="155" t="s">
        <v>1</v>
      </c>
      <c r="DN48" s="78" t="s">
        <v>2</v>
      </c>
      <c r="DO48" s="76" t="s">
        <v>3</v>
      </c>
      <c r="DP48" s="77" t="s">
        <v>4</v>
      </c>
      <c r="DQ48" s="146" t="s">
        <v>0</v>
      </c>
      <c r="DR48" s="155" t="s">
        <v>1</v>
      </c>
      <c r="DS48" s="78" t="s">
        <v>2</v>
      </c>
      <c r="DT48" s="76" t="s">
        <v>3</v>
      </c>
      <c r="DU48" s="77" t="s">
        <v>4</v>
      </c>
      <c r="DV48" s="146" t="s">
        <v>0</v>
      </c>
      <c r="DW48" s="155" t="s">
        <v>1</v>
      </c>
      <c r="DX48" s="78" t="s">
        <v>2</v>
      </c>
      <c r="DY48" s="76" t="s">
        <v>3</v>
      </c>
      <c r="DZ48" s="77" t="s">
        <v>4</v>
      </c>
      <c r="EA48" s="146" t="s">
        <v>0</v>
      </c>
      <c r="EB48" s="155" t="s">
        <v>1</v>
      </c>
      <c r="EC48" s="78" t="s">
        <v>2</v>
      </c>
      <c r="ED48" s="76" t="s">
        <v>3</v>
      </c>
      <c r="EE48" s="77" t="s">
        <v>4</v>
      </c>
      <c r="EF48" s="146" t="s">
        <v>0</v>
      </c>
      <c r="EG48" s="155" t="s">
        <v>1</v>
      </c>
      <c r="EH48" s="78" t="s">
        <v>2</v>
      </c>
      <c r="EI48" s="76" t="s">
        <v>3</v>
      </c>
      <c r="EJ48" s="77" t="s">
        <v>4</v>
      </c>
      <c r="EK48" s="691" t="s">
        <v>0</v>
      </c>
      <c r="EL48" s="692" t="s">
        <v>1</v>
      </c>
      <c r="EM48" s="693"/>
      <c r="EN48" s="694"/>
      <c r="EO48" s="695"/>
      <c r="EP48" s="691" t="s">
        <v>0</v>
      </c>
      <c r="EQ48" s="692" t="s">
        <v>1</v>
      </c>
      <c r="ER48" s="693"/>
      <c r="ES48" s="694"/>
      <c r="ET48" s="695"/>
      <c r="EU48" s="691" t="s">
        <v>0</v>
      </c>
      <c r="EV48" s="692" t="s">
        <v>1</v>
      </c>
      <c r="EW48" s="693"/>
      <c r="EX48" s="694"/>
      <c r="EY48" s="695"/>
      <c r="EZ48" s="691" t="s">
        <v>0</v>
      </c>
      <c r="FA48" s="692" t="s">
        <v>1</v>
      </c>
      <c r="FB48" s="693" t="s">
        <v>2</v>
      </c>
      <c r="FC48" s="694" t="s">
        <v>3</v>
      </c>
      <c r="FD48" s="695" t="s">
        <v>4</v>
      </c>
      <c r="FE48" s="691" t="s">
        <v>0</v>
      </c>
      <c r="FF48" s="692" t="s">
        <v>1</v>
      </c>
      <c r="FG48" s="693"/>
      <c r="FH48" s="694"/>
      <c r="FI48" s="695"/>
      <c r="FJ48" s="691" t="s">
        <v>0</v>
      </c>
      <c r="FK48" s="692" t="s">
        <v>1</v>
      </c>
      <c r="FL48" s="693" t="s">
        <v>2</v>
      </c>
      <c r="FM48" s="694" t="s">
        <v>3</v>
      </c>
      <c r="FN48" s="695" t="s">
        <v>4</v>
      </c>
      <c r="FO48" s="691" t="s">
        <v>0</v>
      </c>
      <c r="FP48" s="692" t="s">
        <v>1</v>
      </c>
      <c r="FQ48" s="693"/>
      <c r="FR48" s="694"/>
      <c r="FS48" s="896"/>
      <c r="FT48" s="691" t="s">
        <v>0</v>
      </c>
      <c r="FU48" s="692" t="s">
        <v>1</v>
      </c>
      <c r="FV48" s="693" t="s">
        <v>2</v>
      </c>
      <c r="FW48" s="694" t="s">
        <v>3</v>
      </c>
      <c r="FX48" s="896" t="s">
        <v>4</v>
      </c>
      <c r="FY48" s="692" t="s">
        <v>0</v>
      </c>
      <c r="FZ48" s="692" t="s">
        <v>1</v>
      </c>
      <c r="GA48" s="693"/>
      <c r="GB48" s="694"/>
      <c r="GC48" s="695"/>
      <c r="GD48" s="692" t="s">
        <v>0</v>
      </c>
      <c r="GE48" s="692" t="s">
        <v>1</v>
      </c>
      <c r="GF48" s="693" t="s">
        <v>2</v>
      </c>
      <c r="GG48" s="694" t="s">
        <v>3</v>
      </c>
      <c r="GH48" s="695" t="s">
        <v>4</v>
      </c>
      <c r="GI48" s="754" t="s">
        <v>0</v>
      </c>
      <c r="GJ48" s="755" t="s">
        <v>1</v>
      </c>
      <c r="GK48" s="756"/>
      <c r="GL48" s="757"/>
      <c r="GM48" s="758"/>
      <c r="GN48" s="754" t="s">
        <v>0</v>
      </c>
      <c r="GO48" s="755" t="s">
        <v>1</v>
      </c>
      <c r="GP48" s="756"/>
      <c r="GQ48" s="757"/>
      <c r="GR48" s="758"/>
      <c r="GS48" s="754" t="s">
        <v>0</v>
      </c>
      <c r="GT48" s="755" t="s">
        <v>1</v>
      </c>
      <c r="GU48" s="756"/>
      <c r="GV48" s="757"/>
      <c r="GW48" s="758"/>
      <c r="GX48" s="146" t="s">
        <v>0</v>
      </c>
      <c r="GY48" s="155" t="s">
        <v>1</v>
      </c>
      <c r="GZ48" s="78" t="s">
        <v>2</v>
      </c>
      <c r="HA48" s="76" t="s">
        <v>3</v>
      </c>
      <c r="HB48" s="77" t="s">
        <v>4</v>
      </c>
      <c r="HC48" s="146" t="s">
        <v>0</v>
      </c>
      <c r="HD48" s="155" t="s">
        <v>1</v>
      </c>
      <c r="HE48" s="78" t="s">
        <v>2</v>
      </c>
      <c r="HF48" s="76" t="s">
        <v>3</v>
      </c>
      <c r="HG48" s="77" t="s">
        <v>4</v>
      </c>
      <c r="HH48" s="146" t="s">
        <v>0</v>
      </c>
      <c r="HI48" s="155" t="s">
        <v>1</v>
      </c>
      <c r="HJ48" s="78" t="s">
        <v>2</v>
      </c>
      <c r="HK48" s="76" t="s">
        <v>3</v>
      </c>
      <c r="HL48" s="77" t="s">
        <v>4</v>
      </c>
      <c r="HM48" s="146" t="s">
        <v>0</v>
      </c>
      <c r="HN48" s="155" t="s">
        <v>1</v>
      </c>
      <c r="HO48" s="78" t="s">
        <v>2</v>
      </c>
      <c r="HP48" s="76" t="s">
        <v>3</v>
      </c>
      <c r="HQ48" s="77" t="s">
        <v>4</v>
      </c>
      <c r="HR48" s="146" t="s">
        <v>0</v>
      </c>
      <c r="HS48" s="155" t="s">
        <v>1</v>
      </c>
      <c r="HT48" s="78" t="s">
        <v>2</v>
      </c>
      <c r="HU48" s="76" t="s">
        <v>3</v>
      </c>
      <c r="HV48" s="77" t="s">
        <v>4</v>
      </c>
      <c r="HW48" s="146" t="s">
        <v>0</v>
      </c>
      <c r="HX48" s="155" t="s">
        <v>1</v>
      </c>
      <c r="HY48" s="78" t="s">
        <v>2</v>
      </c>
      <c r="HZ48" s="76" t="s">
        <v>3</v>
      </c>
      <c r="IA48" s="77" t="s">
        <v>4</v>
      </c>
      <c r="IB48" s="146" t="s">
        <v>0</v>
      </c>
      <c r="IC48" s="155" t="s">
        <v>1</v>
      </c>
      <c r="ID48" s="78" t="s">
        <v>2</v>
      </c>
      <c r="IE48" s="76" t="s">
        <v>3</v>
      </c>
      <c r="IF48" s="77" t="s">
        <v>4</v>
      </c>
      <c r="IG48" s="840"/>
      <c r="IH48" s="83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  <c r="IW48" s="85"/>
      <c r="IX48" s="85"/>
      <c r="IY48" s="87"/>
      <c r="IZ48" s="87"/>
      <c r="JA48" s="131"/>
      <c r="JB48" s="126"/>
      <c r="JC48" s="126"/>
      <c r="JD48" s="126"/>
      <c r="JE48" s="126"/>
      <c r="JF48" s="126"/>
      <c r="JG48" s="126"/>
      <c r="JH48" s="126"/>
      <c r="JI48" s="126"/>
      <c r="JJ48" s="126"/>
      <c r="JK48" s="126"/>
      <c r="JL48" s="126"/>
      <c r="JM48" s="126"/>
      <c r="JN48" s="126"/>
      <c r="JO48" s="126"/>
      <c r="JP48" s="126"/>
      <c r="JQ48" s="126"/>
      <c r="JR48" s="127"/>
      <c r="JS48" s="116"/>
      <c r="JT48" s="111"/>
      <c r="JU48" s="1362"/>
      <c r="JV48" s="1362"/>
      <c r="JW48" s="1362"/>
      <c r="JX48" s="1362"/>
      <c r="JY48" s="1362"/>
      <c r="JZ48" s="1362"/>
      <c r="KA48" s="1362"/>
      <c r="KB48" s="1362"/>
      <c r="KC48" s="1362"/>
      <c r="KD48" s="1362"/>
      <c r="KE48" s="1362"/>
      <c r="KF48" s="1362"/>
      <c r="KG48" s="1362"/>
      <c r="KH48" s="1362"/>
      <c r="KI48" s="1362"/>
      <c r="KJ48" s="1362"/>
      <c r="KK48" s="1362"/>
      <c r="KL48" s="1362"/>
      <c r="KM48" s="1362"/>
      <c r="KN48" s="1362"/>
      <c r="KO48" s="1362"/>
      <c r="KP48" s="1362"/>
      <c r="KQ48" s="1362"/>
      <c r="KR48" s="1362"/>
      <c r="KS48" s="1362"/>
      <c r="KT48" s="1362"/>
      <c r="KU48" s="1362"/>
      <c r="KV48" s="1362"/>
      <c r="KW48" s="1362"/>
      <c r="KX48" s="1362"/>
      <c r="KY48" s="1362"/>
      <c r="KZ48" s="1362"/>
      <c r="LA48" s="1362"/>
      <c r="LB48" s="1362"/>
      <c r="LC48" s="1362"/>
      <c r="LD48" s="1362"/>
      <c r="LE48" s="1362"/>
      <c r="LF48" s="1361"/>
    </row>
    <row r="49" spans="1:318" s="7" customFormat="1" ht="8.1" customHeight="1" thickBot="1">
      <c r="A49" s="152"/>
      <c r="B49" s="91"/>
      <c r="C49" s="202"/>
      <c r="D49" s="160"/>
      <c r="E49" s="168"/>
      <c r="F49" s="152"/>
      <c r="G49" s="91"/>
      <c r="H49" s="202"/>
      <c r="I49" s="160"/>
      <c r="J49" s="168"/>
      <c r="K49" s="152"/>
      <c r="L49" s="91"/>
      <c r="M49" s="256"/>
      <c r="N49" s="160"/>
      <c r="O49" s="168"/>
      <c r="P49" s="147"/>
      <c r="Q49" s="91"/>
      <c r="R49" s="256"/>
      <c r="S49" s="160"/>
      <c r="T49" s="168"/>
      <c r="U49" s="152"/>
      <c r="V49" s="91"/>
      <c r="W49" s="256"/>
      <c r="X49" s="160"/>
      <c r="Y49" s="168"/>
      <c r="Z49" s="147"/>
      <c r="AA49" s="91"/>
      <c r="AB49" s="256"/>
      <c r="AC49" s="160"/>
      <c r="AD49" s="168"/>
      <c r="AE49" s="152"/>
      <c r="AF49" s="91"/>
      <c r="AG49" s="256"/>
      <c r="AH49" s="160"/>
      <c r="AI49" s="495"/>
      <c r="AJ49" s="147"/>
      <c r="AK49" s="91"/>
      <c r="AL49" s="880"/>
      <c r="AM49" s="869"/>
      <c r="AN49" s="495"/>
      <c r="AO49" s="152"/>
      <c r="AP49" s="91"/>
      <c r="AQ49" s="202" t="s">
        <v>920</v>
      </c>
      <c r="AR49" s="160"/>
      <c r="AS49" s="168"/>
      <c r="AT49" s="152"/>
      <c r="AU49" s="91"/>
      <c r="AV49" s="505"/>
      <c r="AW49" s="260"/>
      <c r="AX49" s="168"/>
      <c r="AY49" s="147"/>
      <c r="AZ49" s="91"/>
      <c r="BA49" s="256"/>
      <c r="BB49" s="160"/>
      <c r="BC49" s="401"/>
      <c r="BD49" s="152"/>
      <c r="BE49" s="91"/>
      <c r="BF49" s="256"/>
      <c r="BG49" s="160"/>
      <c r="BH49" s="401"/>
      <c r="BI49" s="152"/>
      <c r="BJ49" s="91"/>
      <c r="BK49" s="256"/>
      <c r="BL49" s="160"/>
      <c r="BM49" s="401"/>
      <c r="BN49" s="460"/>
      <c r="BO49" s="461"/>
      <c r="BP49" s="458"/>
      <c r="BQ49" s="561"/>
      <c r="BR49" s="459"/>
      <c r="BS49" s="147"/>
      <c r="BT49" s="91"/>
      <c r="BU49" s="458"/>
      <c r="BV49" s="561"/>
      <c r="BW49" s="459"/>
      <c r="BX49" s="147"/>
      <c r="BY49" s="91"/>
      <c r="BZ49" s="458"/>
      <c r="CA49" s="561"/>
      <c r="CB49" s="459"/>
      <c r="CC49" s="152"/>
      <c r="CD49" s="91"/>
      <c r="CE49" s="256"/>
      <c r="CF49" s="160"/>
      <c r="CG49" s="168"/>
      <c r="CH49" s="152"/>
      <c r="CI49" s="91"/>
      <c r="CJ49" s="505"/>
      <c r="CK49" s="481"/>
      <c r="CL49" s="168"/>
      <c r="CM49" s="152"/>
      <c r="CN49" s="91"/>
      <c r="CO49" s="458"/>
      <c r="CP49" s="561"/>
      <c r="CQ49" s="168"/>
      <c r="CR49" s="152"/>
      <c r="CS49" s="91"/>
      <c r="CT49" s="458"/>
      <c r="CU49" s="561"/>
      <c r="CV49" s="168"/>
      <c r="CW49" s="152"/>
      <c r="CX49" s="91"/>
      <c r="CY49" s="458"/>
      <c r="CZ49" s="561"/>
      <c r="DA49" s="168"/>
      <c r="DB49" s="152"/>
      <c r="DC49" s="91"/>
      <c r="DD49" s="458"/>
      <c r="DE49" s="561"/>
      <c r="DF49" s="168"/>
      <c r="DG49" s="147"/>
      <c r="DH49" s="113"/>
      <c r="DI49" s="458"/>
      <c r="DJ49" s="561"/>
      <c r="DK49" s="168"/>
      <c r="DL49" s="152"/>
      <c r="DM49" s="91"/>
      <c r="DN49" s="404"/>
      <c r="DO49" s="481"/>
      <c r="DP49" s="495"/>
      <c r="DQ49" s="311"/>
      <c r="DR49" s="91"/>
      <c r="DS49" s="404"/>
      <c r="DT49" s="481"/>
      <c r="DU49" s="495"/>
      <c r="DV49" s="311"/>
      <c r="DW49" s="91"/>
      <c r="DX49" s="404"/>
      <c r="DY49" s="481"/>
      <c r="DZ49" s="1206"/>
      <c r="EA49" s="311"/>
      <c r="EB49" s="91"/>
      <c r="EC49" s="404"/>
      <c r="ED49" s="481"/>
      <c r="EE49" s="495"/>
      <c r="EF49" s="311"/>
      <c r="EG49" s="91"/>
      <c r="EH49" s="404"/>
      <c r="EI49" s="481"/>
      <c r="EJ49" s="495"/>
      <c r="EK49" s="704"/>
      <c r="EL49" s="699"/>
      <c r="EM49" s="1071"/>
      <c r="EN49" s="871"/>
      <c r="EO49" s="872"/>
      <c r="EP49" s="704"/>
      <c r="EQ49" s="699"/>
      <c r="ER49" s="870"/>
      <c r="ES49" s="871"/>
      <c r="ET49" s="872"/>
      <c r="EU49" s="704"/>
      <c r="EV49" s="699"/>
      <c r="EW49" s="1071"/>
      <c r="EX49" s="871"/>
      <c r="EY49" s="872"/>
      <c r="EZ49" s="704"/>
      <c r="FA49" s="699"/>
      <c r="FB49" s="1071" t="s">
        <v>933</v>
      </c>
      <c r="FC49" s="871"/>
      <c r="FD49" s="872"/>
      <c r="FE49" s="704"/>
      <c r="FF49" s="699"/>
      <c r="FG49" s="700"/>
      <c r="FH49" s="701"/>
      <c r="FI49" s="702"/>
      <c r="FJ49" s="704"/>
      <c r="FK49" s="699"/>
      <c r="FL49" s="1071" t="s">
        <v>899</v>
      </c>
      <c r="FM49" s="871"/>
      <c r="FN49" s="872"/>
      <c r="FO49" s="698"/>
      <c r="FP49" s="703"/>
      <c r="FQ49" s="870"/>
      <c r="FR49" s="871"/>
      <c r="FS49" s="872"/>
      <c r="FT49" s="698"/>
      <c r="FU49" s="703"/>
      <c r="FV49" s="1071" t="s">
        <v>934</v>
      </c>
      <c r="FW49" s="871"/>
      <c r="FX49" s="872"/>
      <c r="FY49" s="704"/>
      <c r="FZ49" s="699"/>
      <c r="GA49" s="1071"/>
      <c r="GB49" s="871"/>
      <c r="GC49" s="872"/>
      <c r="GD49" s="704"/>
      <c r="GE49" s="699"/>
      <c r="GF49" s="1071" t="s">
        <v>952</v>
      </c>
      <c r="GG49" s="871"/>
      <c r="GH49" s="872"/>
      <c r="GI49" s="759"/>
      <c r="GJ49" s="760"/>
      <c r="GK49" s="761"/>
      <c r="GL49" s="762"/>
      <c r="GM49" s="763"/>
      <c r="GN49" s="759"/>
      <c r="GO49" s="760"/>
      <c r="GP49" s="761"/>
      <c r="GQ49" s="762"/>
      <c r="GR49" s="763"/>
      <c r="GS49" s="759"/>
      <c r="GT49" s="760"/>
      <c r="GU49" s="761"/>
      <c r="GV49" s="762"/>
      <c r="GW49" s="763"/>
      <c r="GX49" s="152"/>
      <c r="GY49" s="91"/>
      <c r="GZ49" s="585"/>
      <c r="HA49" s="586"/>
      <c r="HB49" s="168"/>
      <c r="HC49" s="152"/>
      <c r="HD49" s="91"/>
      <c r="HE49" s="585"/>
      <c r="HF49" s="586"/>
      <c r="HG49" s="901"/>
      <c r="HH49" s="152"/>
      <c r="HI49" s="91"/>
      <c r="HJ49" s="585"/>
      <c r="HK49" s="586"/>
      <c r="HL49" s="901"/>
      <c r="HM49" s="147"/>
      <c r="HN49" s="91"/>
      <c r="HO49" s="585"/>
      <c r="HP49" s="586"/>
      <c r="HQ49" s="168"/>
      <c r="HR49" s="152"/>
      <c r="HS49" s="91"/>
      <c r="HT49" s="585"/>
      <c r="HU49" s="586"/>
      <c r="HV49" s="168"/>
      <c r="HW49" s="152"/>
      <c r="HX49" s="91"/>
      <c r="HY49" s="585"/>
      <c r="HZ49" s="586"/>
      <c r="IA49" s="168"/>
      <c r="IB49" s="152"/>
      <c r="IC49" s="91"/>
      <c r="ID49" s="585"/>
      <c r="IE49" s="586"/>
      <c r="IF49" s="901"/>
      <c r="IG49" s="841"/>
      <c r="IH49" s="80"/>
      <c r="II49" s="1370">
        <f>COUNTIF($A49:$IA52,"=CSB")</f>
        <v>4</v>
      </c>
      <c r="IJ49" s="1370">
        <f>COUNTIF($A49:$IA52,"41")</f>
        <v>1</v>
      </c>
      <c r="IK49" s="1370">
        <f>COUNTIF($A49:$IA52,"=42")</f>
        <v>0</v>
      </c>
      <c r="IL49" s="1367">
        <f>COUNTIF($A49:$IA52,"40")</f>
        <v>0</v>
      </c>
      <c r="IM49" s="1367">
        <f>COUNTIF($A49:$IA52,"11")</f>
        <v>1</v>
      </c>
      <c r="IN49" s="1367">
        <f>COUNTIF($A49:$IA52,"13")</f>
        <v>1</v>
      </c>
      <c r="IO49" s="1367">
        <f>COUNTIF($A49:$IA52,"=19")</f>
        <v>1</v>
      </c>
      <c r="IP49" s="1367">
        <f>COUNTIF($A49:$IA52,"=14")</f>
        <v>1</v>
      </c>
      <c r="IQ49" s="1367">
        <f>COUNTIF($A49:$IA52,"=24")</f>
        <v>8</v>
      </c>
      <c r="IR49" s="1367">
        <f>COUNTIF($A49:$IA52,"=25")</f>
        <v>1</v>
      </c>
      <c r="IS49" s="1367">
        <f>COUNTIF($A49:$IA52,"=26")</f>
        <v>1</v>
      </c>
      <c r="IT49" s="1367">
        <f>COUNTIF($A49:$IA52,"=29")</f>
        <v>1</v>
      </c>
      <c r="IU49" s="1377">
        <f>COUNTIF($A49:$IA52,"=30")</f>
        <v>0</v>
      </c>
      <c r="IV49" s="1367">
        <f>COUNTIF($A49:$IA52,"=31")</f>
        <v>1</v>
      </c>
      <c r="IW49" s="1367">
        <f>COUNTIF($A49:$IA52,"=32")</f>
        <v>1</v>
      </c>
      <c r="IX49" s="1367">
        <f>COUNTIF($A49:$IA52,"=33")</f>
        <v>1</v>
      </c>
      <c r="IY49" s="1367">
        <f>COUNTIF($A49:$IA52,"=34")</f>
        <v>2</v>
      </c>
      <c r="IZ49" s="1373">
        <f>COUNTIF($A49:$IR52,"=34")</f>
        <v>2</v>
      </c>
      <c r="JA49" s="128"/>
      <c r="JB49" s="1351" t="str">
        <f>IF(COUNTIF($A49:$IA52,"=41")&gt;0,"X"," ")</f>
        <v>X</v>
      </c>
      <c r="JC49" s="1386" t="str">
        <f>IF(COUNTIF($A49:$IA52,"=42")&gt;0,"X"," ")</f>
        <v xml:space="preserve"> </v>
      </c>
      <c r="JD49" s="1351" t="str">
        <f>IF(COUNTIF($A49:$IA52,"=40")&gt;0,"X"," ")</f>
        <v xml:space="preserve"> </v>
      </c>
      <c r="JE49" s="1351" t="str">
        <f>IF(COUNTIF($A49:$IA52,"=11")&gt;0,"X"," ")</f>
        <v>X</v>
      </c>
      <c r="JF49" s="1351" t="str">
        <f>IF(COUNTIF($A49:$IA52,"=13")&gt;0,"X"," ")</f>
        <v>X</v>
      </c>
      <c r="JG49" s="1351" t="str">
        <f>IF(COUNTIF($A49:$IA52,"=19")&gt;0,"X"," ")</f>
        <v>X</v>
      </c>
      <c r="JH49" s="1351" t="str">
        <f>IF(COUNTIF($A49:$IA52,"=14")&gt;0,"X"," ")</f>
        <v>X</v>
      </c>
      <c r="JI49" s="1351" t="str">
        <f>IF(COUNTIF($A49:$IA52,"=23")&gt;0,"X"," ")</f>
        <v>X</v>
      </c>
      <c r="JJ49" s="1351" t="str">
        <f>IF(COUNTIF($A49:$IA52,"=24")&gt;0,"X"," ")</f>
        <v>X</v>
      </c>
      <c r="JK49" s="1351" t="str">
        <f>IF(COUNTIF($A49:$IA52,"=25")&gt;0,"X"," ")</f>
        <v>X</v>
      </c>
      <c r="JL49" s="1351" t="str">
        <f>IF(COUNTIF($A49:$IA52,"=26")&gt;0,"X"," ")</f>
        <v>X</v>
      </c>
      <c r="JM49" s="1351" t="str">
        <f>IF(COUNTIF($A49:$IA52,"=29")&gt;0,"X"," ")</f>
        <v>X</v>
      </c>
      <c r="JN49" s="1380" t="str">
        <f>IF(COUNTIF($A49:$IA52,"=30")&gt;0,"X"," ")</f>
        <v xml:space="preserve"> </v>
      </c>
      <c r="JO49" s="1351" t="str">
        <f>IF(COUNTIF($A49:$IA52,"=31")&gt;0,"X"," ")</f>
        <v>X</v>
      </c>
      <c r="JP49" s="1351" t="str">
        <f>IF(COUNTIF($A49:$IA52,"=32")&gt;0,"X"," ")</f>
        <v>X</v>
      </c>
      <c r="JQ49" s="1351" t="str">
        <f>IF(COUNTIF($A49:$IA52,"=33")&gt;0,"X"," ")</f>
        <v>X</v>
      </c>
      <c r="JR49" s="1357" t="str">
        <f>IF(COUNTIF($A49:$IA52,"=34")&gt;0,"X"," ")</f>
        <v>X</v>
      </c>
      <c r="JS49" s="117"/>
      <c r="JT49" s="107"/>
      <c r="JU49" s="1354" t="str">
        <f>IF(COUNTIF($A49:$IA52,"=H.Prus")&gt;0,"Z"," ")</f>
        <v>Z</v>
      </c>
      <c r="JV49" s="1360" t="str">
        <f>IF(COUNTIF($A49:$IA52,"=M.Przybyś")&gt;0,"Z"," ")</f>
        <v xml:space="preserve"> </v>
      </c>
      <c r="JW49" s="1354" t="str">
        <f>IF(COUNTIF($A49:$IA52,"=M.Marcinkiewicz")&gt;0,"Z"," ")</f>
        <v>Z</v>
      </c>
      <c r="JX49" s="1354" t="str">
        <f>IF(COUNTIF($A49:$IA52,"=K.Cis")&gt;0,"Z"," ")</f>
        <v xml:space="preserve"> </v>
      </c>
      <c r="JY49" s="1354" t="str">
        <f>IF(COUNTIF($A49:$IA52,"=Z.Tomczykowski")&gt;0,"Z"," ")</f>
        <v>Z</v>
      </c>
      <c r="JZ49" s="1354" t="str">
        <f>IF(COUNTIF($A49:$IA52,"=K.Choroszko")&gt;0,"Z"," ")</f>
        <v xml:space="preserve"> </v>
      </c>
      <c r="KA49" s="1354" t="str">
        <f>IF(COUNTIF($A49:$IA52,"=Z.Niewiadomski")&gt;0,"Z"," ")</f>
        <v xml:space="preserve"> </v>
      </c>
      <c r="KB49" s="1354" t="str">
        <f>IF(COUNTIF($A49:$IA52,"=A.Miściur-Kaszyńska")&gt;0,"Z"," ")</f>
        <v>Z</v>
      </c>
      <c r="KC49" s="1354" t="str">
        <f>IF(COUNTIF($A49:$IA52,"=L.Demczuk")&gt;0,"Z"," ")</f>
        <v xml:space="preserve"> </v>
      </c>
      <c r="KD49" s="1354" t="str">
        <f>IF(COUNTIF($A49:$IA52,"=K.Kiejdo")&gt;0,"Z"," ")</f>
        <v xml:space="preserve"> </v>
      </c>
      <c r="KE49" s="1354" t="str">
        <f>IF(COUNTIF($A49:$IA52,"=M.Kieżun")&gt;0,"Z"," ")</f>
        <v>Z</v>
      </c>
      <c r="KF49" s="1354" t="str">
        <f>IF(COUNTIF($A49:$IA52,"=I.Kasprzyk")&gt;0,"Z"," ")</f>
        <v xml:space="preserve"> </v>
      </c>
      <c r="KG49" s="1360" t="str">
        <f>IF(COUNTIF($A49:$IA52,"=M.Choroszko")&gt;0,"Z"," ")</f>
        <v xml:space="preserve"> </v>
      </c>
      <c r="KH49" s="1360" t="str">
        <f>IF(COUNTIF($A49:$IA52,"=M.Grzyb")&gt;0,"Z"," ")</f>
        <v>Z</v>
      </c>
      <c r="KI49" s="1360" t="str">
        <f>IF(COUNTIF($A49:$IA52,"=A.Muż")&gt;0,"Z"," ")</f>
        <v xml:space="preserve"> </v>
      </c>
      <c r="KJ49" s="1360" t="str">
        <f>IF(COUNTIF($A49:$IA52,"=E.Kicka")&gt;0,"Z"," ")</f>
        <v xml:space="preserve"> </v>
      </c>
      <c r="KK49" s="1354" t="str">
        <f>IF(COUNTIF($A49:$IA52,"=M.Palmowska")&gt;0,"Z"," ")</f>
        <v xml:space="preserve"> </v>
      </c>
      <c r="KL49" s="1354" t="str">
        <f>IF(COUNTIF($A49:$IA52,"=M.Szonert")&gt;0,"Z"," ")</f>
        <v xml:space="preserve"> </v>
      </c>
      <c r="KM49" s="1360" t="str">
        <f>IF(COUNTIF($A49:$IA52,"=E.Ciarciński")&gt;0,"Z"," ")</f>
        <v xml:space="preserve"> </v>
      </c>
      <c r="KN49" s="1360" t="str">
        <f>IF(COUNTIF($A49:$IA52,"=M.Czajka")&gt;0,"Z"," ")</f>
        <v xml:space="preserve"> </v>
      </c>
      <c r="KO49" s="1360" t="str">
        <f>IF(COUNTIF($A49:$IA52,"=E.Hepner")&gt;0,"Z"," ")</f>
        <v xml:space="preserve"> </v>
      </c>
      <c r="KP49" s="1360" t="str">
        <f>IF(COUNTIF($A49:$IA52,"=A.Naszlin")&gt;0,"Z"," ")</f>
        <v xml:space="preserve"> </v>
      </c>
      <c r="KQ49" s="1360" t="str">
        <f>IF(COUNTIF($A49:$IA52,"=A.Tychek")&gt;0,"Z"," ")</f>
        <v xml:space="preserve"> </v>
      </c>
      <c r="KR49" s="1360" t="str">
        <f>IF(COUNTIF($A49:$IA52,"=R.Sokulski")&gt;0,"Z"," ")</f>
        <v>Z</v>
      </c>
      <c r="KS49" s="1360" t="str">
        <f>IF(COUNTIF($A49:$IA52,"=S.Piotrowska")&gt;0,"Z"," ")</f>
        <v xml:space="preserve"> </v>
      </c>
      <c r="KT49" s="1360" t="str">
        <f>IF(COUNTIF($A49:$IA52,"=J.Gregorczuk")&gt;0,"Z"," ")</f>
        <v>Z</v>
      </c>
      <c r="KU49" s="1360" t="str">
        <f>IF(COUNTIF($A49:$IA52,"=A.Marciniak")&gt;0,"Z"," ")</f>
        <v>Z</v>
      </c>
      <c r="KV49" s="1360" t="str">
        <f>IF(COUNTIF($A49:$IA52,"=I.Ogulewicz")&gt;0,"Z"," ")</f>
        <v xml:space="preserve"> </v>
      </c>
      <c r="KW49" s="1360" t="str">
        <f>IF(COUNTIF($A49:$IA52,"=R.Przęczek")&gt;0,"Z"," ")</f>
        <v>Z</v>
      </c>
      <c r="KX49" s="1360" t="str">
        <f>IF(COUNTIF($A49:$IA52,"=D.Ławecka-Bednarska")&gt;0,"Z"," ")</f>
        <v xml:space="preserve"> </v>
      </c>
      <c r="KY49" s="1360" t="str">
        <f>IF(COUNTIF($A49:$IA52,"=M.Ciszek")&gt;0,"Z"," ")</f>
        <v xml:space="preserve"> </v>
      </c>
      <c r="KZ49" s="1360" t="str">
        <f>IF(COUNTIF($A49:$IA52,"=M.Lipiński")&gt;0,"Z"," ")</f>
        <v xml:space="preserve"> </v>
      </c>
      <c r="LA49" s="1354" t="str">
        <f>IF(COUNTIF($A49:$IA52,"=M.Kluz")&gt;0,"Z"," ")</f>
        <v>Z</v>
      </c>
      <c r="LB49" s="1354" t="str">
        <f>IF(COUNTIF($A49:$IA52,"=N.Liakh")&gt;0,"Z"," ")</f>
        <v>Z</v>
      </c>
      <c r="LC49" s="1360" t="str">
        <f>IF(COUNTIF($A49:$IA52,"=J.Lubkiewicz")&gt;0,"Z"," ")</f>
        <v xml:space="preserve"> </v>
      </c>
      <c r="LD49" s="1360" t="str">
        <f>IF(COUNTIF($A49:$IA52,"=J.Fukowska")&gt;0,"Z"," ")</f>
        <v xml:space="preserve"> </v>
      </c>
      <c r="LE49" s="1360" t="str">
        <f>IF(COUNTIF($A49:$IA52,"=H.Libuda")&gt;0,"Z"," ")</f>
        <v>Z</v>
      </c>
      <c r="LF49" s="1360" t="str">
        <f>IF(COUNTIF($A49:$IA52,"=A.Jastrzębska")&gt;0,"Z"," ")</f>
        <v xml:space="preserve"> </v>
      </c>
    </row>
    <row r="50" spans="1:318" s="7" customFormat="1" ht="10.5" customHeight="1" thickBot="1">
      <c r="A50" s="153" t="s">
        <v>5</v>
      </c>
      <c r="B50" s="92" t="s">
        <v>6</v>
      </c>
      <c r="C50" s="201"/>
      <c r="D50" s="161"/>
      <c r="E50" s="169"/>
      <c r="F50" s="153" t="s">
        <v>5</v>
      </c>
      <c r="G50" s="92" t="s">
        <v>6</v>
      </c>
      <c r="H50" s="201" t="s">
        <v>912</v>
      </c>
      <c r="I50" s="161" t="s">
        <v>123</v>
      </c>
      <c r="J50" s="169">
        <v>26</v>
      </c>
      <c r="K50" s="153" t="s">
        <v>5</v>
      </c>
      <c r="L50" s="92" t="s">
        <v>6</v>
      </c>
      <c r="M50" s="257" t="s">
        <v>926</v>
      </c>
      <c r="N50" s="665" t="s">
        <v>927</v>
      </c>
      <c r="O50" s="169">
        <v>34</v>
      </c>
      <c r="P50" s="148" t="s">
        <v>5</v>
      </c>
      <c r="Q50" s="92" t="s">
        <v>6</v>
      </c>
      <c r="R50" s="257" t="s">
        <v>928</v>
      </c>
      <c r="S50" s="665" t="s">
        <v>927</v>
      </c>
      <c r="T50" s="169">
        <v>34</v>
      </c>
      <c r="U50" s="153" t="s">
        <v>5</v>
      </c>
      <c r="V50" s="92" t="s">
        <v>6</v>
      </c>
      <c r="W50" s="257"/>
      <c r="X50" s="665"/>
      <c r="Y50" s="169"/>
      <c r="Z50" s="148" t="s">
        <v>5</v>
      </c>
      <c r="AA50" s="92" t="s">
        <v>6</v>
      </c>
      <c r="AB50" s="257"/>
      <c r="AC50" s="665"/>
      <c r="AD50" s="169"/>
      <c r="AE50" s="153" t="s">
        <v>5</v>
      </c>
      <c r="AF50" s="92" t="s">
        <v>6</v>
      </c>
      <c r="AG50" s="257" t="s">
        <v>918</v>
      </c>
      <c r="AH50" s="166" t="s">
        <v>26</v>
      </c>
      <c r="AI50" s="496">
        <v>11</v>
      </c>
      <c r="AJ50" s="148" t="s">
        <v>5</v>
      </c>
      <c r="AK50" s="92" t="s">
        <v>6</v>
      </c>
      <c r="AL50" s="881"/>
      <c r="AM50" s="584"/>
      <c r="AN50" s="496"/>
      <c r="AO50" s="153" t="s">
        <v>5</v>
      </c>
      <c r="AP50" s="92" t="s">
        <v>6</v>
      </c>
      <c r="AQ50" s="201" t="s">
        <v>921</v>
      </c>
      <c r="AR50" s="161" t="s">
        <v>37</v>
      </c>
      <c r="AS50" s="169">
        <v>23</v>
      </c>
      <c r="AT50" s="153" t="s">
        <v>5</v>
      </c>
      <c r="AU50" s="92" t="s">
        <v>6</v>
      </c>
      <c r="AV50" s="289"/>
      <c r="AW50" s="166"/>
      <c r="AX50" s="169"/>
      <c r="AY50" s="148" t="s">
        <v>5</v>
      </c>
      <c r="AZ50" s="92" t="s">
        <v>6</v>
      </c>
      <c r="BA50" s="257" t="s">
        <v>153</v>
      </c>
      <c r="BB50" s="166" t="s">
        <v>86</v>
      </c>
      <c r="BC50" s="402">
        <v>19</v>
      </c>
      <c r="BD50" s="153" t="s">
        <v>5</v>
      </c>
      <c r="BE50" s="92" t="s">
        <v>6</v>
      </c>
      <c r="BF50" s="257"/>
      <c r="BG50" s="166"/>
      <c r="BH50" s="402"/>
      <c r="BI50" s="153" t="s">
        <v>5</v>
      </c>
      <c r="BJ50" s="92" t="s">
        <v>6</v>
      </c>
      <c r="BK50" s="257" t="s">
        <v>153</v>
      </c>
      <c r="BL50" s="166" t="s">
        <v>966</v>
      </c>
      <c r="BM50" s="402">
        <v>13</v>
      </c>
      <c r="BN50" s="463" t="s">
        <v>5</v>
      </c>
      <c r="BO50" s="464" t="s">
        <v>6</v>
      </c>
      <c r="BP50" s="648"/>
      <c r="BQ50" s="556"/>
      <c r="BR50" s="462"/>
      <c r="BS50" s="148" t="s">
        <v>5</v>
      </c>
      <c r="BT50" s="92" t="s">
        <v>6</v>
      </c>
      <c r="BU50" s="648"/>
      <c r="BV50" s="556"/>
      <c r="BW50" s="462"/>
      <c r="BX50" s="148" t="s">
        <v>5</v>
      </c>
      <c r="BY50" s="92" t="s">
        <v>6</v>
      </c>
      <c r="BZ50" s="648" t="s">
        <v>153</v>
      </c>
      <c r="CA50" s="556" t="s">
        <v>32</v>
      </c>
      <c r="CB50" s="462">
        <v>14</v>
      </c>
      <c r="CC50" s="153" t="s">
        <v>5</v>
      </c>
      <c r="CD50" s="92" t="s">
        <v>6</v>
      </c>
      <c r="CE50" s="257"/>
      <c r="CF50" s="166"/>
      <c r="CG50" s="169"/>
      <c r="CH50" s="153" t="s">
        <v>5</v>
      </c>
      <c r="CI50" s="92" t="s">
        <v>6</v>
      </c>
      <c r="CJ50" s="289"/>
      <c r="CK50" s="166"/>
      <c r="CL50" s="169"/>
      <c r="CM50" s="153" t="s">
        <v>5</v>
      </c>
      <c r="CN50" s="92" t="s">
        <v>6</v>
      </c>
      <c r="CO50" s="648" t="s">
        <v>153</v>
      </c>
      <c r="CP50" s="556" t="s">
        <v>614</v>
      </c>
      <c r="CQ50" s="169" t="s">
        <v>207</v>
      </c>
      <c r="CR50" s="153" t="s">
        <v>5</v>
      </c>
      <c r="CS50" s="92" t="s">
        <v>6</v>
      </c>
      <c r="CT50" s="648" t="s">
        <v>153</v>
      </c>
      <c r="CU50" s="556" t="s">
        <v>930</v>
      </c>
      <c r="CV50" s="169" t="s">
        <v>207</v>
      </c>
      <c r="CW50" s="153" t="s">
        <v>5</v>
      </c>
      <c r="CX50" s="92" t="s">
        <v>6</v>
      </c>
      <c r="CY50" s="648"/>
      <c r="CZ50" s="562"/>
      <c r="DA50" s="169"/>
      <c r="DB50" s="153" t="s">
        <v>5</v>
      </c>
      <c r="DC50" s="92" t="s">
        <v>6</v>
      </c>
      <c r="DD50" s="648"/>
      <c r="DE50" s="562"/>
      <c r="DF50" s="169"/>
      <c r="DG50" s="148" t="s">
        <v>5</v>
      </c>
      <c r="DH50" s="448" t="s">
        <v>6</v>
      </c>
      <c r="DI50" s="648"/>
      <c r="DJ50" s="562"/>
      <c r="DK50" s="169"/>
      <c r="DL50" s="153" t="s">
        <v>5</v>
      </c>
      <c r="DM50" s="92" t="s">
        <v>6</v>
      </c>
      <c r="DN50" s="396"/>
      <c r="DO50" s="665"/>
      <c r="DP50" s="496"/>
      <c r="DQ50" s="312" t="s">
        <v>5</v>
      </c>
      <c r="DR50" s="92" t="s">
        <v>6</v>
      </c>
      <c r="DS50" s="396" t="s">
        <v>153</v>
      </c>
      <c r="DT50" s="166" t="s">
        <v>861</v>
      </c>
      <c r="DU50" s="496" t="s">
        <v>207</v>
      </c>
      <c r="DV50" s="312" t="s">
        <v>5</v>
      </c>
      <c r="DW50" s="92" t="s">
        <v>6</v>
      </c>
      <c r="DX50" s="396"/>
      <c r="DY50" s="665"/>
      <c r="DZ50" s="1207"/>
      <c r="EA50" s="312" t="s">
        <v>5</v>
      </c>
      <c r="EB50" s="92" t="s">
        <v>6</v>
      </c>
      <c r="EC50" s="396"/>
      <c r="ED50" s="166"/>
      <c r="EE50" s="496"/>
      <c r="EF50" s="312" t="s">
        <v>5</v>
      </c>
      <c r="EG50" s="92" t="s">
        <v>6</v>
      </c>
      <c r="EH50" s="396" t="s">
        <v>153</v>
      </c>
      <c r="EI50" s="166" t="s">
        <v>932</v>
      </c>
      <c r="EJ50" s="496">
        <v>25</v>
      </c>
      <c r="EK50" s="710" t="s">
        <v>5</v>
      </c>
      <c r="EL50" s="706" t="s">
        <v>6</v>
      </c>
      <c r="EM50" s="1072" t="s">
        <v>864</v>
      </c>
      <c r="EN50" s="874" t="s">
        <v>617</v>
      </c>
      <c r="EO50" s="875">
        <v>24</v>
      </c>
      <c r="EP50" s="710" t="s">
        <v>5</v>
      </c>
      <c r="EQ50" s="706" t="s">
        <v>6</v>
      </c>
      <c r="ER50" s="873" t="s">
        <v>864</v>
      </c>
      <c r="ES50" s="874" t="s">
        <v>617</v>
      </c>
      <c r="ET50" s="875">
        <v>24</v>
      </c>
      <c r="EU50" s="710" t="s">
        <v>5</v>
      </c>
      <c r="EV50" s="706" t="s">
        <v>6</v>
      </c>
      <c r="EW50" s="1072" t="s">
        <v>864</v>
      </c>
      <c r="EX50" s="874" t="s">
        <v>617</v>
      </c>
      <c r="EY50" s="875">
        <v>24</v>
      </c>
      <c r="EZ50" s="710" t="s">
        <v>5</v>
      </c>
      <c r="FA50" s="706" t="s">
        <v>6</v>
      </c>
      <c r="FB50" s="1072" t="s">
        <v>935</v>
      </c>
      <c r="FC50" s="874" t="s">
        <v>152</v>
      </c>
      <c r="FD50" s="875">
        <v>32</v>
      </c>
      <c r="FE50" s="710" t="s">
        <v>5</v>
      </c>
      <c r="FF50" s="706" t="s">
        <v>6</v>
      </c>
      <c r="FG50" s="960" t="s">
        <v>864</v>
      </c>
      <c r="FH50" s="707" t="s">
        <v>617</v>
      </c>
      <c r="FI50" s="708">
        <v>24</v>
      </c>
      <c r="FJ50" s="710" t="s">
        <v>5</v>
      </c>
      <c r="FK50" s="706" t="s">
        <v>6</v>
      </c>
      <c r="FL50" s="1072" t="s">
        <v>956</v>
      </c>
      <c r="FM50" s="1074" t="s">
        <v>936</v>
      </c>
      <c r="FN50" s="875"/>
      <c r="FO50" s="705" t="s">
        <v>5</v>
      </c>
      <c r="FP50" s="709" t="s">
        <v>6</v>
      </c>
      <c r="FQ50" s="873" t="s">
        <v>864</v>
      </c>
      <c r="FR50" s="874" t="s">
        <v>617</v>
      </c>
      <c r="FS50" s="875">
        <v>24</v>
      </c>
      <c r="FT50" s="705" t="s">
        <v>5</v>
      </c>
      <c r="FU50" s="709" t="s">
        <v>6</v>
      </c>
      <c r="FV50" s="1072" t="s">
        <v>937</v>
      </c>
      <c r="FW50" s="874" t="s">
        <v>697</v>
      </c>
      <c r="FX50" s="875">
        <v>33</v>
      </c>
      <c r="FY50" s="710" t="s">
        <v>5</v>
      </c>
      <c r="FZ50" s="706" t="s">
        <v>6</v>
      </c>
      <c r="GA50" s="1072" t="s">
        <v>864</v>
      </c>
      <c r="GB50" s="874" t="s">
        <v>617</v>
      </c>
      <c r="GC50" s="875">
        <v>24</v>
      </c>
      <c r="GD50" s="710" t="s">
        <v>5</v>
      </c>
      <c r="GE50" s="706" t="s">
        <v>6</v>
      </c>
      <c r="GF50" s="1072" t="s">
        <v>955</v>
      </c>
      <c r="GG50" s="874" t="s">
        <v>724</v>
      </c>
      <c r="GH50" s="875" t="s">
        <v>207</v>
      </c>
      <c r="GI50" s="764" t="s">
        <v>5</v>
      </c>
      <c r="GJ50" s="765" t="s">
        <v>6</v>
      </c>
      <c r="GK50" s="766" t="s">
        <v>864</v>
      </c>
      <c r="GL50" s="767" t="s">
        <v>617</v>
      </c>
      <c r="GM50" s="768">
        <v>24</v>
      </c>
      <c r="GN50" s="764" t="s">
        <v>5</v>
      </c>
      <c r="GO50" s="765" t="s">
        <v>6</v>
      </c>
      <c r="GP50" s="766"/>
      <c r="GQ50" s="767"/>
      <c r="GR50" s="768"/>
      <c r="GS50" s="764" t="s">
        <v>5</v>
      </c>
      <c r="GT50" s="765" t="s">
        <v>6</v>
      </c>
      <c r="GU50" s="766"/>
      <c r="GV50" s="767"/>
      <c r="GW50" s="768"/>
      <c r="GX50" s="153" t="s">
        <v>5</v>
      </c>
      <c r="GY50" s="92" t="s">
        <v>6</v>
      </c>
      <c r="GZ50" s="587"/>
      <c r="HA50" s="584"/>
      <c r="HB50" s="169"/>
      <c r="HC50" s="153" t="s">
        <v>5</v>
      </c>
      <c r="HD50" s="92" t="s">
        <v>6</v>
      </c>
      <c r="HE50" s="587" t="s">
        <v>960</v>
      </c>
      <c r="HF50" s="584" t="s">
        <v>43</v>
      </c>
      <c r="HG50" s="902">
        <v>41</v>
      </c>
      <c r="HH50" s="153" t="s">
        <v>5</v>
      </c>
      <c r="HI50" s="92" t="s">
        <v>6</v>
      </c>
      <c r="HJ50" s="587" t="s">
        <v>865</v>
      </c>
      <c r="HK50" s="584" t="s">
        <v>23</v>
      </c>
      <c r="HL50" s="902">
        <v>31</v>
      </c>
      <c r="HM50" s="148" t="s">
        <v>5</v>
      </c>
      <c r="HN50" s="92" t="s">
        <v>6</v>
      </c>
      <c r="HO50" s="587"/>
      <c r="HP50" s="584"/>
      <c r="HQ50" s="169"/>
      <c r="HR50" s="153" t="s">
        <v>5</v>
      </c>
      <c r="HS50" s="92" t="s">
        <v>6</v>
      </c>
      <c r="HT50" s="587"/>
      <c r="HU50" s="584"/>
      <c r="HV50" s="169"/>
      <c r="HW50" s="153" t="s">
        <v>5</v>
      </c>
      <c r="HX50" s="92" t="s">
        <v>6</v>
      </c>
      <c r="HY50" s="587"/>
      <c r="HZ50" s="584"/>
      <c r="IA50" s="169"/>
      <c r="IB50" s="153" t="s">
        <v>5</v>
      </c>
      <c r="IC50" s="92" t="s">
        <v>6</v>
      </c>
      <c r="ID50" s="587"/>
      <c r="IE50" s="584"/>
      <c r="IF50" s="902"/>
      <c r="IG50" s="841"/>
      <c r="IH50" s="81" t="s">
        <v>5</v>
      </c>
      <c r="II50" s="1371"/>
      <c r="IJ50" s="1371"/>
      <c r="IK50" s="1371"/>
      <c r="IL50" s="1368"/>
      <c r="IM50" s="1368"/>
      <c r="IN50" s="1368"/>
      <c r="IO50" s="1368"/>
      <c r="IP50" s="1368"/>
      <c r="IQ50" s="1368"/>
      <c r="IR50" s="1368"/>
      <c r="IS50" s="1368"/>
      <c r="IT50" s="1368"/>
      <c r="IU50" s="1378"/>
      <c r="IV50" s="1368"/>
      <c r="IW50" s="1368"/>
      <c r="IX50" s="1368"/>
      <c r="IY50" s="1368"/>
      <c r="IZ50" s="1373"/>
      <c r="JA50" s="129" t="s">
        <v>5</v>
      </c>
      <c r="JB50" s="1352"/>
      <c r="JC50" s="1387"/>
      <c r="JD50" s="1352"/>
      <c r="JE50" s="1352"/>
      <c r="JF50" s="1352"/>
      <c r="JG50" s="1352"/>
      <c r="JH50" s="1352"/>
      <c r="JI50" s="1352"/>
      <c r="JJ50" s="1352"/>
      <c r="JK50" s="1352"/>
      <c r="JL50" s="1352"/>
      <c r="JM50" s="1352"/>
      <c r="JN50" s="1381"/>
      <c r="JO50" s="1352"/>
      <c r="JP50" s="1352"/>
      <c r="JQ50" s="1352"/>
      <c r="JR50" s="1358"/>
      <c r="JS50" s="118"/>
      <c r="JT50" s="108" t="s">
        <v>5</v>
      </c>
      <c r="JU50" s="1355"/>
      <c r="JV50" s="1360"/>
      <c r="JW50" s="1355"/>
      <c r="JX50" s="1355"/>
      <c r="JY50" s="1355"/>
      <c r="JZ50" s="1355"/>
      <c r="KA50" s="1355"/>
      <c r="KB50" s="1355"/>
      <c r="KC50" s="1355"/>
      <c r="KD50" s="1355"/>
      <c r="KE50" s="1355"/>
      <c r="KF50" s="1355"/>
      <c r="KG50" s="1360"/>
      <c r="KH50" s="1360"/>
      <c r="KI50" s="1360"/>
      <c r="KJ50" s="1360"/>
      <c r="KK50" s="1355"/>
      <c r="KL50" s="1355"/>
      <c r="KM50" s="1360"/>
      <c r="KN50" s="1360"/>
      <c r="KO50" s="1360"/>
      <c r="KP50" s="1360"/>
      <c r="KQ50" s="1360"/>
      <c r="KR50" s="1360"/>
      <c r="KS50" s="1360"/>
      <c r="KT50" s="1360"/>
      <c r="KU50" s="1360"/>
      <c r="KV50" s="1360"/>
      <c r="KW50" s="1360"/>
      <c r="KX50" s="1360"/>
      <c r="KY50" s="1360"/>
      <c r="KZ50" s="1360"/>
      <c r="LA50" s="1355"/>
      <c r="LB50" s="1355"/>
      <c r="LC50" s="1360"/>
      <c r="LD50" s="1360"/>
      <c r="LE50" s="1360"/>
      <c r="LF50" s="1360"/>
    </row>
    <row r="51" spans="1:318" s="5" customFormat="1" ht="7.5" customHeight="1" thickBot="1">
      <c r="A51" s="153"/>
      <c r="B51" s="92"/>
      <c r="C51" s="201"/>
      <c r="D51" s="161"/>
      <c r="E51" s="169"/>
      <c r="F51" s="153"/>
      <c r="G51" s="92"/>
      <c r="H51" s="201" t="s">
        <v>913</v>
      </c>
      <c r="I51" s="161"/>
      <c r="J51" s="169"/>
      <c r="K51" s="153"/>
      <c r="L51" s="92"/>
      <c r="M51" s="258"/>
      <c r="N51" s="161"/>
      <c r="O51" s="169"/>
      <c r="P51" s="148"/>
      <c r="Q51" s="92"/>
      <c r="R51" s="258"/>
      <c r="S51" s="161"/>
      <c r="T51" s="169"/>
      <c r="U51" s="153"/>
      <c r="V51" s="92"/>
      <c r="W51" s="258"/>
      <c r="X51" s="161"/>
      <c r="Y51" s="169"/>
      <c r="Z51" s="148"/>
      <c r="AA51" s="92"/>
      <c r="AB51" s="258"/>
      <c r="AC51" s="161"/>
      <c r="AD51" s="169"/>
      <c r="AE51" s="153"/>
      <c r="AF51" s="92"/>
      <c r="AG51" s="258" t="s">
        <v>917</v>
      </c>
      <c r="AH51" s="161"/>
      <c r="AI51" s="496"/>
      <c r="AJ51" s="148"/>
      <c r="AK51" s="92"/>
      <c r="AL51" s="882"/>
      <c r="AM51" s="883"/>
      <c r="AN51" s="496"/>
      <c r="AO51" s="153"/>
      <c r="AP51" s="92"/>
      <c r="AQ51" s="201" t="s">
        <v>917</v>
      </c>
      <c r="AR51" s="161"/>
      <c r="AS51" s="169"/>
      <c r="AT51" s="153"/>
      <c r="AU51" s="92"/>
      <c r="AV51" s="289"/>
      <c r="AW51" s="166"/>
      <c r="AX51" s="169"/>
      <c r="AY51" s="148"/>
      <c r="AZ51" s="92"/>
      <c r="BA51" s="258" t="s">
        <v>924</v>
      </c>
      <c r="BB51" s="161"/>
      <c r="BC51" s="402">
        <v>29</v>
      </c>
      <c r="BD51" s="153"/>
      <c r="BE51" s="92"/>
      <c r="BF51" s="258"/>
      <c r="BG51" s="161"/>
      <c r="BH51" s="402"/>
      <c r="BI51" s="153"/>
      <c r="BJ51" s="92"/>
      <c r="BK51" s="258" t="s">
        <v>703</v>
      </c>
      <c r="BL51" s="161"/>
      <c r="BM51" s="402"/>
      <c r="BN51" s="463"/>
      <c r="BO51" s="464"/>
      <c r="BP51" s="557"/>
      <c r="BQ51" s="558"/>
      <c r="BR51" s="462"/>
      <c r="BS51" s="148"/>
      <c r="BT51" s="92"/>
      <c r="BU51" s="557"/>
      <c r="BV51" s="558"/>
      <c r="BW51" s="462"/>
      <c r="BX51" s="148"/>
      <c r="BY51" s="92"/>
      <c r="BZ51" s="557" t="s">
        <v>389</v>
      </c>
      <c r="CA51" s="558"/>
      <c r="CB51" s="462"/>
      <c r="CC51" s="153"/>
      <c r="CD51" s="92"/>
      <c r="CE51" s="258"/>
      <c r="CF51" s="161"/>
      <c r="CG51" s="169"/>
      <c r="CH51" s="153"/>
      <c r="CI51" s="92"/>
      <c r="CJ51" s="289"/>
      <c r="CK51" s="482"/>
      <c r="CL51" s="169"/>
      <c r="CM51" s="153"/>
      <c r="CN51" s="92"/>
      <c r="CO51" s="557" t="s">
        <v>159</v>
      </c>
      <c r="CP51" s="558"/>
      <c r="CQ51" s="169"/>
      <c r="CR51" s="153"/>
      <c r="CS51" s="92"/>
      <c r="CT51" s="557" t="s">
        <v>159</v>
      </c>
      <c r="CU51" s="558"/>
      <c r="CV51" s="169"/>
      <c r="CW51" s="153"/>
      <c r="CX51" s="92"/>
      <c r="CY51" s="557"/>
      <c r="CZ51" s="563"/>
      <c r="DA51" s="169"/>
      <c r="DB51" s="153"/>
      <c r="DC51" s="92"/>
      <c r="DD51" s="557"/>
      <c r="DE51" s="558"/>
      <c r="DF51" s="169"/>
      <c r="DG51" s="148"/>
      <c r="DH51" s="448"/>
      <c r="DI51" s="557"/>
      <c r="DJ51" s="563"/>
      <c r="DK51" s="169"/>
      <c r="DL51" s="153"/>
      <c r="DM51" s="92"/>
      <c r="DN51" s="289"/>
      <c r="DO51" s="482"/>
      <c r="DP51" s="496"/>
      <c r="DQ51" s="312"/>
      <c r="DR51" s="92"/>
      <c r="DS51" s="289" t="s">
        <v>158</v>
      </c>
      <c r="DT51" s="482"/>
      <c r="DU51" s="496">
        <v>16</v>
      </c>
      <c r="DV51" s="312"/>
      <c r="DW51" s="92"/>
      <c r="DX51" s="289"/>
      <c r="DY51" s="482"/>
      <c r="DZ51" s="1207"/>
      <c r="EA51" s="312"/>
      <c r="EB51" s="92"/>
      <c r="EC51" s="289"/>
      <c r="ED51" s="482"/>
      <c r="EE51" s="496"/>
      <c r="EF51" s="312"/>
      <c r="EG51" s="92"/>
      <c r="EH51" s="289" t="s">
        <v>817</v>
      </c>
      <c r="EI51" s="482"/>
      <c r="EJ51" s="496"/>
      <c r="EK51" s="710"/>
      <c r="EL51" s="706"/>
      <c r="EM51" s="1072"/>
      <c r="EN51" s="876"/>
      <c r="EO51" s="875"/>
      <c r="EP51" s="710"/>
      <c r="EQ51" s="706"/>
      <c r="ER51" s="873"/>
      <c r="ES51" s="876"/>
      <c r="ET51" s="875"/>
      <c r="EU51" s="710"/>
      <c r="EV51" s="706"/>
      <c r="EW51" s="1072"/>
      <c r="EX51" s="876"/>
      <c r="EY51" s="875"/>
      <c r="EZ51" s="710"/>
      <c r="FA51" s="706"/>
      <c r="FB51" s="1072" t="s">
        <v>938</v>
      </c>
      <c r="FC51" s="876"/>
      <c r="FD51" s="875"/>
      <c r="FE51" s="710"/>
      <c r="FF51" s="706"/>
      <c r="FG51" s="961"/>
      <c r="FH51" s="712"/>
      <c r="FI51" s="708"/>
      <c r="FJ51" s="710"/>
      <c r="FK51" s="706"/>
      <c r="FL51" s="1072" t="s">
        <v>957</v>
      </c>
      <c r="FM51" s="876"/>
      <c r="FN51" s="875"/>
      <c r="FO51" s="705"/>
      <c r="FP51" s="709"/>
      <c r="FQ51" s="873"/>
      <c r="FR51" s="876"/>
      <c r="FS51" s="875"/>
      <c r="FT51" s="705"/>
      <c r="FU51" s="709"/>
      <c r="FV51" s="1072" t="s">
        <v>939</v>
      </c>
      <c r="FW51" s="876"/>
      <c r="FX51" s="875"/>
      <c r="FY51" s="710"/>
      <c r="FZ51" s="706"/>
      <c r="GA51" s="1072"/>
      <c r="GB51" s="876"/>
      <c r="GC51" s="875"/>
      <c r="GD51" s="710"/>
      <c r="GE51" s="706"/>
      <c r="GF51" s="1072" t="s">
        <v>954</v>
      </c>
      <c r="GG51" s="876"/>
      <c r="GH51" s="875">
        <v>24</v>
      </c>
      <c r="GI51" s="764"/>
      <c r="GJ51" s="765"/>
      <c r="GK51" s="766"/>
      <c r="GL51" s="767"/>
      <c r="GM51" s="768"/>
      <c r="GN51" s="764"/>
      <c r="GO51" s="765"/>
      <c r="GP51" s="766"/>
      <c r="GQ51" s="767"/>
      <c r="GR51" s="768"/>
      <c r="GS51" s="764"/>
      <c r="GT51" s="765"/>
      <c r="GU51" s="766"/>
      <c r="GV51" s="767"/>
      <c r="GW51" s="768"/>
      <c r="GX51" s="153"/>
      <c r="GY51" s="92"/>
      <c r="GZ51" s="587"/>
      <c r="HA51" s="584"/>
      <c r="HB51" s="169"/>
      <c r="HC51" s="153"/>
      <c r="HD51" s="92"/>
      <c r="HE51" s="587"/>
      <c r="HF51" s="584"/>
      <c r="HG51" s="902"/>
      <c r="HH51" s="153"/>
      <c r="HI51" s="92"/>
      <c r="HJ51" s="587"/>
      <c r="HK51" s="584"/>
      <c r="HL51" s="902"/>
      <c r="HM51" s="148"/>
      <c r="HN51" s="92"/>
      <c r="HO51" s="587"/>
      <c r="HP51" s="584"/>
      <c r="HQ51" s="169"/>
      <c r="HR51" s="153"/>
      <c r="HS51" s="92"/>
      <c r="HT51" s="587"/>
      <c r="HU51" s="584"/>
      <c r="HV51" s="169"/>
      <c r="HW51" s="153"/>
      <c r="HX51" s="92"/>
      <c r="HY51" s="587"/>
      <c r="HZ51" s="584"/>
      <c r="IA51" s="169"/>
      <c r="IB51" s="153"/>
      <c r="IC51" s="92"/>
      <c r="ID51" s="587"/>
      <c r="IE51" s="584"/>
      <c r="IF51" s="902"/>
      <c r="IG51" s="841"/>
      <c r="IH51" s="81"/>
      <c r="II51" s="1371"/>
      <c r="IJ51" s="1371"/>
      <c r="IK51" s="1371"/>
      <c r="IL51" s="1368"/>
      <c r="IM51" s="1368"/>
      <c r="IN51" s="1368"/>
      <c r="IO51" s="1368"/>
      <c r="IP51" s="1368"/>
      <c r="IQ51" s="1368"/>
      <c r="IR51" s="1368"/>
      <c r="IS51" s="1368"/>
      <c r="IT51" s="1368"/>
      <c r="IU51" s="1378"/>
      <c r="IV51" s="1368"/>
      <c r="IW51" s="1368"/>
      <c r="IX51" s="1368"/>
      <c r="IY51" s="1368"/>
      <c r="IZ51" s="1373"/>
      <c r="JA51" s="129"/>
      <c r="JB51" s="1352"/>
      <c r="JC51" s="1387"/>
      <c r="JD51" s="1352"/>
      <c r="JE51" s="1352"/>
      <c r="JF51" s="1352"/>
      <c r="JG51" s="1352"/>
      <c r="JH51" s="1352"/>
      <c r="JI51" s="1352"/>
      <c r="JJ51" s="1352"/>
      <c r="JK51" s="1352"/>
      <c r="JL51" s="1352"/>
      <c r="JM51" s="1352"/>
      <c r="JN51" s="1381"/>
      <c r="JO51" s="1352"/>
      <c r="JP51" s="1352"/>
      <c r="JQ51" s="1352"/>
      <c r="JR51" s="1358"/>
      <c r="JS51" s="118"/>
      <c r="JT51" s="108"/>
      <c r="JU51" s="1355"/>
      <c r="JV51" s="1360"/>
      <c r="JW51" s="1355"/>
      <c r="JX51" s="1355"/>
      <c r="JY51" s="1355"/>
      <c r="JZ51" s="1355"/>
      <c r="KA51" s="1355"/>
      <c r="KB51" s="1355"/>
      <c r="KC51" s="1355"/>
      <c r="KD51" s="1355"/>
      <c r="KE51" s="1355"/>
      <c r="KF51" s="1355"/>
      <c r="KG51" s="1360"/>
      <c r="KH51" s="1360"/>
      <c r="KI51" s="1360"/>
      <c r="KJ51" s="1360"/>
      <c r="KK51" s="1355"/>
      <c r="KL51" s="1355"/>
      <c r="KM51" s="1360"/>
      <c r="KN51" s="1360"/>
      <c r="KO51" s="1360"/>
      <c r="KP51" s="1360"/>
      <c r="KQ51" s="1360"/>
      <c r="KR51" s="1360"/>
      <c r="KS51" s="1360"/>
      <c r="KT51" s="1360"/>
      <c r="KU51" s="1360"/>
      <c r="KV51" s="1360"/>
      <c r="KW51" s="1360"/>
      <c r="KX51" s="1360"/>
      <c r="KY51" s="1360"/>
      <c r="KZ51" s="1360"/>
      <c r="LA51" s="1355"/>
      <c r="LB51" s="1355"/>
      <c r="LC51" s="1360"/>
      <c r="LD51" s="1360"/>
      <c r="LE51" s="1360"/>
      <c r="LF51" s="1360"/>
    </row>
    <row r="52" spans="1:318" s="6" customFormat="1" ht="8.25" customHeight="1" thickBot="1">
      <c r="A52" s="151"/>
      <c r="B52" s="93"/>
      <c r="C52" s="203"/>
      <c r="D52" s="162"/>
      <c r="E52" s="170"/>
      <c r="F52" s="151"/>
      <c r="G52" s="93"/>
      <c r="H52" s="203"/>
      <c r="I52" s="162"/>
      <c r="J52" s="170"/>
      <c r="K52" s="151"/>
      <c r="L52" s="93"/>
      <c r="M52" s="259"/>
      <c r="N52" s="162"/>
      <c r="O52" s="170"/>
      <c r="P52" s="149"/>
      <c r="Q52" s="112"/>
      <c r="R52" s="259"/>
      <c r="S52" s="162"/>
      <c r="T52" s="170"/>
      <c r="U52" s="151"/>
      <c r="V52" s="93"/>
      <c r="W52" s="259"/>
      <c r="X52" s="162"/>
      <c r="Y52" s="170"/>
      <c r="Z52" s="149"/>
      <c r="AA52" s="112"/>
      <c r="AB52" s="259"/>
      <c r="AC52" s="162"/>
      <c r="AD52" s="170"/>
      <c r="AE52" s="151"/>
      <c r="AF52" s="93"/>
      <c r="AG52" s="259" t="s">
        <v>919</v>
      </c>
      <c r="AH52" s="162"/>
      <c r="AI52" s="1201"/>
      <c r="AJ52" s="149"/>
      <c r="AK52" s="112"/>
      <c r="AL52" s="884"/>
      <c r="AM52" s="885"/>
      <c r="AN52" s="1201"/>
      <c r="AO52" s="151"/>
      <c r="AP52" s="93"/>
      <c r="AQ52" s="203"/>
      <c r="AR52" s="162"/>
      <c r="AS52" s="170"/>
      <c r="AT52" s="151"/>
      <c r="AU52" s="93"/>
      <c r="AV52" s="506"/>
      <c r="AW52" s="262"/>
      <c r="AX52" s="170"/>
      <c r="AY52" s="149"/>
      <c r="AZ52" s="93"/>
      <c r="BA52" s="259"/>
      <c r="BB52" s="162"/>
      <c r="BC52" s="403"/>
      <c r="BD52" s="151"/>
      <c r="BE52" s="93"/>
      <c r="BF52" s="259"/>
      <c r="BG52" s="162"/>
      <c r="BH52" s="403"/>
      <c r="BI52" s="151"/>
      <c r="BJ52" s="93"/>
      <c r="BK52" s="259"/>
      <c r="BL52" s="162"/>
      <c r="BM52" s="403"/>
      <c r="BN52" s="466"/>
      <c r="BO52" s="467"/>
      <c r="BP52" s="559"/>
      <c r="BQ52" s="560"/>
      <c r="BR52" s="465"/>
      <c r="BS52" s="149"/>
      <c r="BT52" s="112"/>
      <c r="BU52" s="559"/>
      <c r="BV52" s="560"/>
      <c r="BW52" s="465"/>
      <c r="BX52" s="149"/>
      <c r="BY52" s="112"/>
      <c r="BZ52" s="559" t="s">
        <v>390</v>
      </c>
      <c r="CA52" s="560"/>
      <c r="CB52" s="465"/>
      <c r="CC52" s="151"/>
      <c r="CD52" s="93"/>
      <c r="CE52" s="259"/>
      <c r="CF52" s="162"/>
      <c r="CG52" s="170"/>
      <c r="CH52" s="151"/>
      <c r="CI52" s="93"/>
      <c r="CJ52" s="259"/>
      <c r="CK52" s="483"/>
      <c r="CL52" s="170"/>
      <c r="CM52" s="151"/>
      <c r="CN52" s="93"/>
      <c r="CO52" s="559" t="s">
        <v>931</v>
      </c>
      <c r="CP52" s="560"/>
      <c r="CQ52" s="170"/>
      <c r="CR52" s="151"/>
      <c r="CS52" s="93"/>
      <c r="CT52" s="559" t="s">
        <v>929</v>
      </c>
      <c r="CU52" s="560"/>
      <c r="CV52" s="170"/>
      <c r="CW52" s="151"/>
      <c r="CX52" s="93"/>
      <c r="CY52" s="559"/>
      <c r="CZ52" s="560"/>
      <c r="DA52" s="170"/>
      <c r="DB52" s="151"/>
      <c r="DC52" s="93"/>
      <c r="DD52" s="559"/>
      <c r="DE52" s="560"/>
      <c r="DF52" s="170"/>
      <c r="DG52" s="149"/>
      <c r="DH52" s="112"/>
      <c r="DI52" s="559"/>
      <c r="DJ52" s="560"/>
      <c r="DK52" s="170"/>
      <c r="DL52" s="151"/>
      <c r="DM52" s="93"/>
      <c r="DN52" s="399"/>
      <c r="DO52" s="483"/>
      <c r="DP52" s="664"/>
      <c r="DQ52" s="313"/>
      <c r="DR52" s="112"/>
      <c r="DS52" s="399" t="s">
        <v>929</v>
      </c>
      <c r="DT52" s="483"/>
      <c r="DU52" s="664"/>
      <c r="DV52" s="313"/>
      <c r="DW52" s="112"/>
      <c r="DX52" s="399"/>
      <c r="DY52" s="483"/>
      <c r="DZ52" s="1208"/>
      <c r="EA52" s="313"/>
      <c r="EB52" s="112"/>
      <c r="EC52" s="399"/>
      <c r="ED52" s="483"/>
      <c r="EE52" s="664"/>
      <c r="EF52" s="313"/>
      <c r="EG52" s="112"/>
      <c r="EH52" s="399"/>
      <c r="EI52" s="483"/>
      <c r="EJ52" s="664"/>
      <c r="EK52" s="718"/>
      <c r="EL52" s="719"/>
      <c r="EM52" s="1073"/>
      <c r="EN52" s="878"/>
      <c r="EO52" s="879"/>
      <c r="EP52" s="718"/>
      <c r="EQ52" s="719"/>
      <c r="ER52" s="877"/>
      <c r="ES52" s="878"/>
      <c r="ET52" s="879"/>
      <c r="EU52" s="718"/>
      <c r="EV52" s="719"/>
      <c r="EW52" s="1073"/>
      <c r="EX52" s="878"/>
      <c r="EY52" s="879"/>
      <c r="EZ52" s="718"/>
      <c r="FA52" s="719"/>
      <c r="FB52" s="1073" t="s">
        <v>940</v>
      </c>
      <c r="FC52" s="878"/>
      <c r="FD52" s="879"/>
      <c r="FE52" s="718"/>
      <c r="FF52" s="719"/>
      <c r="FG52" s="962"/>
      <c r="FH52" s="962"/>
      <c r="FI52" s="717"/>
      <c r="FJ52" s="718"/>
      <c r="FK52" s="719"/>
      <c r="FL52" s="1073"/>
      <c r="FM52" s="878"/>
      <c r="FN52" s="879"/>
      <c r="FO52" s="713"/>
      <c r="FP52" s="714"/>
      <c r="FQ52" s="877"/>
      <c r="FR52" s="878"/>
      <c r="FS52" s="879"/>
      <c r="FT52" s="713"/>
      <c r="FU52" s="714"/>
      <c r="FV52" s="1073"/>
      <c r="FW52" s="878"/>
      <c r="FX52" s="879"/>
      <c r="FY52" s="718"/>
      <c r="FZ52" s="714"/>
      <c r="GA52" s="1073"/>
      <c r="GB52" s="878"/>
      <c r="GC52" s="879"/>
      <c r="GD52" s="718"/>
      <c r="GE52" s="714"/>
      <c r="GF52" s="1073"/>
      <c r="GG52" s="878"/>
      <c r="GH52" s="879"/>
      <c r="GI52" s="769"/>
      <c r="GJ52" s="774"/>
      <c r="GK52" s="771"/>
      <c r="GL52" s="771"/>
      <c r="GM52" s="772"/>
      <c r="GN52" s="769"/>
      <c r="GO52" s="774"/>
      <c r="GP52" s="771"/>
      <c r="GQ52" s="771"/>
      <c r="GR52" s="772"/>
      <c r="GS52" s="769"/>
      <c r="GT52" s="774"/>
      <c r="GU52" s="771"/>
      <c r="GV52" s="771"/>
      <c r="GW52" s="772"/>
      <c r="GX52" s="151"/>
      <c r="GY52" s="112"/>
      <c r="GZ52" s="588"/>
      <c r="HA52" s="588"/>
      <c r="HB52" s="170"/>
      <c r="HC52" s="151"/>
      <c r="HD52" s="112"/>
      <c r="HE52" s="1205"/>
      <c r="HF52" s="1205"/>
      <c r="HG52" s="903"/>
      <c r="HH52" s="151"/>
      <c r="HI52" s="112"/>
      <c r="HJ52" s="1205"/>
      <c r="HK52" s="1205"/>
      <c r="HL52" s="903"/>
      <c r="HM52" s="149"/>
      <c r="HN52" s="112"/>
      <c r="HO52" s="588"/>
      <c r="HP52" s="588"/>
      <c r="HQ52" s="170"/>
      <c r="HR52" s="151"/>
      <c r="HS52" s="112"/>
      <c r="HT52" s="588"/>
      <c r="HU52" s="588"/>
      <c r="HV52" s="170"/>
      <c r="HW52" s="151"/>
      <c r="HX52" s="112"/>
      <c r="HY52" s="588"/>
      <c r="HZ52" s="588"/>
      <c r="IA52" s="170"/>
      <c r="IB52" s="151"/>
      <c r="IC52" s="112"/>
      <c r="ID52" s="588"/>
      <c r="IE52" s="588"/>
      <c r="IF52" s="903"/>
      <c r="IG52" s="841"/>
      <c r="IH52" s="82"/>
      <c r="II52" s="1372"/>
      <c r="IJ52" s="1372"/>
      <c r="IK52" s="1372"/>
      <c r="IL52" s="1369"/>
      <c r="IM52" s="1369"/>
      <c r="IN52" s="1369"/>
      <c r="IO52" s="1369"/>
      <c r="IP52" s="1369"/>
      <c r="IQ52" s="1369"/>
      <c r="IR52" s="1369"/>
      <c r="IS52" s="1369"/>
      <c r="IT52" s="1369"/>
      <c r="IU52" s="1379"/>
      <c r="IV52" s="1369"/>
      <c r="IW52" s="1369"/>
      <c r="IX52" s="1369"/>
      <c r="IY52" s="1369"/>
      <c r="IZ52" s="1373"/>
      <c r="JA52" s="130"/>
      <c r="JB52" s="1353"/>
      <c r="JC52" s="1388"/>
      <c r="JD52" s="1353"/>
      <c r="JE52" s="1353"/>
      <c r="JF52" s="1353"/>
      <c r="JG52" s="1353"/>
      <c r="JH52" s="1353"/>
      <c r="JI52" s="1353"/>
      <c r="JJ52" s="1353"/>
      <c r="JK52" s="1353"/>
      <c r="JL52" s="1353"/>
      <c r="JM52" s="1353"/>
      <c r="JN52" s="1382"/>
      <c r="JO52" s="1353"/>
      <c r="JP52" s="1353"/>
      <c r="JQ52" s="1353"/>
      <c r="JR52" s="1359"/>
      <c r="JS52" s="119"/>
      <c r="JT52" s="109"/>
      <c r="JU52" s="1356"/>
      <c r="JV52" s="1360"/>
      <c r="JW52" s="1356"/>
      <c r="JX52" s="1356"/>
      <c r="JY52" s="1356"/>
      <c r="JZ52" s="1356"/>
      <c r="KA52" s="1356"/>
      <c r="KB52" s="1356"/>
      <c r="KC52" s="1356"/>
      <c r="KD52" s="1356"/>
      <c r="KE52" s="1356"/>
      <c r="KF52" s="1356"/>
      <c r="KG52" s="1360"/>
      <c r="KH52" s="1360"/>
      <c r="KI52" s="1360"/>
      <c r="KJ52" s="1360"/>
      <c r="KK52" s="1356"/>
      <c r="KL52" s="1356"/>
      <c r="KM52" s="1360"/>
      <c r="KN52" s="1360"/>
      <c r="KO52" s="1360"/>
      <c r="KP52" s="1360"/>
      <c r="KQ52" s="1360"/>
      <c r="KR52" s="1360"/>
      <c r="KS52" s="1360"/>
      <c r="KT52" s="1360"/>
      <c r="KU52" s="1360"/>
      <c r="KV52" s="1360"/>
      <c r="KW52" s="1360"/>
      <c r="KX52" s="1360"/>
      <c r="KY52" s="1360"/>
      <c r="KZ52" s="1360"/>
      <c r="LA52" s="1356"/>
      <c r="LB52" s="1356"/>
      <c r="LC52" s="1360"/>
      <c r="LD52" s="1360"/>
      <c r="LE52" s="1360"/>
      <c r="LF52" s="1360"/>
    </row>
    <row r="53" spans="1:318" s="7" customFormat="1" ht="8.1" customHeight="1" thickBot="1">
      <c r="A53" s="152"/>
      <c r="B53" s="91"/>
      <c r="C53" s="202"/>
      <c r="D53" s="160"/>
      <c r="E53" s="168"/>
      <c r="F53" s="152"/>
      <c r="G53" s="91"/>
      <c r="H53" s="202"/>
      <c r="I53" s="160"/>
      <c r="J53" s="168"/>
      <c r="K53" s="152"/>
      <c r="L53" s="91"/>
      <c r="M53" s="256"/>
      <c r="N53" s="160"/>
      <c r="O53" s="168"/>
      <c r="P53" s="147"/>
      <c r="Q53" s="113"/>
      <c r="R53" s="256"/>
      <c r="S53" s="160"/>
      <c r="T53" s="168"/>
      <c r="U53" s="152"/>
      <c r="V53" s="91"/>
      <c r="W53" s="256"/>
      <c r="X53" s="160"/>
      <c r="Y53" s="168"/>
      <c r="Z53" s="147"/>
      <c r="AA53" s="113"/>
      <c r="AB53" s="256"/>
      <c r="AC53" s="160"/>
      <c r="AD53" s="168"/>
      <c r="AE53" s="152"/>
      <c r="AF53" s="91"/>
      <c r="AG53" s="256"/>
      <c r="AH53" s="160"/>
      <c r="AI53" s="495"/>
      <c r="AJ53" s="147"/>
      <c r="AK53" s="113"/>
      <c r="AL53" s="880"/>
      <c r="AM53" s="869"/>
      <c r="AN53" s="495"/>
      <c r="AO53" s="152"/>
      <c r="AP53" s="91"/>
      <c r="AQ53" s="202" t="s">
        <v>920</v>
      </c>
      <c r="AR53" s="160"/>
      <c r="AS53" s="168"/>
      <c r="AT53" s="152"/>
      <c r="AU53" s="91"/>
      <c r="AV53" s="505"/>
      <c r="AW53" s="260"/>
      <c r="AX53" s="168"/>
      <c r="AY53" s="147"/>
      <c r="AZ53" s="91"/>
      <c r="BA53" s="256"/>
      <c r="BB53" s="160"/>
      <c r="BC53" s="401"/>
      <c r="BD53" s="152"/>
      <c r="BE53" s="91"/>
      <c r="BF53" s="256"/>
      <c r="BG53" s="160"/>
      <c r="BH53" s="401"/>
      <c r="BI53" s="152"/>
      <c r="BJ53" s="91"/>
      <c r="BK53" s="256"/>
      <c r="BL53" s="160"/>
      <c r="BM53" s="401"/>
      <c r="BN53" s="460"/>
      <c r="BO53" s="468"/>
      <c r="BP53" s="458"/>
      <c r="BQ53" s="561"/>
      <c r="BR53" s="459"/>
      <c r="BS53" s="147"/>
      <c r="BT53" s="113"/>
      <c r="BU53" s="458"/>
      <c r="BV53" s="561"/>
      <c r="BW53" s="459"/>
      <c r="BX53" s="147"/>
      <c r="BY53" s="113"/>
      <c r="BZ53" s="458"/>
      <c r="CA53" s="561"/>
      <c r="CB53" s="459"/>
      <c r="CC53" s="152"/>
      <c r="CD53" s="91"/>
      <c r="CE53" s="256"/>
      <c r="CF53" s="160"/>
      <c r="CG53" s="168"/>
      <c r="CH53" s="152"/>
      <c r="CI53" s="91"/>
      <c r="CJ53" s="505"/>
      <c r="CK53" s="481"/>
      <c r="CL53" s="168"/>
      <c r="CM53" s="152"/>
      <c r="CN53" s="91"/>
      <c r="CO53" s="458"/>
      <c r="CP53" s="561"/>
      <c r="CQ53" s="168"/>
      <c r="CR53" s="152"/>
      <c r="CS53" s="91"/>
      <c r="CT53" s="458"/>
      <c r="CU53" s="561"/>
      <c r="CV53" s="168"/>
      <c r="CW53" s="152"/>
      <c r="CX53" s="91"/>
      <c r="CY53" s="458"/>
      <c r="CZ53" s="561"/>
      <c r="DA53" s="168"/>
      <c r="DB53" s="152"/>
      <c r="DC53" s="91"/>
      <c r="DD53" s="458"/>
      <c r="DE53" s="561"/>
      <c r="DF53" s="168"/>
      <c r="DG53" s="147"/>
      <c r="DH53" s="113"/>
      <c r="DI53" s="458"/>
      <c r="DJ53" s="561"/>
      <c r="DK53" s="168"/>
      <c r="DL53" s="152"/>
      <c r="DM53" s="91"/>
      <c r="DN53" s="404"/>
      <c r="DO53" s="481"/>
      <c r="DP53" s="495"/>
      <c r="DQ53" s="311"/>
      <c r="DR53" s="113"/>
      <c r="DS53" s="404"/>
      <c r="DT53" s="481"/>
      <c r="DU53" s="495"/>
      <c r="DV53" s="311"/>
      <c r="DW53" s="113"/>
      <c r="DX53" s="404"/>
      <c r="DY53" s="481"/>
      <c r="DZ53" s="1206"/>
      <c r="EA53" s="311"/>
      <c r="EB53" s="113"/>
      <c r="EC53" s="404"/>
      <c r="ED53" s="481"/>
      <c r="EE53" s="495"/>
      <c r="EF53" s="311"/>
      <c r="EG53" s="113"/>
      <c r="EH53" s="404"/>
      <c r="EI53" s="481"/>
      <c r="EJ53" s="495"/>
      <c r="EK53" s="704"/>
      <c r="EL53" s="699"/>
      <c r="EM53" s="1071"/>
      <c r="EN53" s="871"/>
      <c r="EO53" s="872"/>
      <c r="EP53" s="704"/>
      <c r="EQ53" s="699"/>
      <c r="ER53" s="870"/>
      <c r="ES53" s="871"/>
      <c r="ET53" s="872"/>
      <c r="EU53" s="704"/>
      <c r="EV53" s="699"/>
      <c r="EW53" s="1071"/>
      <c r="EX53" s="871"/>
      <c r="EY53" s="872"/>
      <c r="EZ53" s="704"/>
      <c r="FA53" s="699"/>
      <c r="FB53" s="1071" t="s">
        <v>933</v>
      </c>
      <c r="FC53" s="871"/>
      <c r="FD53" s="872"/>
      <c r="FE53" s="704"/>
      <c r="FF53" s="699"/>
      <c r="FG53" s="700"/>
      <c r="FH53" s="701"/>
      <c r="FI53" s="702"/>
      <c r="FJ53" s="704"/>
      <c r="FK53" s="699"/>
      <c r="FL53" s="1071" t="s">
        <v>899</v>
      </c>
      <c r="FM53" s="871"/>
      <c r="FN53" s="872"/>
      <c r="FO53" s="698"/>
      <c r="FP53" s="703"/>
      <c r="FQ53" s="870"/>
      <c r="FR53" s="871"/>
      <c r="FS53" s="872"/>
      <c r="FT53" s="698"/>
      <c r="FU53" s="703"/>
      <c r="FV53" s="1071" t="s">
        <v>934</v>
      </c>
      <c r="FW53" s="871"/>
      <c r="FX53" s="872"/>
      <c r="FY53" s="704"/>
      <c r="FZ53" s="703"/>
      <c r="GA53" s="1071"/>
      <c r="GB53" s="871"/>
      <c r="GC53" s="872"/>
      <c r="GD53" s="704"/>
      <c r="GE53" s="703"/>
      <c r="GF53" s="1071" t="s">
        <v>952</v>
      </c>
      <c r="GG53" s="871"/>
      <c r="GH53" s="872"/>
      <c r="GI53" s="759"/>
      <c r="GJ53" s="760"/>
      <c r="GK53" s="761"/>
      <c r="GL53" s="762"/>
      <c r="GM53" s="763"/>
      <c r="GN53" s="759"/>
      <c r="GO53" s="760"/>
      <c r="GP53" s="761"/>
      <c r="GQ53" s="762"/>
      <c r="GR53" s="763"/>
      <c r="GS53" s="759"/>
      <c r="GT53" s="760"/>
      <c r="GU53" s="761"/>
      <c r="GV53" s="762"/>
      <c r="GW53" s="763"/>
      <c r="GX53" s="152"/>
      <c r="GY53" s="113"/>
      <c r="GZ53" s="585"/>
      <c r="HA53" s="586"/>
      <c r="HB53" s="168"/>
      <c r="HC53" s="152"/>
      <c r="HD53" s="113"/>
      <c r="HE53" s="585"/>
      <c r="HF53" s="586"/>
      <c r="HG53" s="901"/>
      <c r="HH53" s="152"/>
      <c r="HI53" s="113"/>
      <c r="HJ53" s="585"/>
      <c r="HK53" s="586"/>
      <c r="HL53" s="901"/>
      <c r="HM53" s="147"/>
      <c r="HN53" s="113"/>
      <c r="HO53" s="585"/>
      <c r="HP53" s="586"/>
      <c r="HQ53" s="168"/>
      <c r="HR53" s="152"/>
      <c r="HS53" s="113"/>
      <c r="HT53" s="585"/>
      <c r="HU53" s="586"/>
      <c r="HV53" s="168"/>
      <c r="HW53" s="152"/>
      <c r="HX53" s="113"/>
      <c r="HY53" s="585"/>
      <c r="HZ53" s="586"/>
      <c r="IA53" s="168"/>
      <c r="IB53" s="152"/>
      <c r="IC53" s="113"/>
      <c r="ID53" s="585"/>
      <c r="IE53" s="586"/>
      <c r="IF53" s="901"/>
      <c r="IG53" s="841"/>
      <c r="IH53" s="80"/>
      <c r="II53" s="1370">
        <f>COUNTIF($A53:$IA56,"=CSB")</f>
        <v>4</v>
      </c>
      <c r="IJ53" s="1370">
        <f>COUNTIF($A53:$IA56,"41")</f>
        <v>1</v>
      </c>
      <c r="IK53" s="1370">
        <f>COUNTIF($A53:$IA56,"=42")</f>
        <v>0</v>
      </c>
      <c r="IL53" s="1367">
        <f>COUNTIF($A53:$IA56,"40")</f>
        <v>0</v>
      </c>
      <c r="IM53" s="1367">
        <f>COUNTIF($A53:$IA56,"11")</f>
        <v>1</v>
      </c>
      <c r="IN53" s="1367">
        <f>COUNTIF($A53:$IA56,"13")</f>
        <v>1</v>
      </c>
      <c r="IO53" s="1367">
        <f>COUNTIF($A53:$IA56,"=19")</f>
        <v>1</v>
      </c>
      <c r="IP53" s="1367">
        <f>COUNTIF($A53:$IA56,"=14")</f>
        <v>1</v>
      </c>
      <c r="IQ53" s="1367">
        <f>COUNTIF($A53:$IA56,"=24")</f>
        <v>8</v>
      </c>
      <c r="IR53" s="1367">
        <f>COUNTIF($A53:$IA56,"=25")</f>
        <v>1</v>
      </c>
      <c r="IS53" s="1367">
        <f>COUNTIF($A53:$IA56,"=26")</f>
        <v>1</v>
      </c>
      <c r="IT53" s="1367">
        <f>COUNTIF($A53:$IA56,"=29")</f>
        <v>1</v>
      </c>
      <c r="IU53" s="1377">
        <f>COUNTIF($A53:$IA56,"=30")</f>
        <v>0</v>
      </c>
      <c r="IV53" s="1367">
        <f>COUNTIF($A53:$IA56,"=31")</f>
        <v>1</v>
      </c>
      <c r="IW53" s="1367">
        <f>COUNTIF($A53:$IA56,"=32")</f>
        <v>1</v>
      </c>
      <c r="IX53" s="1367">
        <f>COUNTIF($A53:$IA56,"=33")</f>
        <v>1</v>
      </c>
      <c r="IY53" s="1367">
        <f>COUNTIF($A53:$IA56,"=34")</f>
        <v>2</v>
      </c>
      <c r="IZ53" s="1373">
        <f>COUNTIF($A53:$IR56,"=34")</f>
        <v>2</v>
      </c>
      <c r="JA53" s="128"/>
      <c r="JB53" s="1351" t="str">
        <f>IF(COUNTIF($A53:$IA56,"=41")&gt;0,"X"," ")</f>
        <v>X</v>
      </c>
      <c r="JC53" s="1386" t="str">
        <f>IF(COUNTIF($A53:$IA56,"=42")&gt;0,"X"," ")</f>
        <v xml:space="preserve"> </v>
      </c>
      <c r="JD53" s="1351" t="str">
        <f>IF(COUNTIF($A53:$IA56,"=40")&gt;0,"X"," ")</f>
        <v xml:space="preserve"> </v>
      </c>
      <c r="JE53" s="1351" t="str">
        <f>IF(COUNTIF($A53:$IA56,"=11")&gt;0,"X"," ")</f>
        <v>X</v>
      </c>
      <c r="JF53" s="1351" t="str">
        <f>IF(COUNTIF($A53:$IA56,"=13")&gt;0,"X"," ")</f>
        <v>X</v>
      </c>
      <c r="JG53" s="1351" t="str">
        <f>IF(COUNTIF($A53:$IA56,"=19")&gt;0,"X"," ")</f>
        <v>X</v>
      </c>
      <c r="JH53" s="1351" t="str">
        <f>IF(COUNTIF($A53:$IA56,"=14")&gt;0,"X"," ")</f>
        <v>X</v>
      </c>
      <c r="JI53" s="1351" t="str">
        <f>IF(COUNTIF($A53:$IA56,"=23")&gt;0,"X"," ")</f>
        <v>X</v>
      </c>
      <c r="JJ53" s="1351" t="str">
        <f>IF(COUNTIF($A53:$IA56,"=24")&gt;0,"X"," ")</f>
        <v>X</v>
      </c>
      <c r="JK53" s="1351" t="str">
        <f>IF(COUNTIF($A53:$IA56,"=25")&gt;0,"X"," ")</f>
        <v>X</v>
      </c>
      <c r="JL53" s="1351" t="str">
        <f>IF(COUNTIF($A53:$IA56,"=26")&gt;0,"X"," ")</f>
        <v>X</v>
      </c>
      <c r="JM53" s="1351" t="str">
        <f>IF(COUNTIF($A53:$IA56,"=29")&gt;0,"X"," ")</f>
        <v>X</v>
      </c>
      <c r="JN53" s="1380" t="str">
        <f>IF(COUNTIF($A53:$IA56,"=30")&gt;0,"X"," ")</f>
        <v xml:space="preserve"> </v>
      </c>
      <c r="JO53" s="1351" t="str">
        <f>IF(COUNTIF($A53:$IA56,"=31")&gt;0,"X"," ")</f>
        <v>X</v>
      </c>
      <c r="JP53" s="1351" t="str">
        <f>IF(COUNTIF($A53:$IA56,"=32")&gt;0,"X"," ")</f>
        <v>X</v>
      </c>
      <c r="JQ53" s="1351" t="str">
        <f>IF(COUNTIF($A53:$IA56,"=33")&gt;0,"X"," ")</f>
        <v>X</v>
      </c>
      <c r="JR53" s="1357" t="str">
        <f>IF(COUNTIF($A53:$IA56,"=34")&gt;0,"X"," ")</f>
        <v>X</v>
      </c>
      <c r="JS53" s="117"/>
      <c r="JT53" s="107"/>
      <c r="JU53" s="1354" t="str">
        <f>IF(COUNTIF($A53:$IA56,"=H.Prus")&gt;0,"Z"," ")</f>
        <v>Z</v>
      </c>
      <c r="JV53" s="1360" t="str">
        <f>IF(COUNTIF($A53:$IA56,"=M.Przybyś")&gt;0,"Z"," ")</f>
        <v xml:space="preserve"> </v>
      </c>
      <c r="JW53" s="1354" t="str">
        <f>IF(COUNTIF($A53:$IA56,"=M.Marcinkiewicz")&gt;0,"Z"," ")</f>
        <v>Z</v>
      </c>
      <c r="JX53" s="1354" t="str">
        <f>IF(COUNTIF($A53:$IA56,"=K.Cis")&gt;0,"Z"," ")</f>
        <v xml:space="preserve"> </v>
      </c>
      <c r="JY53" s="1354" t="str">
        <f>IF(COUNTIF($A53:$IA56,"=Z.Tomczykowski")&gt;0,"Z"," ")</f>
        <v>Z</v>
      </c>
      <c r="JZ53" s="1354" t="str">
        <f>IF(COUNTIF($A53:$IA56,"=K.Choroszko")&gt;0,"Z"," ")</f>
        <v xml:space="preserve"> </v>
      </c>
      <c r="KA53" s="1354" t="str">
        <f>IF(COUNTIF($A53:$IA56,"=Z.Niewiadomski")&gt;0,"Z"," ")</f>
        <v xml:space="preserve"> </v>
      </c>
      <c r="KB53" s="1354" t="str">
        <f>IF(COUNTIF($A53:$IA56,"=A.Miściur-Kaszyńska")&gt;0,"Z"," ")</f>
        <v>Z</v>
      </c>
      <c r="KC53" s="1354" t="str">
        <f>IF(COUNTIF($A53:$IA56,"=L.Demczuk")&gt;0,"Z"," ")</f>
        <v xml:space="preserve"> </v>
      </c>
      <c r="KD53" s="1354" t="str">
        <f>IF(COUNTIF($A53:$IA56,"=K.Kiejdo")&gt;0,"Z"," ")</f>
        <v xml:space="preserve"> </v>
      </c>
      <c r="KE53" s="1354" t="str">
        <f>IF(COUNTIF($A53:$IA56,"=M.Kieżun")&gt;0,"Z"," ")</f>
        <v>Z</v>
      </c>
      <c r="KF53" s="1354" t="str">
        <f>IF(COUNTIF($A53:$IA56,"=I.Kasprzyk")&gt;0,"Z"," ")</f>
        <v xml:space="preserve"> </v>
      </c>
      <c r="KG53" s="1360" t="str">
        <f>IF(COUNTIF($A53:$IA56,"=M.Choroszko")&gt;0,"Z"," ")</f>
        <v xml:space="preserve"> </v>
      </c>
      <c r="KH53" s="1360" t="str">
        <f>IF(COUNTIF($A53:$IA56,"=M.Grzyb")&gt;0,"Z"," ")</f>
        <v>Z</v>
      </c>
      <c r="KI53" s="1360" t="str">
        <f>IF(COUNTIF($A53:$IA56,"=A.Muż")&gt;0,"Z"," ")</f>
        <v xml:space="preserve"> </v>
      </c>
      <c r="KJ53" s="1360" t="str">
        <f>IF(COUNTIF($A53:$IA56,"=E.Kicka")&gt;0,"Z"," ")</f>
        <v xml:space="preserve"> </v>
      </c>
      <c r="KK53" s="1354" t="str">
        <f>IF(COUNTIF($A53:$IA56,"=M.Palmowska")&gt;0,"Z"," ")</f>
        <v xml:space="preserve"> </v>
      </c>
      <c r="KL53" s="1354" t="str">
        <f>IF(COUNTIF($A53:$IA56,"=M.Szonert")&gt;0,"Z"," ")</f>
        <v xml:space="preserve"> </v>
      </c>
      <c r="KM53" s="1360" t="str">
        <f>IF(COUNTIF($A53:$IA56,"=E.Ciarciński")&gt;0,"Z"," ")</f>
        <v xml:space="preserve"> </v>
      </c>
      <c r="KN53" s="1360" t="str">
        <f>IF(COUNTIF($A53:$IA56,"=M.Czajka")&gt;0,"Z"," ")</f>
        <v xml:space="preserve"> </v>
      </c>
      <c r="KO53" s="1360" t="str">
        <f>IF(COUNTIF($A53:$IA56,"=E.Hepner")&gt;0,"Z"," ")</f>
        <v xml:space="preserve"> </v>
      </c>
      <c r="KP53" s="1360" t="str">
        <f>IF(COUNTIF($A53:$IA56,"=A.Naszlin")&gt;0,"Z"," ")</f>
        <v xml:space="preserve"> </v>
      </c>
      <c r="KQ53" s="1360" t="str">
        <f>IF(COUNTIF($A53:$IA56,"=A.Tychek")&gt;0,"Z"," ")</f>
        <v xml:space="preserve"> </v>
      </c>
      <c r="KR53" s="1360" t="str">
        <f>IF(COUNTIF($A53:$IA56,"=R.Sokulski")&gt;0,"Z"," ")</f>
        <v>Z</v>
      </c>
      <c r="KS53" s="1360" t="str">
        <f>IF(COUNTIF($A53:$IA56,"=S.Piotrowska")&gt;0,"Z"," ")</f>
        <v xml:space="preserve"> </v>
      </c>
      <c r="KT53" s="1360" t="str">
        <f>IF(COUNTIF($A53:$IA56,"=J.Gregorczuk")&gt;0,"Z"," ")</f>
        <v>Z</v>
      </c>
      <c r="KU53" s="1360" t="str">
        <f>IF(COUNTIF($A53:$IA56,"=A.Marciniak")&gt;0,"Z"," ")</f>
        <v>Z</v>
      </c>
      <c r="KV53" s="1360" t="str">
        <f>IF(COUNTIF($A53:$IA56,"=I.Ogulewicz")&gt;0,"Z"," ")</f>
        <v xml:space="preserve"> </v>
      </c>
      <c r="KW53" s="1360" t="str">
        <f>IF(COUNTIF($A53:$IA56,"=R.Przęczek")&gt;0,"Z"," ")</f>
        <v>Z</v>
      </c>
      <c r="KX53" s="1360" t="str">
        <f>IF(COUNTIF($A53:$IA56,"=D.Ławecka-Bednarska")&gt;0,"Z"," ")</f>
        <v xml:space="preserve"> </v>
      </c>
      <c r="KY53" s="1360" t="str">
        <f>IF(COUNTIF($A53:$IA56,"=M.Ciszek")&gt;0,"Z"," ")</f>
        <v xml:space="preserve"> </v>
      </c>
      <c r="KZ53" s="1360" t="str">
        <f>IF(COUNTIF($A53:$IA56,"=M.Lipiński")&gt;0,"Z"," ")</f>
        <v xml:space="preserve"> </v>
      </c>
      <c r="LA53" s="1354" t="str">
        <f>IF(COUNTIF($A53:$IA56,"=M.Kluz")&gt;0,"Z"," ")</f>
        <v>Z</v>
      </c>
      <c r="LB53" s="1354" t="str">
        <f>IF(COUNTIF($A53:$IA56,"=N.Liakh")&gt;0,"Z"," ")</f>
        <v>Z</v>
      </c>
      <c r="LC53" s="1360" t="str">
        <f>IF(COUNTIF($A53:$IA56,"=J.Lubkiewicz")&gt;0,"Z"," ")</f>
        <v xml:space="preserve"> </v>
      </c>
      <c r="LD53" s="1360" t="str">
        <f>IF(COUNTIF($A53:$IA56,"=J.Fukowska")&gt;0,"Z"," ")</f>
        <v xml:space="preserve"> </v>
      </c>
      <c r="LE53" s="1360" t="str">
        <f>IF(COUNTIF($A53:$IA56,"=H.Libuda")&gt;0,"Z"," ")</f>
        <v>Z</v>
      </c>
      <c r="LF53" s="1360" t="str">
        <f>IF(COUNTIF($A53:$IA56,"=A.Jastrzębska")&gt;0,"Z"," ")</f>
        <v xml:space="preserve"> </v>
      </c>
    </row>
    <row r="54" spans="1:318" s="7" customFormat="1" ht="8.1" customHeight="1" thickBot="1">
      <c r="A54" s="153" t="s">
        <v>7</v>
      </c>
      <c r="B54" s="92" t="s">
        <v>8</v>
      </c>
      <c r="C54" s="201"/>
      <c r="D54" s="161"/>
      <c r="E54" s="169"/>
      <c r="F54" s="153" t="s">
        <v>7</v>
      </c>
      <c r="G54" s="92" t="s">
        <v>8</v>
      </c>
      <c r="H54" s="201" t="s">
        <v>912</v>
      </c>
      <c r="I54" s="161" t="s">
        <v>123</v>
      </c>
      <c r="J54" s="169">
        <v>26</v>
      </c>
      <c r="K54" s="153" t="s">
        <v>7</v>
      </c>
      <c r="L54" s="92" t="s">
        <v>8</v>
      </c>
      <c r="M54" s="257" t="s">
        <v>926</v>
      </c>
      <c r="N54" s="665" t="s">
        <v>927</v>
      </c>
      <c r="O54" s="169">
        <v>34</v>
      </c>
      <c r="P54" s="148" t="s">
        <v>7</v>
      </c>
      <c r="Q54" s="92" t="s">
        <v>8</v>
      </c>
      <c r="R54" s="257" t="s">
        <v>928</v>
      </c>
      <c r="S54" s="665" t="s">
        <v>927</v>
      </c>
      <c r="T54" s="169">
        <v>34</v>
      </c>
      <c r="U54" s="153" t="s">
        <v>7</v>
      </c>
      <c r="V54" s="92" t="s">
        <v>8</v>
      </c>
      <c r="W54" s="257"/>
      <c r="X54" s="665"/>
      <c r="Y54" s="169"/>
      <c r="Z54" s="148" t="s">
        <v>7</v>
      </c>
      <c r="AA54" s="92" t="s">
        <v>8</v>
      </c>
      <c r="AB54" s="257"/>
      <c r="AC54" s="665"/>
      <c r="AD54" s="169"/>
      <c r="AE54" s="153" t="s">
        <v>7</v>
      </c>
      <c r="AF54" s="92" t="s">
        <v>8</v>
      </c>
      <c r="AG54" s="257" t="s">
        <v>918</v>
      </c>
      <c r="AH54" s="166" t="s">
        <v>26</v>
      </c>
      <c r="AI54" s="496">
        <v>11</v>
      </c>
      <c r="AJ54" s="148" t="s">
        <v>7</v>
      </c>
      <c r="AK54" s="92" t="s">
        <v>8</v>
      </c>
      <c r="AL54" s="881"/>
      <c r="AM54" s="584"/>
      <c r="AN54" s="496"/>
      <c r="AO54" s="153" t="s">
        <v>7</v>
      </c>
      <c r="AP54" s="92" t="s">
        <v>8</v>
      </c>
      <c r="AQ54" s="201" t="s">
        <v>921</v>
      </c>
      <c r="AR54" s="161" t="s">
        <v>37</v>
      </c>
      <c r="AS54" s="169">
        <v>23</v>
      </c>
      <c r="AT54" s="153" t="s">
        <v>7</v>
      </c>
      <c r="AU54" s="92" t="s">
        <v>8</v>
      </c>
      <c r="AV54" s="289"/>
      <c r="AW54" s="166"/>
      <c r="AX54" s="169"/>
      <c r="AY54" s="148" t="s">
        <v>7</v>
      </c>
      <c r="AZ54" s="92" t="s">
        <v>8</v>
      </c>
      <c r="BA54" s="257" t="s">
        <v>153</v>
      </c>
      <c r="BB54" s="166" t="s">
        <v>86</v>
      </c>
      <c r="BC54" s="402">
        <v>19</v>
      </c>
      <c r="BD54" s="153" t="s">
        <v>7</v>
      </c>
      <c r="BE54" s="92" t="s">
        <v>8</v>
      </c>
      <c r="BF54" s="257"/>
      <c r="BG54" s="166"/>
      <c r="BH54" s="402"/>
      <c r="BI54" s="153" t="s">
        <v>7</v>
      </c>
      <c r="BJ54" s="92" t="s">
        <v>8</v>
      </c>
      <c r="BK54" s="257" t="s">
        <v>153</v>
      </c>
      <c r="BL54" s="166" t="s">
        <v>966</v>
      </c>
      <c r="BM54" s="402">
        <v>13</v>
      </c>
      <c r="BN54" s="463" t="s">
        <v>7</v>
      </c>
      <c r="BO54" s="464" t="s">
        <v>8</v>
      </c>
      <c r="BP54" s="648"/>
      <c r="BQ54" s="556"/>
      <c r="BR54" s="462"/>
      <c r="BS54" s="148" t="s">
        <v>7</v>
      </c>
      <c r="BT54" s="92" t="s">
        <v>8</v>
      </c>
      <c r="BU54" s="648"/>
      <c r="BV54" s="556"/>
      <c r="BW54" s="462"/>
      <c r="BX54" s="148" t="s">
        <v>7</v>
      </c>
      <c r="BY54" s="92" t="s">
        <v>8</v>
      </c>
      <c r="BZ54" s="648" t="s">
        <v>153</v>
      </c>
      <c r="CA54" s="556" t="s">
        <v>32</v>
      </c>
      <c r="CB54" s="462">
        <v>14</v>
      </c>
      <c r="CC54" s="153" t="s">
        <v>7</v>
      </c>
      <c r="CD54" s="92" t="s">
        <v>8</v>
      </c>
      <c r="CE54" s="257"/>
      <c r="CF54" s="166"/>
      <c r="CG54" s="169"/>
      <c r="CH54" s="153" t="s">
        <v>7</v>
      </c>
      <c r="CI54" s="92" t="s">
        <v>8</v>
      </c>
      <c r="CJ54" s="289"/>
      <c r="CK54" s="166"/>
      <c r="CL54" s="169"/>
      <c r="CM54" s="153" t="s">
        <v>7</v>
      </c>
      <c r="CN54" s="92" t="s">
        <v>8</v>
      </c>
      <c r="CO54" s="648" t="s">
        <v>153</v>
      </c>
      <c r="CP54" s="556" t="s">
        <v>614</v>
      </c>
      <c r="CQ54" s="169" t="s">
        <v>207</v>
      </c>
      <c r="CR54" s="153" t="s">
        <v>7</v>
      </c>
      <c r="CS54" s="92" t="s">
        <v>8</v>
      </c>
      <c r="CT54" s="648" t="s">
        <v>153</v>
      </c>
      <c r="CU54" s="556" t="s">
        <v>930</v>
      </c>
      <c r="CV54" s="169" t="s">
        <v>207</v>
      </c>
      <c r="CW54" s="153" t="s">
        <v>7</v>
      </c>
      <c r="CX54" s="92" t="s">
        <v>8</v>
      </c>
      <c r="CY54" s="648"/>
      <c r="CZ54" s="562"/>
      <c r="DA54" s="169"/>
      <c r="DB54" s="153" t="s">
        <v>7</v>
      </c>
      <c r="DC54" s="92" t="s">
        <v>8</v>
      </c>
      <c r="DD54" s="648"/>
      <c r="DE54" s="562"/>
      <c r="DF54" s="169"/>
      <c r="DG54" s="148" t="s">
        <v>7</v>
      </c>
      <c r="DH54" s="448" t="s">
        <v>8</v>
      </c>
      <c r="DI54" s="648"/>
      <c r="DJ54" s="562"/>
      <c r="DK54" s="169"/>
      <c r="DL54" s="153" t="s">
        <v>7</v>
      </c>
      <c r="DM54" s="92" t="s">
        <v>8</v>
      </c>
      <c r="DN54" s="396"/>
      <c r="DO54" s="665"/>
      <c r="DP54" s="496"/>
      <c r="DQ54" s="312" t="s">
        <v>7</v>
      </c>
      <c r="DR54" s="92" t="s">
        <v>8</v>
      </c>
      <c r="DS54" s="396" t="s">
        <v>153</v>
      </c>
      <c r="DT54" s="166" t="s">
        <v>861</v>
      </c>
      <c r="DU54" s="496" t="s">
        <v>207</v>
      </c>
      <c r="DV54" s="312" t="s">
        <v>7</v>
      </c>
      <c r="DW54" s="92" t="s">
        <v>8</v>
      </c>
      <c r="DX54" s="396"/>
      <c r="DY54" s="665"/>
      <c r="DZ54" s="1207"/>
      <c r="EA54" s="312" t="s">
        <v>7</v>
      </c>
      <c r="EB54" s="92" t="s">
        <v>8</v>
      </c>
      <c r="EC54" s="396"/>
      <c r="ED54" s="166"/>
      <c r="EE54" s="496"/>
      <c r="EF54" s="312" t="s">
        <v>7</v>
      </c>
      <c r="EG54" s="92" t="s">
        <v>8</v>
      </c>
      <c r="EH54" s="396" t="s">
        <v>153</v>
      </c>
      <c r="EI54" s="166" t="s">
        <v>932</v>
      </c>
      <c r="EJ54" s="496">
        <v>25</v>
      </c>
      <c r="EK54" s="710" t="s">
        <v>7</v>
      </c>
      <c r="EL54" s="706" t="s">
        <v>8</v>
      </c>
      <c r="EM54" s="1072" t="s">
        <v>864</v>
      </c>
      <c r="EN54" s="874" t="s">
        <v>617</v>
      </c>
      <c r="EO54" s="875">
        <v>24</v>
      </c>
      <c r="EP54" s="710" t="s">
        <v>7</v>
      </c>
      <c r="EQ54" s="706" t="s">
        <v>8</v>
      </c>
      <c r="ER54" s="873" t="s">
        <v>864</v>
      </c>
      <c r="ES54" s="874" t="s">
        <v>617</v>
      </c>
      <c r="ET54" s="875">
        <v>24</v>
      </c>
      <c r="EU54" s="710" t="s">
        <v>7</v>
      </c>
      <c r="EV54" s="706" t="s">
        <v>8</v>
      </c>
      <c r="EW54" s="1072" t="s">
        <v>864</v>
      </c>
      <c r="EX54" s="874" t="s">
        <v>617</v>
      </c>
      <c r="EY54" s="875">
        <v>24</v>
      </c>
      <c r="EZ54" s="710" t="s">
        <v>7</v>
      </c>
      <c r="FA54" s="706" t="s">
        <v>8</v>
      </c>
      <c r="FB54" s="1072" t="s">
        <v>935</v>
      </c>
      <c r="FC54" s="874" t="s">
        <v>152</v>
      </c>
      <c r="FD54" s="875">
        <v>32</v>
      </c>
      <c r="FE54" s="710" t="s">
        <v>7</v>
      </c>
      <c r="FF54" s="706" t="s">
        <v>8</v>
      </c>
      <c r="FG54" s="960" t="s">
        <v>864</v>
      </c>
      <c r="FH54" s="707" t="s">
        <v>617</v>
      </c>
      <c r="FI54" s="708">
        <v>24</v>
      </c>
      <c r="FJ54" s="710" t="s">
        <v>7</v>
      </c>
      <c r="FK54" s="706" t="s">
        <v>8</v>
      </c>
      <c r="FL54" s="1072" t="s">
        <v>956</v>
      </c>
      <c r="FM54" s="1074" t="s">
        <v>936</v>
      </c>
      <c r="FN54" s="875"/>
      <c r="FO54" s="705" t="s">
        <v>7</v>
      </c>
      <c r="FP54" s="709" t="s">
        <v>8</v>
      </c>
      <c r="FQ54" s="873" t="s">
        <v>864</v>
      </c>
      <c r="FR54" s="874" t="s">
        <v>617</v>
      </c>
      <c r="FS54" s="875">
        <v>24</v>
      </c>
      <c r="FT54" s="705" t="s">
        <v>7</v>
      </c>
      <c r="FU54" s="709" t="s">
        <v>8</v>
      </c>
      <c r="FV54" s="1072" t="s">
        <v>937</v>
      </c>
      <c r="FW54" s="874" t="s">
        <v>697</v>
      </c>
      <c r="FX54" s="875">
        <v>33</v>
      </c>
      <c r="FY54" s="710" t="s">
        <v>7</v>
      </c>
      <c r="FZ54" s="706" t="s">
        <v>8</v>
      </c>
      <c r="GA54" s="1072" t="s">
        <v>864</v>
      </c>
      <c r="GB54" s="874" t="s">
        <v>617</v>
      </c>
      <c r="GC54" s="875">
        <v>24</v>
      </c>
      <c r="GD54" s="710" t="s">
        <v>7</v>
      </c>
      <c r="GE54" s="706" t="s">
        <v>8</v>
      </c>
      <c r="GF54" s="1072" t="s">
        <v>955</v>
      </c>
      <c r="GG54" s="874" t="s">
        <v>724</v>
      </c>
      <c r="GH54" s="875" t="s">
        <v>207</v>
      </c>
      <c r="GI54" s="764" t="s">
        <v>7</v>
      </c>
      <c r="GJ54" s="765" t="s">
        <v>8</v>
      </c>
      <c r="GK54" s="766" t="s">
        <v>864</v>
      </c>
      <c r="GL54" s="767" t="s">
        <v>617</v>
      </c>
      <c r="GM54" s="768">
        <v>24</v>
      </c>
      <c r="GN54" s="764" t="s">
        <v>7</v>
      </c>
      <c r="GO54" s="765" t="s">
        <v>8</v>
      </c>
      <c r="GP54" s="766"/>
      <c r="GQ54" s="767"/>
      <c r="GR54" s="768"/>
      <c r="GS54" s="764" t="s">
        <v>7</v>
      </c>
      <c r="GT54" s="765" t="s">
        <v>8</v>
      </c>
      <c r="GU54" s="766"/>
      <c r="GV54" s="767"/>
      <c r="GW54" s="768"/>
      <c r="GX54" s="153" t="s">
        <v>7</v>
      </c>
      <c r="GY54" s="92" t="s">
        <v>8</v>
      </c>
      <c r="GZ54" s="587"/>
      <c r="HA54" s="584"/>
      <c r="HB54" s="169"/>
      <c r="HC54" s="153" t="s">
        <v>7</v>
      </c>
      <c r="HD54" s="92" t="s">
        <v>8</v>
      </c>
      <c r="HE54" s="587" t="s">
        <v>960</v>
      </c>
      <c r="HF54" s="584" t="s">
        <v>43</v>
      </c>
      <c r="HG54" s="902">
        <v>41</v>
      </c>
      <c r="HH54" s="153" t="s">
        <v>7</v>
      </c>
      <c r="HI54" s="92" t="s">
        <v>8</v>
      </c>
      <c r="HJ54" s="587" t="s">
        <v>865</v>
      </c>
      <c r="HK54" s="584" t="s">
        <v>23</v>
      </c>
      <c r="HL54" s="902">
        <v>31</v>
      </c>
      <c r="HM54" s="148" t="s">
        <v>7</v>
      </c>
      <c r="HN54" s="92" t="s">
        <v>8</v>
      </c>
      <c r="HO54" s="587"/>
      <c r="HP54" s="584"/>
      <c r="HQ54" s="169"/>
      <c r="HR54" s="153" t="s">
        <v>7</v>
      </c>
      <c r="HS54" s="92" t="s">
        <v>8</v>
      </c>
      <c r="HT54" s="587"/>
      <c r="HU54" s="584"/>
      <c r="HV54" s="169"/>
      <c r="HW54" s="153" t="s">
        <v>7</v>
      </c>
      <c r="HX54" s="92" t="s">
        <v>8</v>
      </c>
      <c r="HY54" s="587"/>
      <c r="HZ54" s="584"/>
      <c r="IA54" s="169"/>
      <c r="IB54" s="153" t="s">
        <v>7</v>
      </c>
      <c r="IC54" s="92" t="s">
        <v>8</v>
      </c>
      <c r="ID54" s="587"/>
      <c r="IE54" s="584"/>
      <c r="IF54" s="902"/>
      <c r="IG54" s="841"/>
      <c r="IH54" s="81" t="s">
        <v>7</v>
      </c>
      <c r="II54" s="1371"/>
      <c r="IJ54" s="1371"/>
      <c r="IK54" s="1371"/>
      <c r="IL54" s="1368"/>
      <c r="IM54" s="1368"/>
      <c r="IN54" s="1368"/>
      <c r="IO54" s="1368"/>
      <c r="IP54" s="1368"/>
      <c r="IQ54" s="1368"/>
      <c r="IR54" s="1368"/>
      <c r="IS54" s="1368"/>
      <c r="IT54" s="1368"/>
      <c r="IU54" s="1378"/>
      <c r="IV54" s="1368"/>
      <c r="IW54" s="1368"/>
      <c r="IX54" s="1368"/>
      <c r="IY54" s="1368"/>
      <c r="IZ54" s="1373"/>
      <c r="JA54" s="129" t="s">
        <v>7</v>
      </c>
      <c r="JB54" s="1352"/>
      <c r="JC54" s="1387"/>
      <c r="JD54" s="1352"/>
      <c r="JE54" s="1352"/>
      <c r="JF54" s="1352"/>
      <c r="JG54" s="1352"/>
      <c r="JH54" s="1352"/>
      <c r="JI54" s="1352"/>
      <c r="JJ54" s="1352"/>
      <c r="JK54" s="1352"/>
      <c r="JL54" s="1352"/>
      <c r="JM54" s="1352"/>
      <c r="JN54" s="1381"/>
      <c r="JO54" s="1352"/>
      <c r="JP54" s="1352"/>
      <c r="JQ54" s="1352"/>
      <c r="JR54" s="1358"/>
      <c r="JS54" s="118"/>
      <c r="JT54" s="108" t="s">
        <v>7</v>
      </c>
      <c r="JU54" s="1355"/>
      <c r="JV54" s="1360"/>
      <c r="JW54" s="1355"/>
      <c r="JX54" s="1355"/>
      <c r="JY54" s="1355"/>
      <c r="JZ54" s="1355"/>
      <c r="KA54" s="1355"/>
      <c r="KB54" s="1355"/>
      <c r="KC54" s="1355"/>
      <c r="KD54" s="1355"/>
      <c r="KE54" s="1355"/>
      <c r="KF54" s="1355"/>
      <c r="KG54" s="1360"/>
      <c r="KH54" s="1360"/>
      <c r="KI54" s="1360"/>
      <c r="KJ54" s="1360"/>
      <c r="KK54" s="1355"/>
      <c r="KL54" s="1355"/>
      <c r="KM54" s="1360"/>
      <c r="KN54" s="1360"/>
      <c r="KO54" s="1360"/>
      <c r="KP54" s="1360"/>
      <c r="KQ54" s="1360"/>
      <c r="KR54" s="1360"/>
      <c r="KS54" s="1360"/>
      <c r="KT54" s="1360"/>
      <c r="KU54" s="1360"/>
      <c r="KV54" s="1360"/>
      <c r="KW54" s="1360"/>
      <c r="KX54" s="1360"/>
      <c r="KY54" s="1360"/>
      <c r="KZ54" s="1360"/>
      <c r="LA54" s="1355"/>
      <c r="LB54" s="1355"/>
      <c r="LC54" s="1360"/>
      <c r="LD54" s="1360"/>
      <c r="LE54" s="1360"/>
      <c r="LF54" s="1360"/>
    </row>
    <row r="55" spans="1:318" s="7" customFormat="1" ht="8.1" customHeight="1" thickBot="1">
      <c r="A55" s="153"/>
      <c r="B55" s="92"/>
      <c r="C55" s="201"/>
      <c r="D55" s="161"/>
      <c r="E55" s="169"/>
      <c r="F55" s="153"/>
      <c r="G55" s="92"/>
      <c r="H55" s="201" t="s">
        <v>913</v>
      </c>
      <c r="I55" s="161"/>
      <c r="J55" s="169"/>
      <c r="K55" s="153"/>
      <c r="L55" s="92"/>
      <c r="M55" s="258"/>
      <c r="N55" s="161"/>
      <c r="O55" s="169"/>
      <c r="P55" s="148"/>
      <c r="Q55" s="92"/>
      <c r="R55" s="258"/>
      <c r="S55" s="161"/>
      <c r="T55" s="169"/>
      <c r="U55" s="153"/>
      <c r="V55" s="92"/>
      <c r="W55" s="258"/>
      <c r="X55" s="161"/>
      <c r="Y55" s="169"/>
      <c r="Z55" s="148"/>
      <c r="AA55" s="92"/>
      <c r="AB55" s="258"/>
      <c r="AC55" s="161"/>
      <c r="AD55" s="169"/>
      <c r="AE55" s="153"/>
      <c r="AF55" s="92"/>
      <c r="AG55" s="258" t="s">
        <v>917</v>
      </c>
      <c r="AH55" s="161"/>
      <c r="AI55" s="496"/>
      <c r="AJ55" s="148"/>
      <c r="AK55" s="92"/>
      <c r="AL55" s="882"/>
      <c r="AM55" s="883"/>
      <c r="AN55" s="496"/>
      <c r="AO55" s="153"/>
      <c r="AP55" s="92"/>
      <c r="AQ55" s="201" t="s">
        <v>917</v>
      </c>
      <c r="AR55" s="161"/>
      <c r="AS55" s="169"/>
      <c r="AT55" s="153"/>
      <c r="AU55" s="92"/>
      <c r="AV55" s="289"/>
      <c r="AW55" s="166"/>
      <c r="AX55" s="169"/>
      <c r="AY55" s="148"/>
      <c r="AZ55" s="92"/>
      <c r="BA55" s="258" t="s">
        <v>924</v>
      </c>
      <c r="BB55" s="161"/>
      <c r="BC55" s="402">
        <v>29</v>
      </c>
      <c r="BD55" s="153"/>
      <c r="BE55" s="92"/>
      <c r="BF55" s="258"/>
      <c r="BG55" s="161"/>
      <c r="BH55" s="402"/>
      <c r="BI55" s="153"/>
      <c r="BJ55" s="92"/>
      <c r="BK55" s="258" t="s">
        <v>703</v>
      </c>
      <c r="BL55" s="161"/>
      <c r="BM55" s="402"/>
      <c r="BN55" s="463"/>
      <c r="BO55" s="464"/>
      <c r="BP55" s="557"/>
      <c r="BQ55" s="558"/>
      <c r="BR55" s="462"/>
      <c r="BS55" s="148"/>
      <c r="BT55" s="92"/>
      <c r="BU55" s="557"/>
      <c r="BV55" s="558"/>
      <c r="BW55" s="462"/>
      <c r="BX55" s="148"/>
      <c r="BY55" s="92"/>
      <c r="BZ55" s="557" t="s">
        <v>389</v>
      </c>
      <c r="CA55" s="558"/>
      <c r="CB55" s="462"/>
      <c r="CC55" s="153"/>
      <c r="CD55" s="92"/>
      <c r="CE55" s="258"/>
      <c r="CF55" s="161"/>
      <c r="CG55" s="169"/>
      <c r="CH55" s="153"/>
      <c r="CI55" s="92"/>
      <c r="CJ55" s="289"/>
      <c r="CK55" s="482"/>
      <c r="CL55" s="169"/>
      <c r="CM55" s="153"/>
      <c r="CN55" s="92"/>
      <c r="CO55" s="557" t="s">
        <v>159</v>
      </c>
      <c r="CP55" s="558"/>
      <c r="CQ55" s="169"/>
      <c r="CR55" s="153"/>
      <c r="CS55" s="92"/>
      <c r="CT55" s="557" t="s">
        <v>159</v>
      </c>
      <c r="CU55" s="558"/>
      <c r="CV55" s="169"/>
      <c r="CW55" s="153"/>
      <c r="CX55" s="92"/>
      <c r="CY55" s="557"/>
      <c r="CZ55" s="563"/>
      <c r="DA55" s="169"/>
      <c r="DB55" s="153"/>
      <c r="DC55" s="92"/>
      <c r="DD55" s="557"/>
      <c r="DE55" s="558"/>
      <c r="DF55" s="169"/>
      <c r="DG55" s="148"/>
      <c r="DH55" s="448"/>
      <c r="DI55" s="557"/>
      <c r="DJ55" s="563"/>
      <c r="DK55" s="169"/>
      <c r="DL55" s="153"/>
      <c r="DM55" s="92"/>
      <c r="DN55" s="289"/>
      <c r="DO55" s="482"/>
      <c r="DP55" s="496"/>
      <c r="DQ55" s="312"/>
      <c r="DR55" s="92"/>
      <c r="DS55" s="289" t="s">
        <v>158</v>
      </c>
      <c r="DT55" s="482"/>
      <c r="DU55" s="496">
        <v>16</v>
      </c>
      <c r="DV55" s="312"/>
      <c r="DW55" s="92"/>
      <c r="DX55" s="289"/>
      <c r="DY55" s="482"/>
      <c r="DZ55" s="1207"/>
      <c r="EA55" s="312"/>
      <c r="EB55" s="92"/>
      <c r="EC55" s="289"/>
      <c r="ED55" s="482"/>
      <c r="EE55" s="496"/>
      <c r="EF55" s="312"/>
      <c r="EG55" s="92"/>
      <c r="EH55" s="289" t="s">
        <v>817</v>
      </c>
      <c r="EI55" s="482"/>
      <c r="EJ55" s="496"/>
      <c r="EK55" s="710"/>
      <c r="EL55" s="706"/>
      <c r="EM55" s="1072"/>
      <c r="EN55" s="876"/>
      <c r="EO55" s="875"/>
      <c r="EP55" s="710"/>
      <c r="EQ55" s="706"/>
      <c r="ER55" s="873"/>
      <c r="ES55" s="876"/>
      <c r="ET55" s="875"/>
      <c r="EU55" s="710"/>
      <c r="EV55" s="706"/>
      <c r="EW55" s="1072"/>
      <c r="EX55" s="876"/>
      <c r="EY55" s="875"/>
      <c r="EZ55" s="710"/>
      <c r="FA55" s="706"/>
      <c r="FB55" s="1072" t="s">
        <v>938</v>
      </c>
      <c r="FC55" s="876"/>
      <c r="FD55" s="875"/>
      <c r="FE55" s="710"/>
      <c r="FF55" s="706"/>
      <c r="FG55" s="961"/>
      <c r="FH55" s="712"/>
      <c r="FI55" s="708"/>
      <c r="FJ55" s="710"/>
      <c r="FK55" s="706"/>
      <c r="FL55" s="1072" t="s">
        <v>957</v>
      </c>
      <c r="FM55" s="876"/>
      <c r="FN55" s="875"/>
      <c r="FO55" s="705"/>
      <c r="FP55" s="709"/>
      <c r="FQ55" s="873"/>
      <c r="FR55" s="876"/>
      <c r="FS55" s="875"/>
      <c r="FT55" s="705"/>
      <c r="FU55" s="709"/>
      <c r="FV55" s="1072" t="s">
        <v>939</v>
      </c>
      <c r="FW55" s="876"/>
      <c r="FX55" s="875"/>
      <c r="FY55" s="710"/>
      <c r="FZ55" s="706"/>
      <c r="GA55" s="1072"/>
      <c r="GB55" s="876"/>
      <c r="GC55" s="875"/>
      <c r="GD55" s="710"/>
      <c r="GE55" s="706"/>
      <c r="GF55" s="1072" t="s">
        <v>954</v>
      </c>
      <c r="GG55" s="876"/>
      <c r="GH55" s="875">
        <v>24</v>
      </c>
      <c r="GI55" s="764"/>
      <c r="GJ55" s="765"/>
      <c r="GK55" s="766"/>
      <c r="GL55" s="767"/>
      <c r="GM55" s="768"/>
      <c r="GN55" s="764"/>
      <c r="GO55" s="765"/>
      <c r="GP55" s="766"/>
      <c r="GQ55" s="767"/>
      <c r="GR55" s="768"/>
      <c r="GS55" s="764"/>
      <c r="GT55" s="765"/>
      <c r="GU55" s="766"/>
      <c r="GV55" s="767"/>
      <c r="GW55" s="768"/>
      <c r="GX55" s="153"/>
      <c r="GY55" s="92"/>
      <c r="GZ55" s="587"/>
      <c r="HA55" s="584"/>
      <c r="HB55" s="169"/>
      <c r="HC55" s="153"/>
      <c r="HD55" s="92"/>
      <c r="HE55" s="587"/>
      <c r="HF55" s="584"/>
      <c r="HG55" s="902"/>
      <c r="HH55" s="153"/>
      <c r="HI55" s="92"/>
      <c r="HJ55" s="587"/>
      <c r="HK55" s="584"/>
      <c r="HL55" s="902"/>
      <c r="HM55" s="148"/>
      <c r="HN55" s="92"/>
      <c r="HO55" s="587"/>
      <c r="HP55" s="584"/>
      <c r="HQ55" s="169"/>
      <c r="HR55" s="153"/>
      <c r="HS55" s="92"/>
      <c r="HT55" s="587"/>
      <c r="HU55" s="584"/>
      <c r="HV55" s="169"/>
      <c r="HW55" s="153"/>
      <c r="HX55" s="92"/>
      <c r="HY55" s="587"/>
      <c r="HZ55" s="584"/>
      <c r="IA55" s="169"/>
      <c r="IB55" s="153"/>
      <c r="IC55" s="92"/>
      <c r="ID55" s="587"/>
      <c r="IE55" s="584"/>
      <c r="IF55" s="902"/>
      <c r="IG55" s="841"/>
      <c r="IH55" s="81"/>
      <c r="II55" s="1371"/>
      <c r="IJ55" s="1371"/>
      <c r="IK55" s="1371"/>
      <c r="IL55" s="1368"/>
      <c r="IM55" s="1368"/>
      <c r="IN55" s="1368"/>
      <c r="IO55" s="1368"/>
      <c r="IP55" s="1368"/>
      <c r="IQ55" s="1368"/>
      <c r="IR55" s="1368"/>
      <c r="IS55" s="1368"/>
      <c r="IT55" s="1368"/>
      <c r="IU55" s="1378"/>
      <c r="IV55" s="1368"/>
      <c r="IW55" s="1368"/>
      <c r="IX55" s="1368"/>
      <c r="IY55" s="1368"/>
      <c r="IZ55" s="1373"/>
      <c r="JA55" s="129"/>
      <c r="JB55" s="1352"/>
      <c r="JC55" s="1387"/>
      <c r="JD55" s="1352"/>
      <c r="JE55" s="1352"/>
      <c r="JF55" s="1352"/>
      <c r="JG55" s="1352"/>
      <c r="JH55" s="1352"/>
      <c r="JI55" s="1352"/>
      <c r="JJ55" s="1352"/>
      <c r="JK55" s="1352"/>
      <c r="JL55" s="1352"/>
      <c r="JM55" s="1352"/>
      <c r="JN55" s="1381"/>
      <c r="JO55" s="1352"/>
      <c r="JP55" s="1352"/>
      <c r="JQ55" s="1352"/>
      <c r="JR55" s="1358"/>
      <c r="JS55" s="118"/>
      <c r="JT55" s="108"/>
      <c r="JU55" s="1355"/>
      <c r="JV55" s="1360"/>
      <c r="JW55" s="1355"/>
      <c r="JX55" s="1355"/>
      <c r="JY55" s="1355"/>
      <c r="JZ55" s="1355"/>
      <c r="KA55" s="1355"/>
      <c r="KB55" s="1355"/>
      <c r="KC55" s="1355"/>
      <c r="KD55" s="1355"/>
      <c r="KE55" s="1355"/>
      <c r="KF55" s="1355"/>
      <c r="KG55" s="1360"/>
      <c r="KH55" s="1360"/>
      <c r="KI55" s="1360"/>
      <c r="KJ55" s="1360"/>
      <c r="KK55" s="1355"/>
      <c r="KL55" s="1355"/>
      <c r="KM55" s="1360"/>
      <c r="KN55" s="1360"/>
      <c r="KO55" s="1360"/>
      <c r="KP55" s="1360"/>
      <c r="KQ55" s="1360"/>
      <c r="KR55" s="1360"/>
      <c r="KS55" s="1360"/>
      <c r="KT55" s="1360"/>
      <c r="KU55" s="1360"/>
      <c r="KV55" s="1360"/>
      <c r="KW55" s="1360"/>
      <c r="KX55" s="1360"/>
      <c r="KY55" s="1360"/>
      <c r="KZ55" s="1360"/>
      <c r="LA55" s="1355"/>
      <c r="LB55" s="1355"/>
      <c r="LC55" s="1360"/>
      <c r="LD55" s="1360"/>
      <c r="LE55" s="1360"/>
      <c r="LF55" s="1360"/>
    </row>
    <row r="56" spans="1:318" s="7" customFormat="1" ht="8.1" customHeight="1" thickBot="1">
      <c r="A56" s="151"/>
      <c r="B56" s="93"/>
      <c r="C56" s="203"/>
      <c r="D56" s="162"/>
      <c r="E56" s="170"/>
      <c r="F56" s="151"/>
      <c r="G56" s="93"/>
      <c r="H56" s="203"/>
      <c r="I56" s="162"/>
      <c r="J56" s="170"/>
      <c r="K56" s="151"/>
      <c r="L56" s="93"/>
      <c r="M56" s="259"/>
      <c r="N56" s="162"/>
      <c r="O56" s="170"/>
      <c r="P56" s="149"/>
      <c r="Q56" s="112"/>
      <c r="R56" s="259"/>
      <c r="S56" s="162"/>
      <c r="T56" s="170"/>
      <c r="U56" s="151"/>
      <c r="V56" s="93"/>
      <c r="W56" s="259"/>
      <c r="X56" s="162"/>
      <c r="Y56" s="170"/>
      <c r="Z56" s="149"/>
      <c r="AA56" s="112"/>
      <c r="AB56" s="259"/>
      <c r="AC56" s="162"/>
      <c r="AD56" s="170"/>
      <c r="AE56" s="151"/>
      <c r="AF56" s="93"/>
      <c r="AG56" s="259" t="s">
        <v>919</v>
      </c>
      <c r="AH56" s="162"/>
      <c r="AI56" s="1201"/>
      <c r="AJ56" s="149"/>
      <c r="AK56" s="112"/>
      <c r="AL56" s="884"/>
      <c r="AM56" s="885"/>
      <c r="AN56" s="1201"/>
      <c r="AO56" s="151"/>
      <c r="AP56" s="93"/>
      <c r="AQ56" s="203"/>
      <c r="AR56" s="162"/>
      <c r="AS56" s="170"/>
      <c r="AT56" s="151"/>
      <c r="AU56" s="93"/>
      <c r="AV56" s="506"/>
      <c r="AW56" s="262"/>
      <c r="AX56" s="170"/>
      <c r="AY56" s="149"/>
      <c r="AZ56" s="93"/>
      <c r="BA56" s="259"/>
      <c r="BB56" s="162"/>
      <c r="BC56" s="403"/>
      <c r="BD56" s="151"/>
      <c r="BE56" s="93"/>
      <c r="BF56" s="259"/>
      <c r="BG56" s="162"/>
      <c r="BH56" s="403"/>
      <c r="BI56" s="151"/>
      <c r="BJ56" s="93"/>
      <c r="BK56" s="259"/>
      <c r="BL56" s="162"/>
      <c r="BM56" s="403"/>
      <c r="BN56" s="466"/>
      <c r="BO56" s="467"/>
      <c r="BP56" s="559"/>
      <c r="BQ56" s="560"/>
      <c r="BR56" s="465"/>
      <c r="BS56" s="149"/>
      <c r="BT56" s="112"/>
      <c r="BU56" s="559"/>
      <c r="BV56" s="560"/>
      <c r="BW56" s="465"/>
      <c r="BX56" s="149"/>
      <c r="BY56" s="112"/>
      <c r="BZ56" s="559" t="s">
        <v>390</v>
      </c>
      <c r="CA56" s="560"/>
      <c r="CB56" s="465"/>
      <c r="CC56" s="151"/>
      <c r="CD56" s="93"/>
      <c r="CE56" s="259"/>
      <c r="CF56" s="162"/>
      <c r="CG56" s="170"/>
      <c r="CH56" s="151"/>
      <c r="CI56" s="93"/>
      <c r="CJ56" s="259"/>
      <c r="CK56" s="483"/>
      <c r="CL56" s="170"/>
      <c r="CM56" s="151"/>
      <c r="CN56" s="93"/>
      <c r="CO56" s="559" t="s">
        <v>931</v>
      </c>
      <c r="CP56" s="560"/>
      <c r="CQ56" s="170"/>
      <c r="CR56" s="151"/>
      <c r="CS56" s="93"/>
      <c r="CT56" s="559" t="s">
        <v>929</v>
      </c>
      <c r="CU56" s="560"/>
      <c r="CV56" s="170"/>
      <c r="CW56" s="151"/>
      <c r="CX56" s="93"/>
      <c r="CY56" s="559"/>
      <c r="CZ56" s="560"/>
      <c r="DA56" s="170"/>
      <c r="DB56" s="151"/>
      <c r="DC56" s="93"/>
      <c r="DD56" s="559"/>
      <c r="DE56" s="560"/>
      <c r="DF56" s="170"/>
      <c r="DG56" s="149"/>
      <c r="DH56" s="112"/>
      <c r="DI56" s="559"/>
      <c r="DJ56" s="560"/>
      <c r="DK56" s="170"/>
      <c r="DL56" s="151"/>
      <c r="DM56" s="93"/>
      <c r="DN56" s="399"/>
      <c r="DO56" s="483"/>
      <c r="DP56" s="664"/>
      <c r="DQ56" s="313"/>
      <c r="DR56" s="112"/>
      <c r="DS56" s="399" t="s">
        <v>929</v>
      </c>
      <c r="DT56" s="483"/>
      <c r="DU56" s="664"/>
      <c r="DV56" s="313"/>
      <c r="DW56" s="112"/>
      <c r="DX56" s="399"/>
      <c r="DY56" s="483"/>
      <c r="DZ56" s="1208"/>
      <c r="EA56" s="313"/>
      <c r="EB56" s="112"/>
      <c r="EC56" s="399"/>
      <c r="ED56" s="483"/>
      <c r="EE56" s="664"/>
      <c r="EF56" s="313"/>
      <c r="EG56" s="112"/>
      <c r="EH56" s="399"/>
      <c r="EI56" s="483"/>
      <c r="EJ56" s="664"/>
      <c r="EK56" s="718"/>
      <c r="EL56" s="719"/>
      <c r="EM56" s="1073"/>
      <c r="EN56" s="878"/>
      <c r="EO56" s="879"/>
      <c r="EP56" s="718"/>
      <c r="EQ56" s="719"/>
      <c r="ER56" s="877"/>
      <c r="ES56" s="878"/>
      <c r="ET56" s="879"/>
      <c r="EU56" s="718"/>
      <c r="EV56" s="719"/>
      <c r="EW56" s="1073"/>
      <c r="EX56" s="878"/>
      <c r="EY56" s="879"/>
      <c r="EZ56" s="718"/>
      <c r="FA56" s="719"/>
      <c r="FB56" s="1073" t="s">
        <v>940</v>
      </c>
      <c r="FC56" s="878"/>
      <c r="FD56" s="879"/>
      <c r="FE56" s="718"/>
      <c r="FF56" s="719"/>
      <c r="FG56" s="962"/>
      <c r="FH56" s="962"/>
      <c r="FI56" s="717"/>
      <c r="FJ56" s="718"/>
      <c r="FK56" s="719"/>
      <c r="FL56" s="1073"/>
      <c r="FM56" s="878"/>
      <c r="FN56" s="879"/>
      <c r="FO56" s="713"/>
      <c r="FP56" s="714"/>
      <c r="FQ56" s="877"/>
      <c r="FR56" s="878"/>
      <c r="FS56" s="879"/>
      <c r="FT56" s="713"/>
      <c r="FU56" s="714"/>
      <c r="FV56" s="1073"/>
      <c r="FW56" s="878"/>
      <c r="FX56" s="879"/>
      <c r="FY56" s="718"/>
      <c r="FZ56" s="714"/>
      <c r="GA56" s="1073"/>
      <c r="GB56" s="878"/>
      <c r="GC56" s="879"/>
      <c r="GD56" s="718"/>
      <c r="GE56" s="714"/>
      <c r="GF56" s="1073"/>
      <c r="GG56" s="878"/>
      <c r="GH56" s="879"/>
      <c r="GI56" s="769"/>
      <c r="GJ56" s="774"/>
      <c r="GK56" s="771"/>
      <c r="GL56" s="771"/>
      <c r="GM56" s="772"/>
      <c r="GN56" s="769"/>
      <c r="GO56" s="774"/>
      <c r="GP56" s="771"/>
      <c r="GQ56" s="771"/>
      <c r="GR56" s="772"/>
      <c r="GS56" s="769"/>
      <c r="GT56" s="774"/>
      <c r="GU56" s="771"/>
      <c r="GV56" s="771"/>
      <c r="GW56" s="772"/>
      <c r="GX56" s="151"/>
      <c r="GY56" s="112"/>
      <c r="GZ56" s="588"/>
      <c r="HA56" s="588"/>
      <c r="HB56" s="170"/>
      <c r="HC56" s="151"/>
      <c r="HD56" s="112"/>
      <c r="HE56" s="1205"/>
      <c r="HF56" s="1205"/>
      <c r="HG56" s="903"/>
      <c r="HH56" s="151"/>
      <c r="HI56" s="112"/>
      <c r="HJ56" s="1205"/>
      <c r="HK56" s="1205"/>
      <c r="HL56" s="903"/>
      <c r="HM56" s="149"/>
      <c r="HN56" s="112"/>
      <c r="HO56" s="588"/>
      <c r="HP56" s="588"/>
      <c r="HQ56" s="170"/>
      <c r="HR56" s="151"/>
      <c r="HS56" s="112"/>
      <c r="HT56" s="588"/>
      <c r="HU56" s="588"/>
      <c r="HV56" s="170"/>
      <c r="HW56" s="151"/>
      <c r="HX56" s="112"/>
      <c r="HY56" s="588"/>
      <c r="HZ56" s="588"/>
      <c r="IA56" s="170"/>
      <c r="IB56" s="151"/>
      <c r="IC56" s="112"/>
      <c r="ID56" s="588"/>
      <c r="IE56" s="588"/>
      <c r="IF56" s="903"/>
      <c r="IG56" s="841"/>
      <c r="IH56" s="82"/>
      <c r="II56" s="1372"/>
      <c r="IJ56" s="1372"/>
      <c r="IK56" s="1372"/>
      <c r="IL56" s="1369"/>
      <c r="IM56" s="1369"/>
      <c r="IN56" s="1369"/>
      <c r="IO56" s="1369"/>
      <c r="IP56" s="1369"/>
      <c r="IQ56" s="1369"/>
      <c r="IR56" s="1369"/>
      <c r="IS56" s="1369"/>
      <c r="IT56" s="1369"/>
      <c r="IU56" s="1379"/>
      <c r="IV56" s="1369"/>
      <c r="IW56" s="1369"/>
      <c r="IX56" s="1369"/>
      <c r="IY56" s="1369"/>
      <c r="IZ56" s="1373"/>
      <c r="JA56" s="130"/>
      <c r="JB56" s="1353"/>
      <c r="JC56" s="1388"/>
      <c r="JD56" s="1353"/>
      <c r="JE56" s="1353"/>
      <c r="JF56" s="1353"/>
      <c r="JG56" s="1353"/>
      <c r="JH56" s="1353"/>
      <c r="JI56" s="1353"/>
      <c r="JJ56" s="1353"/>
      <c r="JK56" s="1353"/>
      <c r="JL56" s="1353"/>
      <c r="JM56" s="1353"/>
      <c r="JN56" s="1382"/>
      <c r="JO56" s="1353"/>
      <c r="JP56" s="1353"/>
      <c r="JQ56" s="1353"/>
      <c r="JR56" s="1359"/>
      <c r="JS56" s="119"/>
      <c r="JT56" s="109"/>
      <c r="JU56" s="1356"/>
      <c r="JV56" s="1360"/>
      <c r="JW56" s="1356"/>
      <c r="JX56" s="1356"/>
      <c r="JY56" s="1356"/>
      <c r="JZ56" s="1356"/>
      <c r="KA56" s="1356"/>
      <c r="KB56" s="1356"/>
      <c r="KC56" s="1356"/>
      <c r="KD56" s="1356"/>
      <c r="KE56" s="1356"/>
      <c r="KF56" s="1356"/>
      <c r="KG56" s="1360"/>
      <c r="KH56" s="1360"/>
      <c r="KI56" s="1360"/>
      <c r="KJ56" s="1360"/>
      <c r="KK56" s="1356"/>
      <c r="KL56" s="1356"/>
      <c r="KM56" s="1360"/>
      <c r="KN56" s="1360"/>
      <c r="KO56" s="1360"/>
      <c r="KP56" s="1360"/>
      <c r="KQ56" s="1360"/>
      <c r="KR56" s="1360"/>
      <c r="KS56" s="1360"/>
      <c r="KT56" s="1360"/>
      <c r="KU56" s="1360"/>
      <c r="KV56" s="1360"/>
      <c r="KW56" s="1360"/>
      <c r="KX56" s="1360"/>
      <c r="KY56" s="1360"/>
      <c r="KZ56" s="1360"/>
      <c r="LA56" s="1356"/>
      <c r="LB56" s="1356"/>
      <c r="LC56" s="1360"/>
      <c r="LD56" s="1360"/>
      <c r="LE56" s="1360"/>
      <c r="LF56" s="1360"/>
    </row>
    <row r="57" spans="1:318" s="7" customFormat="1" ht="8.1" customHeight="1" thickBot="1">
      <c r="A57" s="152"/>
      <c r="B57" s="91"/>
      <c r="C57" s="202"/>
      <c r="D57" s="160"/>
      <c r="E57" s="168"/>
      <c r="F57" s="152"/>
      <c r="G57" s="91"/>
      <c r="H57" s="202"/>
      <c r="I57" s="160"/>
      <c r="J57" s="168"/>
      <c r="K57" s="152"/>
      <c r="L57" s="91"/>
      <c r="M57" s="256"/>
      <c r="N57" s="160"/>
      <c r="O57" s="168"/>
      <c r="P57" s="147"/>
      <c r="Q57" s="113"/>
      <c r="R57" s="256"/>
      <c r="S57" s="160"/>
      <c r="T57" s="168"/>
      <c r="U57" s="152"/>
      <c r="V57" s="91"/>
      <c r="W57" s="256"/>
      <c r="X57" s="160"/>
      <c r="Y57" s="168"/>
      <c r="Z57" s="147"/>
      <c r="AA57" s="113"/>
      <c r="AB57" s="256"/>
      <c r="AC57" s="160"/>
      <c r="AD57" s="168"/>
      <c r="AE57" s="152"/>
      <c r="AF57" s="91"/>
      <c r="AG57" s="256"/>
      <c r="AH57" s="160"/>
      <c r="AI57" s="495"/>
      <c r="AJ57" s="147"/>
      <c r="AK57" s="113"/>
      <c r="AL57" s="880"/>
      <c r="AM57" s="869"/>
      <c r="AN57" s="495"/>
      <c r="AO57" s="152"/>
      <c r="AP57" s="91"/>
      <c r="AQ57" s="202" t="s">
        <v>920</v>
      </c>
      <c r="AR57" s="160"/>
      <c r="AS57" s="168"/>
      <c r="AT57" s="152"/>
      <c r="AU57" s="91"/>
      <c r="AV57" s="505"/>
      <c r="AW57" s="260"/>
      <c r="AX57" s="168"/>
      <c r="AY57" s="147"/>
      <c r="AZ57" s="91"/>
      <c r="BA57" s="256"/>
      <c r="BB57" s="160"/>
      <c r="BC57" s="401"/>
      <c r="BD57" s="152"/>
      <c r="BE57" s="91"/>
      <c r="BF57" s="256"/>
      <c r="BG57" s="160"/>
      <c r="BH57" s="401"/>
      <c r="BI57" s="152"/>
      <c r="BJ57" s="91"/>
      <c r="BK57" s="256"/>
      <c r="BL57" s="160"/>
      <c r="BM57" s="401"/>
      <c r="BN57" s="460"/>
      <c r="BO57" s="468"/>
      <c r="BP57" s="458"/>
      <c r="BQ57" s="561"/>
      <c r="BR57" s="459"/>
      <c r="BS57" s="147"/>
      <c r="BT57" s="113"/>
      <c r="BU57" s="458"/>
      <c r="BV57" s="561"/>
      <c r="BW57" s="459"/>
      <c r="BX57" s="147"/>
      <c r="BY57" s="113"/>
      <c r="BZ57" s="458"/>
      <c r="CA57" s="561"/>
      <c r="CB57" s="459"/>
      <c r="CC57" s="152"/>
      <c r="CD57" s="91"/>
      <c r="CE57" s="256"/>
      <c r="CF57" s="160"/>
      <c r="CG57" s="168"/>
      <c r="CH57" s="152"/>
      <c r="CI57" s="91"/>
      <c r="CJ57" s="505"/>
      <c r="CK57" s="481"/>
      <c r="CL57" s="168"/>
      <c r="CM57" s="152"/>
      <c r="CN57" s="91"/>
      <c r="CO57" s="458"/>
      <c r="CP57" s="561"/>
      <c r="CQ57" s="168"/>
      <c r="CR57" s="152"/>
      <c r="CS57" s="91"/>
      <c r="CT57" s="458"/>
      <c r="CU57" s="561"/>
      <c r="CV57" s="168"/>
      <c r="CW57" s="152"/>
      <c r="CX57" s="91"/>
      <c r="CY57" s="458"/>
      <c r="CZ57" s="561"/>
      <c r="DA57" s="168"/>
      <c r="DB57" s="152"/>
      <c r="DC57" s="91"/>
      <c r="DD57" s="458"/>
      <c r="DE57" s="561"/>
      <c r="DF57" s="168"/>
      <c r="DG57" s="147"/>
      <c r="DH57" s="113"/>
      <c r="DI57" s="458"/>
      <c r="DJ57" s="561"/>
      <c r="DK57" s="168"/>
      <c r="DL57" s="152"/>
      <c r="DM57" s="91"/>
      <c r="DN57" s="404"/>
      <c r="DO57" s="481"/>
      <c r="DP57" s="495"/>
      <c r="DQ57" s="311"/>
      <c r="DR57" s="113"/>
      <c r="DS57" s="404"/>
      <c r="DT57" s="481"/>
      <c r="DU57" s="495"/>
      <c r="DV57" s="311"/>
      <c r="DW57" s="113"/>
      <c r="DX57" s="404"/>
      <c r="DY57" s="481"/>
      <c r="DZ57" s="1206"/>
      <c r="EA57" s="311"/>
      <c r="EB57" s="113"/>
      <c r="EC57" s="404"/>
      <c r="ED57" s="481"/>
      <c r="EE57" s="495"/>
      <c r="EF57" s="311"/>
      <c r="EG57" s="113"/>
      <c r="EH57" s="404"/>
      <c r="EI57" s="481"/>
      <c r="EJ57" s="495"/>
      <c r="EK57" s="704"/>
      <c r="EL57" s="699"/>
      <c r="EM57" s="1071"/>
      <c r="EN57" s="871"/>
      <c r="EO57" s="872"/>
      <c r="EP57" s="704"/>
      <c r="EQ57" s="699"/>
      <c r="ER57" s="870"/>
      <c r="ES57" s="871"/>
      <c r="ET57" s="872"/>
      <c r="EU57" s="704"/>
      <c r="EV57" s="699"/>
      <c r="EW57" s="1071"/>
      <c r="EX57" s="871"/>
      <c r="EY57" s="872"/>
      <c r="EZ57" s="704"/>
      <c r="FA57" s="699"/>
      <c r="FB57" s="1071" t="s">
        <v>933</v>
      </c>
      <c r="FC57" s="871"/>
      <c r="FD57" s="872"/>
      <c r="FE57" s="704"/>
      <c r="FF57" s="699"/>
      <c r="FG57" s="700"/>
      <c r="FH57" s="701"/>
      <c r="FI57" s="702"/>
      <c r="FJ57" s="704"/>
      <c r="FK57" s="699"/>
      <c r="FL57" s="1071" t="s">
        <v>899</v>
      </c>
      <c r="FM57" s="871"/>
      <c r="FN57" s="872"/>
      <c r="FO57" s="698"/>
      <c r="FP57" s="703"/>
      <c r="FQ57" s="870"/>
      <c r="FR57" s="871"/>
      <c r="FS57" s="872"/>
      <c r="FT57" s="698"/>
      <c r="FU57" s="703"/>
      <c r="FV57" s="1071" t="s">
        <v>934</v>
      </c>
      <c r="FW57" s="871"/>
      <c r="FX57" s="872"/>
      <c r="FY57" s="704"/>
      <c r="FZ57" s="703"/>
      <c r="GA57" s="1071"/>
      <c r="GB57" s="871"/>
      <c r="GC57" s="872"/>
      <c r="GD57" s="704"/>
      <c r="GE57" s="703"/>
      <c r="GF57" s="1071" t="s">
        <v>952</v>
      </c>
      <c r="GG57" s="871"/>
      <c r="GH57" s="872"/>
      <c r="GI57" s="759"/>
      <c r="GJ57" s="760"/>
      <c r="GK57" s="761"/>
      <c r="GL57" s="762"/>
      <c r="GM57" s="763"/>
      <c r="GN57" s="759"/>
      <c r="GO57" s="760"/>
      <c r="GP57" s="761"/>
      <c r="GQ57" s="762"/>
      <c r="GR57" s="763"/>
      <c r="GS57" s="759"/>
      <c r="GT57" s="760"/>
      <c r="GU57" s="761"/>
      <c r="GV57" s="762"/>
      <c r="GW57" s="763"/>
      <c r="GX57" s="152"/>
      <c r="GY57" s="113"/>
      <c r="GZ57" s="585"/>
      <c r="HA57" s="586"/>
      <c r="HB57" s="168"/>
      <c r="HC57" s="152"/>
      <c r="HD57" s="113"/>
      <c r="HE57" s="585"/>
      <c r="HF57" s="586"/>
      <c r="HG57" s="901"/>
      <c r="HH57" s="152"/>
      <c r="HI57" s="113"/>
      <c r="HJ57" s="585"/>
      <c r="HK57" s="586"/>
      <c r="HL57" s="901"/>
      <c r="HM57" s="147"/>
      <c r="HN57" s="113"/>
      <c r="HO57" s="585"/>
      <c r="HP57" s="586"/>
      <c r="HQ57" s="168"/>
      <c r="HR57" s="152"/>
      <c r="HS57" s="113"/>
      <c r="HT57" s="585"/>
      <c r="HU57" s="586"/>
      <c r="HV57" s="168"/>
      <c r="HW57" s="152"/>
      <c r="HX57" s="113"/>
      <c r="HY57" s="585"/>
      <c r="HZ57" s="586"/>
      <c r="IA57" s="168"/>
      <c r="IB57" s="152"/>
      <c r="IC57" s="113"/>
      <c r="ID57" s="585"/>
      <c r="IE57" s="586"/>
      <c r="IF57" s="901"/>
      <c r="IG57" s="841"/>
      <c r="IH57" s="80"/>
      <c r="II57" s="1370">
        <f>COUNTIF($A57:$IA60,"=CSB")</f>
        <v>4</v>
      </c>
      <c r="IJ57" s="1370">
        <f>COUNTIF($A57:$IA60,"41")</f>
        <v>1</v>
      </c>
      <c r="IK57" s="1370">
        <f>COUNTIF($A57:$IA60,"=42")</f>
        <v>0</v>
      </c>
      <c r="IL57" s="1367">
        <f>COUNTIF($A57:$IA60,"40")</f>
        <v>0</v>
      </c>
      <c r="IM57" s="1367">
        <f>COUNTIF($A57:$IA60,"11")</f>
        <v>1</v>
      </c>
      <c r="IN57" s="1367">
        <f>COUNTIF($A57:$IA60,"13")</f>
        <v>1</v>
      </c>
      <c r="IO57" s="1367">
        <f>COUNTIF($A57:$IA60,"=19")</f>
        <v>1</v>
      </c>
      <c r="IP57" s="1367">
        <f>COUNTIF($A57:$IA60,"=14")</f>
        <v>1</v>
      </c>
      <c r="IQ57" s="1367">
        <f>COUNTIF($A57:$IA60,"=24")</f>
        <v>8</v>
      </c>
      <c r="IR57" s="1367">
        <f>COUNTIF($A57:$IA60,"=25")</f>
        <v>1</v>
      </c>
      <c r="IS57" s="1367">
        <f>COUNTIF($A57:$IA60,"=26")</f>
        <v>1</v>
      </c>
      <c r="IT57" s="1367">
        <f>COUNTIF($A57:$IA60,"=29")</f>
        <v>1</v>
      </c>
      <c r="IU57" s="1377">
        <f>COUNTIF($A57:$IA60,"=30")</f>
        <v>0</v>
      </c>
      <c r="IV57" s="1367">
        <f>COUNTIF($A57:$IA60,"=31")</f>
        <v>1</v>
      </c>
      <c r="IW57" s="1367">
        <f>COUNTIF($A57:$IA60,"=32")</f>
        <v>1</v>
      </c>
      <c r="IX57" s="1367">
        <f>COUNTIF($A57:$IA60,"=33")</f>
        <v>1</v>
      </c>
      <c r="IY57" s="1367">
        <f>COUNTIF($A57:$IA60,"=34")</f>
        <v>2</v>
      </c>
      <c r="IZ57" s="1373">
        <f>COUNTIF($A57:$IR60,"=34")</f>
        <v>2</v>
      </c>
      <c r="JA57" s="128"/>
      <c r="JB57" s="1351" t="str">
        <f>IF(COUNTIF($A57:$IA60,"=41")&gt;0,"X"," ")</f>
        <v>X</v>
      </c>
      <c r="JC57" s="1386" t="str">
        <f>IF(COUNTIF($A57:$IA60,"=42")&gt;0,"X"," ")</f>
        <v xml:space="preserve"> </v>
      </c>
      <c r="JD57" s="1351" t="str">
        <f>IF(COUNTIF($A57:$IA60,"=40")&gt;0,"X"," ")</f>
        <v xml:space="preserve"> </v>
      </c>
      <c r="JE57" s="1351" t="str">
        <f>IF(COUNTIF($A57:$IA60,"=11")&gt;0,"X"," ")</f>
        <v>X</v>
      </c>
      <c r="JF57" s="1351" t="str">
        <f>IF(COUNTIF($A57:$IA60,"=13")&gt;0,"X"," ")</f>
        <v>X</v>
      </c>
      <c r="JG57" s="1351" t="str">
        <f>IF(COUNTIF($A57:$IA60,"=19")&gt;0,"X"," ")</f>
        <v>X</v>
      </c>
      <c r="JH57" s="1351" t="str">
        <f>IF(COUNTIF($A57:$IA60,"=14")&gt;0,"X"," ")</f>
        <v>X</v>
      </c>
      <c r="JI57" s="1351" t="str">
        <f>IF(COUNTIF($A57:$IA60,"=23")&gt;0,"X"," ")</f>
        <v>X</v>
      </c>
      <c r="JJ57" s="1351" t="str">
        <f>IF(COUNTIF($A57:$IA60,"=24")&gt;0,"X"," ")</f>
        <v>X</v>
      </c>
      <c r="JK57" s="1351" t="str">
        <f>IF(COUNTIF($A57:$IA60,"=25")&gt;0,"X"," ")</f>
        <v>X</v>
      </c>
      <c r="JL57" s="1351" t="str">
        <f>IF(COUNTIF($A57:$IA60,"=26")&gt;0,"X"," ")</f>
        <v>X</v>
      </c>
      <c r="JM57" s="1351" t="str">
        <f>IF(COUNTIF($A57:$IA60,"=29")&gt;0,"X"," ")</f>
        <v>X</v>
      </c>
      <c r="JN57" s="1380" t="str">
        <f>IF(COUNTIF($A57:$IA60,"=30")&gt;0,"X"," ")</f>
        <v xml:space="preserve"> </v>
      </c>
      <c r="JO57" s="1351" t="str">
        <f>IF(COUNTIF($A57:$IA60,"=31")&gt;0,"X"," ")</f>
        <v>X</v>
      </c>
      <c r="JP57" s="1351" t="str">
        <f>IF(COUNTIF($A57:$IA60,"=32")&gt;0,"X"," ")</f>
        <v>X</v>
      </c>
      <c r="JQ57" s="1351" t="str">
        <f>IF(COUNTIF($A57:$IA60,"=33")&gt;0,"X"," ")</f>
        <v>X</v>
      </c>
      <c r="JR57" s="1357" t="str">
        <f>IF(COUNTIF($A57:$IA60,"=34")&gt;0,"X"," ")</f>
        <v>X</v>
      </c>
      <c r="JS57" s="117"/>
      <c r="JT57" s="107"/>
      <c r="JU57" s="1354" t="str">
        <f>IF(COUNTIF($A57:$IA60,"=H.Prus")&gt;0,"Z"," ")</f>
        <v>Z</v>
      </c>
      <c r="JV57" s="1360" t="str">
        <f>IF(COUNTIF($A57:$IA60,"=M.Przybyś")&gt;0,"Z"," ")</f>
        <v xml:space="preserve"> </v>
      </c>
      <c r="JW57" s="1354" t="str">
        <f>IF(COUNTIF($A57:$IA60,"=M.Marcinkiewicz")&gt;0,"Z"," ")</f>
        <v>Z</v>
      </c>
      <c r="JX57" s="1354" t="str">
        <f>IF(COUNTIF($A57:$IA60,"=K.Cis")&gt;0,"Z"," ")</f>
        <v xml:space="preserve"> </v>
      </c>
      <c r="JY57" s="1354" t="str">
        <f>IF(COUNTIF($A57:$IA60,"=Z.Tomczykowski")&gt;0,"Z"," ")</f>
        <v>Z</v>
      </c>
      <c r="JZ57" s="1354" t="str">
        <f>IF(COUNTIF($A57:$IA60,"=K.Choroszko")&gt;0,"Z"," ")</f>
        <v xml:space="preserve"> </v>
      </c>
      <c r="KA57" s="1354" t="str">
        <f>IF(COUNTIF($A57:$IA60,"=Z.Niewiadomski")&gt;0,"Z"," ")</f>
        <v xml:space="preserve"> </v>
      </c>
      <c r="KB57" s="1354" t="str">
        <f>IF(COUNTIF($A57:$IA60,"=A.Miściur-Kaszyńska")&gt;0,"Z"," ")</f>
        <v>Z</v>
      </c>
      <c r="KC57" s="1354" t="str">
        <f>IF(COUNTIF($A57:$IA60,"=L.Demczuk")&gt;0,"Z"," ")</f>
        <v xml:space="preserve"> </v>
      </c>
      <c r="KD57" s="1354" t="str">
        <f>IF(COUNTIF($A57:$IA60,"=K.Kiejdo")&gt;0,"Z"," ")</f>
        <v xml:space="preserve"> </v>
      </c>
      <c r="KE57" s="1354" t="str">
        <f>IF(COUNTIF($A57:$IA60,"=M.Kieżun")&gt;0,"Z"," ")</f>
        <v>Z</v>
      </c>
      <c r="KF57" s="1354" t="str">
        <f>IF(COUNTIF($A57:$IA60,"=I.Kasprzyk")&gt;0,"Z"," ")</f>
        <v xml:space="preserve"> </v>
      </c>
      <c r="KG57" s="1360" t="str">
        <f>IF(COUNTIF($A57:$IA60,"=M.Choroszko")&gt;0,"Z"," ")</f>
        <v xml:space="preserve"> </v>
      </c>
      <c r="KH57" s="1360" t="str">
        <f>IF(COUNTIF($A57:$IA60,"=M.Grzyb")&gt;0,"Z"," ")</f>
        <v>Z</v>
      </c>
      <c r="KI57" s="1360" t="str">
        <f>IF(COUNTIF($A57:$IA60,"=A.Muż")&gt;0,"Z"," ")</f>
        <v xml:space="preserve"> </v>
      </c>
      <c r="KJ57" s="1360" t="str">
        <f>IF(COUNTIF($A57:$IA60,"=E.Kicka")&gt;0,"Z"," ")</f>
        <v xml:space="preserve"> </v>
      </c>
      <c r="KK57" s="1354" t="str">
        <f>IF(COUNTIF($A57:$IA60,"=M.Palmowska")&gt;0,"Z"," ")</f>
        <v xml:space="preserve"> </v>
      </c>
      <c r="KL57" s="1354" t="str">
        <f>IF(COUNTIF($A57:$IA60,"=M.Szonert")&gt;0,"Z"," ")</f>
        <v xml:space="preserve"> </v>
      </c>
      <c r="KM57" s="1360" t="str">
        <f>IF(COUNTIF($A57:$IA60,"=E.Ciarciński")&gt;0,"Z"," ")</f>
        <v xml:space="preserve"> </v>
      </c>
      <c r="KN57" s="1360" t="str">
        <f>IF(COUNTIF($A57:$IA60,"=M.Czajka")&gt;0,"Z"," ")</f>
        <v xml:space="preserve"> </v>
      </c>
      <c r="KO57" s="1360" t="str">
        <f>IF(COUNTIF($A57:$IA60,"=E.Hepner")&gt;0,"Z"," ")</f>
        <v xml:space="preserve"> </v>
      </c>
      <c r="KP57" s="1360" t="str">
        <f>IF(COUNTIF($A57:$IA60,"=A.Naszlin")&gt;0,"Z"," ")</f>
        <v xml:space="preserve"> </v>
      </c>
      <c r="KQ57" s="1360" t="str">
        <f>IF(COUNTIF($A57:$IA60,"=A.Tychek")&gt;0,"Z"," ")</f>
        <v xml:space="preserve"> </v>
      </c>
      <c r="KR57" s="1360" t="str">
        <f>IF(COUNTIF($A57:$IA60,"=R.Sokulski")&gt;0,"Z"," ")</f>
        <v>Z</v>
      </c>
      <c r="KS57" s="1360" t="str">
        <f>IF(COUNTIF($A57:$IA60,"=S.Piotrowska")&gt;0,"Z"," ")</f>
        <v xml:space="preserve"> </v>
      </c>
      <c r="KT57" s="1360" t="str">
        <f>IF(COUNTIF($A57:$IA60,"=J.Gregorczuk")&gt;0,"Z"," ")</f>
        <v>Z</v>
      </c>
      <c r="KU57" s="1360" t="str">
        <f>IF(COUNTIF($A57:$IA60,"=A.Marciniak")&gt;0,"Z"," ")</f>
        <v>Z</v>
      </c>
      <c r="KV57" s="1360" t="str">
        <f>IF(COUNTIF($A57:$IA60,"=I.Ogulewicz")&gt;0,"Z"," ")</f>
        <v xml:space="preserve"> </v>
      </c>
      <c r="KW57" s="1360" t="str">
        <f>IF(COUNTIF($A57:$IA60,"=R.Przęczek")&gt;0,"Z"," ")</f>
        <v>Z</v>
      </c>
      <c r="KX57" s="1360" t="str">
        <f>IF(COUNTIF($A57:$IA60,"=D.Ławecka-Bednarska")&gt;0,"Z"," ")</f>
        <v xml:space="preserve"> </v>
      </c>
      <c r="KY57" s="1360" t="str">
        <f>IF(COUNTIF($A57:$IA60,"=M.Ciszek")&gt;0,"Z"," ")</f>
        <v xml:space="preserve"> </v>
      </c>
      <c r="KZ57" s="1360" t="str">
        <f>IF(COUNTIF($A57:$IA60,"=M.Lipiński")&gt;0,"Z"," ")</f>
        <v xml:space="preserve"> </v>
      </c>
      <c r="LA57" s="1354" t="str">
        <f>IF(COUNTIF($A57:$IA60,"=M.Kluz")&gt;0,"Z"," ")</f>
        <v>Z</v>
      </c>
      <c r="LB57" s="1354" t="str">
        <f>IF(COUNTIF($A57:$IA60,"=N.Liakh")&gt;0,"Z"," ")</f>
        <v>Z</v>
      </c>
      <c r="LC57" s="1360" t="str">
        <f>IF(COUNTIF($A57:$IA60,"=J.Lubkiewicz")&gt;0,"Z"," ")</f>
        <v xml:space="preserve"> </v>
      </c>
      <c r="LD57" s="1360" t="str">
        <f>IF(COUNTIF($A57:$IA60,"=J.Fukowska")&gt;0,"Z"," ")</f>
        <v xml:space="preserve"> </v>
      </c>
      <c r="LE57" s="1360" t="str">
        <f>IF(COUNTIF($A57:$IA60,"=H.Libuda")&gt;0,"Z"," ")</f>
        <v>Z</v>
      </c>
      <c r="LF57" s="1360" t="str">
        <f>IF(COUNTIF($A57:$IA60,"=A.Jastrzębska")&gt;0,"Z"," ")</f>
        <v xml:space="preserve"> </v>
      </c>
    </row>
    <row r="58" spans="1:318" s="7" customFormat="1" ht="8.1" customHeight="1" thickBot="1">
      <c r="A58" s="153" t="s">
        <v>9</v>
      </c>
      <c r="B58" s="92" t="s">
        <v>10</v>
      </c>
      <c r="C58" s="201"/>
      <c r="D58" s="161"/>
      <c r="E58" s="169"/>
      <c r="F58" s="153" t="s">
        <v>9</v>
      </c>
      <c r="G58" s="92" t="s">
        <v>10</v>
      </c>
      <c r="H58" s="201" t="s">
        <v>912</v>
      </c>
      <c r="I58" s="161" t="s">
        <v>123</v>
      </c>
      <c r="J58" s="169">
        <v>26</v>
      </c>
      <c r="K58" s="153" t="s">
        <v>9</v>
      </c>
      <c r="L58" s="92" t="s">
        <v>10</v>
      </c>
      <c r="M58" s="257" t="s">
        <v>926</v>
      </c>
      <c r="N58" s="665" t="s">
        <v>927</v>
      </c>
      <c r="O58" s="169">
        <v>34</v>
      </c>
      <c r="P58" s="148" t="s">
        <v>9</v>
      </c>
      <c r="Q58" s="92" t="s">
        <v>10</v>
      </c>
      <c r="R58" s="257" t="s">
        <v>928</v>
      </c>
      <c r="S58" s="665" t="s">
        <v>927</v>
      </c>
      <c r="T58" s="169">
        <v>34</v>
      </c>
      <c r="U58" s="153" t="s">
        <v>9</v>
      </c>
      <c r="V58" s="92" t="s">
        <v>10</v>
      </c>
      <c r="W58" s="257"/>
      <c r="X58" s="665"/>
      <c r="Y58" s="169"/>
      <c r="Z58" s="148" t="s">
        <v>9</v>
      </c>
      <c r="AA58" s="92" t="s">
        <v>10</v>
      </c>
      <c r="AB58" s="257"/>
      <c r="AC58" s="665"/>
      <c r="AD58" s="169"/>
      <c r="AE58" s="153" t="s">
        <v>9</v>
      </c>
      <c r="AF58" s="92" t="s">
        <v>10</v>
      </c>
      <c r="AG58" s="257" t="s">
        <v>918</v>
      </c>
      <c r="AH58" s="166" t="s">
        <v>26</v>
      </c>
      <c r="AI58" s="496">
        <v>11</v>
      </c>
      <c r="AJ58" s="148" t="s">
        <v>9</v>
      </c>
      <c r="AK58" s="92" t="s">
        <v>10</v>
      </c>
      <c r="AL58" s="881"/>
      <c r="AM58" s="584"/>
      <c r="AN58" s="496"/>
      <c r="AO58" s="153" t="s">
        <v>9</v>
      </c>
      <c r="AP58" s="92" t="s">
        <v>10</v>
      </c>
      <c r="AQ58" s="201" t="s">
        <v>921</v>
      </c>
      <c r="AR58" s="161" t="s">
        <v>37</v>
      </c>
      <c r="AS58" s="169">
        <v>23</v>
      </c>
      <c r="AT58" s="153" t="s">
        <v>9</v>
      </c>
      <c r="AU58" s="92" t="s">
        <v>10</v>
      </c>
      <c r="AV58" s="289"/>
      <c r="AW58" s="166"/>
      <c r="AX58" s="169"/>
      <c r="AY58" s="148" t="s">
        <v>9</v>
      </c>
      <c r="AZ58" s="92" t="s">
        <v>10</v>
      </c>
      <c r="BA58" s="257" t="s">
        <v>153</v>
      </c>
      <c r="BB58" s="166" t="s">
        <v>86</v>
      </c>
      <c r="BC58" s="402">
        <v>19</v>
      </c>
      <c r="BD58" s="153" t="s">
        <v>9</v>
      </c>
      <c r="BE58" s="92" t="s">
        <v>10</v>
      </c>
      <c r="BF58" s="257"/>
      <c r="BG58" s="166"/>
      <c r="BH58" s="402"/>
      <c r="BI58" s="153" t="s">
        <v>9</v>
      </c>
      <c r="BJ58" s="92" t="s">
        <v>10</v>
      </c>
      <c r="BK58" s="257" t="s">
        <v>153</v>
      </c>
      <c r="BL58" s="166" t="s">
        <v>966</v>
      </c>
      <c r="BM58" s="402">
        <v>13</v>
      </c>
      <c r="BN58" s="463" t="s">
        <v>9</v>
      </c>
      <c r="BO58" s="464" t="s">
        <v>10</v>
      </c>
      <c r="BP58" s="648"/>
      <c r="BQ58" s="556"/>
      <c r="BR58" s="462"/>
      <c r="BS58" s="148" t="s">
        <v>9</v>
      </c>
      <c r="BT58" s="92" t="s">
        <v>10</v>
      </c>
      <c r="BU58" s="648"/>
      <c r="BV58" s="556"/>
      <c r="BW58" s="462"/>
      <c r="BX58" s="148" t="s">
        <v>9</v>
      </c>
      <c r="BY58" s="92" t="s">
        <v>10</v>
      </c>
      <c r="BZ58" s="648" t="s">
        <v>153</v>
      </c>
      <c r="CA58" s="556" t="s">
        <v>32</v>
      </c>
      <c r="CB58" s="462">
        <v>14</v>
      </c>
      <c r="CC58" s="153" t="s">
        <v>9</v>
      </c>
      <c r="CD58" s="92" t="s">
        <v>10</v>
      </c>
      <c r="CE58" s="257"/>
      <c r="CF58" s="166"/>
      <c r="CG58" s="169"/>
      <c r="CH58" s="153" t="s">
        <v>9</v>
      </c>
      <c r="CI58" s="92" t="s">
        <v>10</v>
      </c>
      <c r="CJ58" s="289"/>
      <c r="CK58" s="166"/>
      <c r="CL58" s="169"/>
      <c r="CM58" s="153" t="s">
        <v>9</v>
      </c>
      <c r="CN58" s="92" t="s">
        <v>10</v>
      </c>
      <c r="CO58" s="648" t="s">
        <v>153</v>
      </c>
      <c r="CP58" s="556" t="s">
        <v>614</v>
      </c>
      <c r="CQ58" s="169" t="s">
        <v>207</v>
      </c>
      <c r="CR58" s="153" t="s">
        <v>9</v>
      </c>
      <c r="CS58" s="92" t="s">
        <v>10</v>
      </c>
      <c r="CT58" s="648" t="s">
        <v>153</v>
      </c>
      <c r="CU58" s="556" t="s">
        <v>930</v>
      </c>
      <c r="CV58" s="169" t="s">
        <v>207</v>
      </c>
      <c r="CW58" s="153" t="s">
        <v>9</v>
      </c>
      <c r="CX58" s="92" t="s">
        <v>10</v>
      </c>
      <c r="CY58" s="648"/>
      <c r="CZ58" s="562"/>
      <c r="DA58" s="169"/>
      <c r="DB58" s="153" t="s">
        <v>9</v>
      </c>
      <c r="DC58" s="92" t="s">
        <v>10</v>
      </c>
      <c r="DD58" s="648"/>
      <c r="DE58" s="562"/>
      <c r="DF58" s="169"/>
      <c r="DG58" s="148" t="s">
        <v>9</v>
      </c>
      <c r="DH58" s="448" t="s">
        <v>10</v>
      </c>
      <c r="DI58" s="648"/>
      <c r="DJ58" s="562"/>
      <c r="DK58" s="169"/>
      <c r="DL58" s="153" t="s">
        <v>9</v>
      </c>
      <c r="DM58" s="92" t="s">
        <v>10</v>
      </c>
      <c r="DN58" s="396"/>
      <c r="DO58" s="665"/>
      <c r="DP58" s="496"/>
      <c r="DQ58" s="312" t="s">
        <v>9</v>
      </c>
      <c r="DR58" s="92" t="s">
        <v>10</v>
      </c>
      <c r="DS58" s="396" t="s">
        <v>153</v>
      </c>
      <c r="DT58" s="166" t="s">
        <v>861</v>
      </c>
      <c r="DU58" s="496" t="s">
        <v>207</v>
      </c>
      <c r="DV58" s="312" t="s">
        <v>9</v>
      </c>
      <c r="DW58" s="92" t="s">
        <v>10</v>
      </c>
      <c r="DX58" s="396"/>
      <c r="DY58" s="665"/>
      <c r="DZ58" s="1207"/>
      <c r="EA58" s="312" t="s">
        <v>9</v>
      </c>
      <c r="EB58" s="92" t="s">
        <v>10</v>
      </c>
      <c r="EC58" s="396"/>
      <c r="ED58" s="166"/>
      <c r="EE58" s="496"/>
      <c r="EF58" s="312" t="s">
        <v>9</v>
      </c>
      <c r="EG58" s="92" t="s">
        <v>10</v>
      </c>
      <c r="EH58" s="396" t="s">
        <v>153</v>
      </c>
      <c r="EI58" s="166" t="s">
        <v>932</v>
      </c>
      <c r="EJ58" s="496">
        <v>25</v>
      </c>
      <c r="EK58" s="710" t="s">
        <v>9</v>
      </c>
      <c r="EL58" s="706" t="s">
        <v>10</v>
      </c>
      <c r="EM58" s="1072" t="s">
        <v>864</v>
      </c>
      <c r="EN58" s="874" t="s">
        <v>617</v>
      </c>
      <c r="EO58" s="875">
        <v>24</v>
      </c>
      <c r="EP58" s="710" t="s">
        <v>9</v>
      </c>
      <c r="EQ58" s="706" t="s">
        <v>10</v>
      </c>
      <c r="ER58" s="873" t="s">
        <v>864</v>
      </c>
      <c r="ES58" s="874" t="s">
        <v>617</v>
      </c>
      <c r="ET58" s="875">
        <v>24</v>
      </c>
      <c r="EU58" s="710" t="s">
        <v>9</v>
      </c>
      <c r="EV58" s="706" t="s">
        <v>10</v>
      </c>
      <c r="EW58" s="1072" t="s">
        <v>864</v>
      </c>
      <c r="EX58" s="874" t="s">
        <v>617</v>
      </c>
      <c r="EY58" s="875">
        <v>24</v>
      </c>
      <c r="EZ58" s="710" t="s">
        <v>9</v>
      </c>
      <c r="FA58" s="706" t="s">
        <v>10</v>
      </c>
      <c r="FB58" s="1072" t="s">
        <v>935</v>
      </c>
      <c r="FC58" s="874" t="s">
        <v>152</v>
      </c>
      <c r="FD58" s="875">
        <v>32</v>
      </c>
      <c r="FE58" s="710" t="s">
        <v>9</v>
      </c>
      <c r="FF58" s="706" t="s">
        <v>10</v>
      </c>
      <c r="FG58" s="960" t="s">
        <v>864</v>
      </c>
      <c r="FH58" s="707" t="s">
        <v>617</v>
      </c>
      <c r="FI58" s="708">
        <v>24</v>
      </c>
      <c r="FJ58" s="710" t="s">
        <v>9</v>
      </c>
      <c r="FK58" s="706" t="s">
        <v>10</v>
      </c>
      <c r="FL58" s="1072" t="s">
        <v>956</v>
      </c>
      <c r="FM58" s="1074" t="s">
        <v>936</v>
      </c>
      <c r="FN58" s="875"/>
      <c r="FO58" s="705" t="s">
        <v>9</v>
      </c>
      <c r="FP58" s="709" t="s">
        <v>10</v>
      </c>
      <c r="FQ58" s="873" t="s">
        <v>864</v>
      </c>
      <c r="FR58" s="874" t="s">
        <v>617</v>
      </c>
      <c r="FS58" s="875">
        <v>24</v>
      </c>
      <c r="FT58" s="705" t="s">
        <v>9</v>
      </c>
      <c r="FU58" s="709" t="s">
        <v>10</v>
      </c>
      <c r="FV58" s="1072" t="s">
        <v>937</v>
      </c>
      <c r="FW58" s="874" t="s">
        <v>697</v>
      </c>
      <c r="FX58" s="875">
        <v>33</v>
      </c>
      <c r="FY58" s="710" t="s">
        <v>9</v>
      </c>
      <c r="FZ58" s="706" t="s">
        <v>10</v>
      </c>
      <c r="GA58" s="1072" t="s">
        <v>864</v>
      </c>
      <c r="GB58" s="874" t="s">
        <v>617</v>
      </c>
      <c r="GC58" s="875">
        <v>24</v>
      </c>
      <c r="GD58" s="710" t="s">
        <v>9</v>
      </c>
      <c r="GE58" s="706" t="s">
        <v>10</v>
      </c>
      <c r="GF58" s="1072" t="s">
        <v>955</v>
      </c>
      <c r="GG58" s="874" t="s">
        <v>724</v>
      </c>
      <c r="GH58" s="875" t="s">
        <v>207</v>
      </c>
      <c r="GI58" s="764" t="s">
        <v>9</v>
      </c>
      <c r="GJ58" s="765" t="s">
        <v>10</v>
      </c>
      <c r="GK58" s="766" t="s">
        <v>864</v>
      </c>
      <c r="GL58" s="767" t="s">
        <v>617</v>
      </c>
      <c r="GM58" s="768">
        <v>24</v>
      </c>
      <c r="GN58" s="764" t="s">
        <v>9</v>
      </c>
      <c r="GO58" s="765" t="s">
        <v>10</v>
      </c>
      <c r="GP58" s="766"/>
      <c r="GQ58" s="767"/>
      <c r="GR58" s="768"/>
      <c r="GS58" s="764" t="s">
        <v>9</v>
      </c>
      <c r="GT58" s="765" t="s">
        <v>10</v>
      </c>
      <c r="GU58" s="766"/>
      <c r="GV58" s="767"/>
      <c r="GW58" s="768"/>
      <c r="GX58" s="153" t="s">
        <v>9</v>
      </c>
      <c r="GY58" s="92" t="s">
        <v>10</v>
      </c>
      <c r="GZ58" s="587"/>
      <c r="HA58" s="584"/>
      <c r="HB58" s="169"/>
      <c r="HC58" s="153" t="s">
        <v>9</v>
      </c>
      <c r="HD58" s="92" t="s">
        <v>10</v>
      </c>
      <c r="HE58" s="587" t="s">
        <v>960</v>
      </c>
      <c r="HF58" s="584" t="s">
        <v>43</v>
      </c>
      <c r="HG58" s="902">
        <v>41</v>
      </c>
      <c r="HH58" s="153" t="s">
        <v>9</v>
      </c>
      <c r="HI58" s="92" t="s">
        <v>10</v>
      </c>
      <c r="HJ58" s="587" t="s">
        <v>865</v>
      </c>
      <c r="HK58" s="584" t="s">
        <v>23</v>
      </c>
      <c r="HL58" s="902">
        <v>31</v>
      </c>
      <c r="HM58" s="148" t="s">
        <v>9</v>
      </c>
      <c r="HN58" s="92" t="s">
        <v>10</v>
      </c>
      <c r="HO58" s="587"/>
      <c r="HP58" s="584"/>
      <c r="HQ58" s="169"/>
      <c r="HR58" s="153" t="s">
        <v>9</v>
      </c>
      <c r="HS58" s="92" t="s">
        <v>10</v>
      </c>
      <c r="HT58" s="587"/>
      <c r="HU58" s="584"/>
      <c r="HV58" s="169"/>
      <c r="HW58" s="153" t="s">
        <v>9</v>
      </c>
      <c r="HX58" s="92" t="s">
        <v>10</v>
      </c>
      <c r="HY58" s="587"/>
      <c r="HZ58" s="584"/>
      <c r="IA58" s="169"/>
      <c r="IB58" s="153" t="s">
        <v>9</v>
      </c>
      <c r="IC58" s="92" t="s">
        <v>10</v>
      </c>
      <c r="ID58" s="587"/>
      <c r="IE58" s="584"/>
      <c r="IF58" s="902"/>
      <c r="IG58" s="841"/>
      <c r="IH58" s="81" t="s">
        <v>9</v>
      </c>
      <c r="II58" s="1371"/>
      <c r="IJ58" s="1371"/>
      <c r="IK58" s="1371"/>
      <c r="IL58" s="1368"/>
      <c r="IM58" s="1368"/>
      <c r="IN58" s="1368"/>
      <c r="IO58" s="1368"/>
      <c r="IP58" s="1368"/>
      <c r="IQ58" s="1368"/>
      <c r="IR58" s="1368"/>
      <c r="IS58" s="1368"/>
      <c r="IT58" s="1368"/>
      <c r="IU58" s="1378"/>
      <c r="IV58" s="1368"/>
      <c r="IW58" s="1368"/>
      <c r="IX58" s="1368"/>
      <c r="IY58" s="1368"/>
      <c r="IZ58" s="1373"/>
      <c r="JA58" s="129" t="s">
        <v>9</v>
      </c>
      <c r="JB58" s="1352"/>
      <c r="JC58" s="1387"/>
      <c r="JD58" s="1352"/>
      <c r="JE58" s="1352"/>
      <c r="JF58" s="1352"/>
      <c r="JG58" s="1352"/>
      <c r="JH58" s="1352"/>
      <c r="JI58" s="1352"/>
      <c r="JJ58" s="1352"/>
      <c r="JK58" s="1352"/>
      <c r="JL58" s="1352"/>
      <c r="JM58" s="1352"/>
      <c r="JN58" s="1381"/>
      <c r="JO58" s="1352"/>
      <c r="JP58" s="1352"/>
      <c r="JQ58" s="1352"/>
      <c r="JR58" s="1358"/>
      <c r="JS58" s="118"/>
      <c r="JT58" s="108" t="s">
        <v>9</v>
      </c>
      <c r="JU58" s="1355"/>
      <c r="JV58" s="1360"/>
      <c r="JW58" s="1355"/>
      <c r="JX58" s="1355"/>
      <c r="JY58" s="1355"/>
      <c r="JZ58" s="1355"/>
      <c r="KA58" s="1355"/>
      <c r="KB58" s="1355"/>
      <c r="KC58" s="1355"/>
      <c r="KD58" s="1355"/>
      <c r="KE58" s="1355"/>
      <c r="KF58" s="1355"/>
      <c r="KG58" s="1360"/>
      <c r="KH58" s="1360"/>
      <c r="KI58" s="1360"/>
      <c r="KJ58" s="1360"/>
      <c r="KK58" s="1355"/>
      <c r="KL58" s="1355"/>
      <c r="KM58" s="1360"/>
      <c r="KN58" s="1360"/>
      <c r="KO58" s="1360"/>
      <c r="KP58" s="1360"/>
      <c r="KQ58" s="1360"/>
      <c r="KR58" s="1360"/>
      <c r="KS58" s="1360"/>
      <c r="KT58" s="1360"/>
      <c r="KU58" s="1360"/>
      <c r="KV58" s="1360"/>
      <c r="KW58" s="1360"/>
      <c r="KX58" s="1360"/>
      <c r="KY58" s="1360"/>
      <c r="KZ58" s="1360"/>
      <c r="LA58" s="1355"/>
      <c r="LB58" s="1355"/>
      <c r="LC58" s="1360"/>
      <c r="LD58" s="1360"/>
      <c r="LE58" s="1360"/>
      <c r="LF58" s="1360"/>
    </row>
    <row r="59" spans="1:318" s="7" customFormat="1" ht="8.1" customHeight="1" thickBot="1">
      <c r="A59" s="153"/>
      <c r="B59" s="92"/>
      <c r="C59" s="201"/>
      <c r="D59" s="161"/>
      <c r="E59" s="169"/>
      <c r="F59" s="153"/>
      <c r="G59" s="92"/>
      <c r="H59" s="201" t="s">
        <v>913</v>
      </c>
      <c r="I59" s="161"/>
      <c r="J59" s="169"/>
      <c r="K59" s="153"/>
      <c r="L59" s="92"/>
      <c r="M59" s="258"/>
      <c r="N59" s="161"/>
      <c r="O59" s="169"/>
      <c r="P59" s="148"/>
      <c r="Q59" s="92"/>
      <c r="R59" s="258"/>
      <c r="S59" s="161"/>
      <c r="T59" s="169"/>
      <c r="U59" s="153"/>
      <c r="V59" s="92"/>
      <c r="W59" s="258"/>
      <c r="X59" s="161"/>
      <c r="Y59" s="169"/>
      <c r="Z59" s="148"/>
      <c r="AA59" s="92"/>
      <c r="AB59" s="258"/>
      <c r="AC59" s="161"/>
      <c r="AD59" s="169"/>
      <c r="AE59" s="153"/>
      <c r="AF59" s="92"/>
      <c r="AG59" s="258" t="s">
        <v>917</v>
      </c>
      <c r="AH59" s="161"/>
      <c r="AI59" s="496"/>
      <c r="AJ59" s="148"/>
      <c r="AK59" s="92"/>
      <c r="AL59" s="882"/>
      <c r="AM59" s="883"/>
      <c r="AN59" s="496"/>
      <c r="AO59" s="153"/>
      <c r="AP59" s="92"/>
      <c r="AQ59" s="201" t="s">
        <v>917</v>
      </c>
      <c r="AR59" s="161"/>
      <c r="AS59" s="169"/>
      <c r="AT59" s="153"/>
      <c r="AU59" s="92"/>
      <c r="AV59" s="289"/>
      <c r="AW59" s="166"/>
      <c r="AX59" s="169"/>
      <c r="AY59" s="148"/>
      <c r="AZ59" s="92"/>
      <c r="BA59" s="258" t="s">
        <v>924</v>
      </c>
      <c r="BB59" s="161"/>
      <c r="BC59" s="402">
        <v>29</v>
      </c>
      <c r="BD59" s="153"/>
      <c r="BE59" s="92"/>
      <c r="BF59" s="258"/>
      <c r="BG59" s="161"/>
      <c r="BH59" s="402"/>
      <c r="BI59" s="153"/>
      <c r="BJ59" s="92"/>
      <c r="BK59" s="258" t="s">
        <v>703</v>
      </c>
      <c r="BL59" s="161"/>
      <c r="BM59" s="402"/>
      <c r="BN59" s="463"/>
      <c r="BO59" s="464"/>
      <c r="BP59" s="557"/>
      <c r="BQ59" s="558"/>
      <c r="BR59" s="462"/>
      <c r="BS59" s="148"/>
      <c r="BT59" s="92"/>
      <c r="BU59" s="557"/>
      <c r="BV59" s="558"/>
      <c r="BW59" s="462"/>
      <c r="BX59" s="148"/>
      <c r="BY59" s="92"/>
      <c r="BZ59" s="557" t="s">
        <v>389</v>
      </c>
      <c r="CA59" s="558"/>
      <c r="CB59" s="462"/>
      <c r="CC59" s="153"/>
      <c r="CD59" s="92"/>
      <c r="CE59" s="258"/>
      <c r="CF59" s="161"/>
      <c r="CG59" s="169"/>
      <c r="CH59" s="153"/>
      <c r="CI59" s="92"/>
      <c r="CJ59" s="289"/>
      <c r="CK59" s="482"/>
      <c r="CL59" s="169"/>
      <c r="CM59" s="153"/>
      <c r="CN59" s="92"/>
      <c r="CO59" s="557" t="s">
        <v>159</v>
      </c>
      <c r="CP59" s="558"/>
      <c r="CQ59" s="169"/>
      <c r="CR59" s="153"/>
      <c r="CS59" s="92"/>
      <c r="CT59" s="557" t="s">
        <v>159</v>
      </c>
      <c r="CU59" s="558"/>
      <c r="CV59" s="169"/>
      <c r="CW59" s="153"/>
      <c r="CX59" s="92"/>
      <c r="CY59" s="557"/>
      <c r="CZ59" s="563"/>
      <c r="DA59" s="169"/>
      <c r="DB59" s="153"/>
      <c r="DC59" s="92"/>
      <c r="DD59" s="557"/>
      <c r="DE59" s="558"/>
      <c r="DF59" s="169"/>
      <c r="DG59" s="148"/>
      <c r="DH59" s="448"/>
      <c r="DI59" s="557"/>
      <c r="DJ59" s="563"/>
      <c r="DK59" s="169"/>
      <c r="DL59" s="153"/>
      <c r="DM59" s="92"/>
      <c r="DN59" s="289"/>
      <c r="DO59" s="482"/>
      <c r="DP59" s="496"/>
      <c r="DQ59" s="312"/>
      <c r="DR59" s="92"/>
      <c r="DS59" s="289" t="s">
        <v>158</v>
      </c>
      <c r="DT59" s="482"/>
      <c r="DU59" s="496">
        <v>16</v>
      </c>
      <c r="DV59" s="312"/>
      <c r="DW59" s="92"/>
      <c r="DX59" s="289"/>
      <c r="DY59" s="482"/>
      <c r="DZ59" s="1207"/>
      <c r="EA59" s="312"/>
      <c r="EB59" s="92"/>
      <c r="EC59" s="289"/>
      <c r="ED59" s="482"/>
      <c r="EE59" s="496"/>
      <c r="EF59" s="312"/>
      <c r="EG59" s="92"/>
      <c r="EH59" s="289" t="s">
        <v>817</v>
      </c>
      <c r="EI59" s="482"/>
      <c r="EJ59" s="496"/>
      <c r="EK59" s="710"/>
      <c r="EL59" s="706"/>
      <c r="EM59" s="1072"/>
      <c r="EN59" s="876"/>
      <c r="EO59" s="875"/>
      <c r="EP59" s="710"/>
      <c r="EQ59" s="706"/>
      <c r="ER59" s="873"/>
      <c r="ES59" s="876"/>
      <c r="ET59" s="875"/>
      <c r="EU59" s="710"/>
      <c r="EV59" s="706"/>
      <c r="EW59" s="1072"/>
      <c r="EX59" s="876"/>
      <c r="EY59" s="875"/>
      <c r="EZ59" s="710"/>
      <c r="FA59" s="706"/>
      <c r="FB59" s="1072" t="s">
        <v>938</v>
      </c>
      <c r="FC59" s="876"/>
      <c r="FD59" s="875"/>
      <c r="FE59" s="710"/>
      <c r="FF59" s="706"/>
      <c r="FG59" s="961"/>
      <c r="FH59" s="712"/>
      <c r="FI59" s="708"/>
      <c r="FJ59" s="710"/>
      <c r="FK59" s="706"/>
      <c r="FL59" s="1072" t="s">
        <v>957</v>
      </c>
      <c r="FM59" s="876"/>
      <c r="FN59" s="875"/>
      <c r="FO59" s="705"/>
      <c r="FP59" s="709"/>
      <c r="FQ59" s="873"/>
      <c r="FR59" s="876"/>
      <c r="FS59" s="875"/>
      <c r="FT59" s="705"/>
      <c r="FU59" s="709"/>
      <c r="FV59" s="1072" t="s">
        <v>939</v>
      </c>
      <c r="FW59" s="876"/>
      <c r="FX59" s="875"/>
      <c r="FY59" s="710"/>
      <c r="FZ59" s="706"/>
      <c r="GA59" s="1072"/>
      <c r="GB59" s="876"/>
      <c r="GC59" s="875"/>
      <c r="GD59" s="710"/>
      <c r="GE59" s="706"/>
      <c r="GF59" s="1072" t="s">
        <v>954</v>
      </c>
      <c r="GG59" s="876"/>
      <c r="GH59" s="875">
        <v>24</v>
      </c>
      <c r="GI59" s="764"/>
      <c r="GJ59" s="765"/>
      <c r="GK59" s="766"/>
      <c r="GL59" s="767"/>
      <c r="GM59" s="768"/>
      <c r="GN59" s="764"/>
      <c r="GO59" s="765"/>
      <c r="GP59" s="766"/>
      <c r="GQ59" s="767"/>
      <c r="GR59" s="768"/>
      <c r="GS59" s="764"/>
      <c r="GT59" s="765"/>
      <c r="GU59" s="766"/>
      <c r="GV59" s="767"/>
      <c r="GW59" s="768"/>
      <c r="GX59" s="153"/>
      <c r="GY59" s="92"/>
      <c r="GZ59" s="587"/>
      <c r="HA59" s="584"/>
      <c r="HB59" s="169"/>
      <c r="HC59" s="153"/>
      <c r="HD59" s="92"/>
      <c r="HE59" s="587"/>
      <c r="HF59" s="584"/>
      <c r="HG59" s="902"/>
      <c r="HH59" s="153"/>
      <c r="HI59" s="92"/>
      <c r="HJ59" s="587"/>
      <c r="HK59" s="584"/>
      <c r="HL59" s="902"/>
      <c r="HM59" s="148"/>
      <c r="HN59" s="92"/>
      <c r="HO59" s="587"/>
      <c r="HP59" s="584"/>
      <c r="HQ59" s="169"/>
      <c r="HR59" s="153"/>
      <c r="HS59" s="92"/>
      <c r="HT59" s="587"/>
      <c r="HU59" s="584"/>
      <c r="HV59" s="169"/>
      <c r="HW59" s="153"/>
      <c r="HX59" s="92"/>
      <c r="HY59" s="587"/>
      <c r="HZ59" s="584"/>
      <c r="IA59" s="169"/>
      <c r="IB59" s="153"/>
      <c r="IC59" s="92"/>
      <c r="ID59" s="587"/>
      <c r="IE59" s="584"/>
      <c r="IF59" s="902"/>
      <c r="IG59" s="841"/>
      <c r="IH59" s="81"/>
      <c r="II59" s="1371"/>
      <c r="IJ59" s="1371"/>
      <c r="IK59" s="1371"/>
      <c r="IL59" s="1368"/>
      <c r="IM59" s="1368"/>
      <c r="IN59" s="1368"/>
      <c r="IO59" s="1368"/>
      <c r="IP59" s="1368"/>
      <c r="IQ59" s="1368"/>
      <c r="IR59" s="1368"/>
      <c r="IS59" s="1368"/>
      <c r="IT59" s="1368"/>
      <c r="IU59" s="1378"/>
      <c r="IV59" s="1368"/>
      <c r="IW59" s="1368"/>
      <c r="IX59" s="1368"/>
      <c r="IY59" s="1368"/>
      <c r="IZ59" s="1373"/>
      <c r="JA59" s="129"/>
      <c r="JB59" s="1352"/>
      <c r="JC59" s="1387"/>
      <c r="JD59" s="1352"/>
      <c r="JE59" s="1352"/>
      <c r="JF59" s="1352"/>
      <c r="JG59" s="1352"/>
      <c r="JH59" s="1352"/>
      <c r="JI59" s="1352"/>
      <c r="JJ59" s="1352"/>
      <c r="JK59" s="1352"/>
      <c r="JL59" s="1352"/>
      <c r="JM59" s="1352"/>
      <c r="JN59" s="1381"/>
      <c r="JO59" s="1352"/>
      <c r="JP59" s="1352"/>
      <c r="JQ59" s="1352"/>
      <c r="JR59" s="1358"/>
      <c r="JS59" s="118"/>
      <c r="JT59" s="108"/>
      <c r="JU59" s="1355"/>
      <c r="JV59" s="1360"/>
      <c r="JW59" s="1355"/>
      <c r="JX59" s="1355"/>
      <c r="JY59" s="1355"/>
      <c r="JZ59" s="1355"/>
      <c r="KA59" s="1355"/>
      <c r="KB59" s="1355"/>
      <c r="KC59" s="1355"/>
      <c r="KD59" s="1355"/>
      <c r="KE59" s="1355"/>
      <c r="KF59" s="1355"/>
      <c r="KG59" s="1360"/>
      <c r="KH59" s="1360"/>
      <c r="KI59" s="1360"/>
      <c r="KJ59" s="1360"/>
      <c r="KK59" s="1355"/>
      <c r="KL59" s="1355"/>
      <c r="KM59" s="1360"/>
      <c r="KN59" s="1360"/>
      <c r="KO59" s="1360"/>
      <c r="KP59" s="1360"/>
      <c r="KQ59" s="1360"/>
      <c r="KR59" s="1360"/>
      <c r="KS59" s="1360"/>
      <c r="KT59" s="1360"/>
      <c r="KU59" s="1360"/>
      <c r="KV59" s="1360"/>
      <c r="KW59" s="1360"/>
      <c r="KX59" s="1360"/>
      <c r="KY59" s="1360"/>
      <c r="KZ59" s="1360"/>
      <c r="LA59" s="1355"/>
      <c r="LB59" s="1355"/>
      <c r="LC59" s="1360"/>
      <c r="LD59" s="1360"/>
      <c r="LE59" s="1360"/>
      <c r="LF59" s="1360"/>
    </row>
    <row r="60" spans="1:318" s="7" customFormat="1" ht="8.1" customHeight="1" thickBot="1">
      <c r="A60" s="151"/>
      <c r="B60" s="93"/>
      <c r="C60" s="203"/>
      <c r="D60" s="162"/>
      <c r="E60" s="170"/>
      <c r="F60" s="151"/>
      <c r="G60" s="93"/>
      <c r="H60" s="203"/>
      <c r="I60" s="162"/>
      <c r="J60" s="170"/>
      <c r="K60" s="151"/>
      <c r="L60" s="93"/>
      <c r="M60" s="259"/>
      <c r="N60" s="162"/>
      <c r="O60" s="170"/>
      <c r="P60" s="149"/>
      <c r="Q60" s="93"/>
      <c r="R60" s="259"/>
      <c r="S60" s="162"/>
      <c r="T60" s="170"/>
      <c r="U60" s="151"/>
      <c r="V60" s="93"/>
      <c r="W60" s="259"/>
      <c r="X60" s="162"/>
      <c r="Y60" s="170"/>
      <c r="Z60" s="149"/>
      <c r="AA60" s="93"/>
      <c r="AB60" s="259"/>
      <c r="AC60" s="162"/>
      <c r="AD60" s="170"/>
      <c r="AE60" s="151"/>
      <c r="AF60" s="93"/>
      <c r="AG60" s="259" t="s">
        <v>919</v>
      </c>
      <c r="AH60" s="162"/>
      <c r="AI60" s="1201"/>
      <c r="AJ60" s="149"/>
      <c r="AK60" s="93"/>
      <c r="AL60" s="884"/>
      <c r="AM60" s="885"/>
      <c r="AN60" s="1201"/>
      <c r="AO60" s="151"/>
      <c r="AP60" s="93"/>
      <c r="AQ60" s="203"/>
      <c r="AR60" s="162"/>
      <c r="AS60" s="170"/>
      <c r="AT60" s="151"/>
      <c r="AU60" s="93"/>
      <c r="AV60" s="506"/>
      <c r="AW60" s="262"/>
      <c r="AX60" s="170"/>
      <c r="AY60" s="149"/>
      <c r="AZ60" s="93"/>
      <c r="BA60" s="259"/>
      <c r="BB60" s="162"/>
      <c r="BC60" s="403"/>
      <c r="BD60" s="151"/>
      <c r="BE60" s="93"/>
      <c r="BF60" s="259"/>
      <c r="BG60" s="162"/>
      <c r="BH60" s="403"/>
      <c r="BI60" s="151"/>
      <c r="BJ60" s="93"/>
      <c r="BK60" s="259"/>
      <c r="BL60" s="162"/>
      <c r="BM60" s="403"/>
      <c r="BN60" s="466"/>
      <c r="BO60" s="469"/>
      <c r="BP60" s="559"/>
      <c r="BQ60" s="560"/>
      <c r="BR60" s="465"/>
      <c r="BS60" s="149"/>
      <c r="BT60" s="93"/>
      <c r="BU60" s="559"/>
      <c r="BV60" s="560"/>
      <c r="BW60" s="465"/>
      <c r="BX60" s="149"/>
      <c r="BY60" s="93"/>
      <c r="BZ60" s="559" t="s">
        <v>390</v>
      </c>
      <c r="CA60" s="560"/>
      <c r="CB60" s="465"/>
      <c r="CC60" s="151"/>
      <c r="CD60" s="93"/>
      <c r="CE60" s="259"/>
      <c r="CF60" s="162"/>
      <c r="CG60" s="170"/>
      <c r="CH60" s="151"/>
      <c r="CI60" s="93"/>
      <c r="CJ60" s="259"/>
      <c r="CK60" s="483"/>
      <c r="CL60" s="170"/>
      <c r="CM60" s="151"/>
      <c r="CN60" s="93"/>
      <c r="CO60" s="559" t="s">
        <v>931</v>
      </c>
      <c r="CP60" s="560"/>
      <c r="CQ60" s="170"/>
      <c r="CR60" s="151"/>
      <c r="CS60" s="93"/>
      <c r="CT60" s="559" t="s">
        <v>929</v>
      </c>
      <c r="CU60" s="560"/>
      <c r="CV60" s="170"/>
      <c r="CW60" s="151"/>
      <c r="CX60" s="93"/>
      <c r="CY60" s="559"/>
      <c r="CZ60" s="560"/>
      <c r="DA60" s="170"/>
      <c r="DB60" s="151"/>
      <c r="DC60" s="93"/>
      <c r="DD60" s="559"/>
      <c r="DE60" s="560"/>
      <c r="DF60" s="170"/>
      <c r="DG60" s="149"/>
      <c r="DH60" s="112"/>
      <c r="DI60" s="559"/>
      <c r="DJ60" s="560"/>
      <c r="DK60" s="170"/>
      <c r="DL60" s="151"/>
      <c r="DM60" s="93"/>
      <c r="DN60" s="399"/>
      <c r="DO60" s="483"/>
      <c r="DP60" s="664"/>
      <c r="DQ60" s="313"/>
      <c r="DR60" s="93"/>
      <c r="DS60" s="399" t="s">
        <v>929</v>
      </c>
      <c r="DT60" s="483"/>
      <c r="DU60" s="664"/>
      <c r="DV60" s="313"/>
      <c r="DW60" s="93"/>
      <c r="DX60" s="399"/>
      <c r="DY60" s="483"/>
      <c r="DZ60" s="1208"/>
      <c r="EA60" s="313"/>
      <c r="EB60" s="93"/>
      <c r="EC60" s="399"/>
      <c r="ED60" s="483"/>
      <c r="EE60" s="664"/>
      <c r="EF60" s="313"/>
      <c r="EG60" s="93"/>
      <c r="EH60" s="399"/>
      <c r="EI60" s="483"/>
      <c r="EJ60" s="664"/>
      <c r="EK60" s="718"/>
      <c r="EL60" s="719"/>
      <c r="EM60" s="1073"/>
      <c r="EN60" s="878"/>
      <c r="EO60" s="879"/>
      <c r="EP60" s="718"/>
      <c r="EQ60" s="719"/>
      <c r="ER60" s="877"/>
      <c r="ES60" s="878"/>
      <c r="ET60" s="879"/>
      <c r="EU60" s="718"/>
      <c r="EV60" s="719"/>
      <c r="EW60" s="1073"/>
      <c r="EX60" s="878"/>
      <c r="EY60" s="879"/>
      <c r="EZ60" s="718"/>
      <c r="FA60" s="719"/>
      <c r="FB60" s="1073" t="s">
        <v>940</v>
      </c>
      <c r="FC60" s="878"/>
      <c r="FD60" s="879"/>
      <c r="FE60" s="718"/>
      <c r="FF60" s="719"/>
      <c r="FG60" s="962"/>
      <c r="FH60" s="962"/>
      <c r="FI60" s="717"/>
      <c r="FJ60" s="718"/>
      <c r="FK60" s="719"/>
      <c r="FL60" s="1073"/>
      <c r="FM60" s="878"/>
      <c r="FN60" s="879"/>
      <c r="FO60" s="713"/>
      <c r="FP60" s="714"/>
      <c r="FQ60" s="877"/>
      <c r="FR60" s="878"/>
      <c r="FS60" s="879"/>
      <c r="FT60" s="713"/>
      <c r="FU60" s="714"/>
      <c r="FV60" s="1073"/>
      <c r="FW60" s="878"/>
      <c r="FX60" s="879"/>
      <c r="FY60" s="718"/>
      <c r="FZ60" s="719"/>
      <c r="GA60" s="1073"/>
      <c r="GB60" s="878"/>
      <c r="GC60" s="879"/>
      <c r="GD60" s="718"/>
      <c r="GE60" s="719"/>
      <c r="GF60" s="1073"/>
      <c r="GG60" s="878"/>
      <c r="GH60" s="879"/>
      <c r="GI60" s="769"/>
      <c r="GJ60" s="774"/>
      <c r="GK60" s="771"/>
      <c r="GL60" s="771"/>
      <c r="GM60" s="772"/>
      <c r="GN60" s="769"/>
      <c r="GO60" s="774"/>
      <c r="GP60" s="771"/>
      <c r="GQ60" s="771"/>
      <c r="GR60" s="772"/>
      <c r="GS60" s="769"/>
      <c r="GT60" s="774"/>
      <c r="GU60" s="771"/>
      <c r="GV60" s="771"/>
      <c r="GW60" s="772"/>
      <c r="GX60" s="151"/>
      <c r="GY60" s="93"/>
      <c r="GZ60" s="588"/>
      <c r="HA60" s="588"/>
      <c r="HB60" s="170"/>
      <c r="HC60" s="151"/>
      <c r="HD60" s="93"/>
      <c r="HE60" s="1205"/>
      <c r="HF60" s="1205"/>
      <c r="HG60" s="903"/>
      <c r="HH60" s="151"/>
      <c r="HI60" s="93"/>
      <c r="HJ60" s="588"/>
      <c r="HK60" s="588"/>
      <c r="HL60" s="170"/>
      <c r="HM60" s="149"/>
      <c r="HN60" s="93"/>
      <c r="HO60" s="588"/>
      <c r="HP60" s="588"/>
      <c r="HQ60" s="170"/>
      <c r="HR60" s="151"/>
      <c r="HS60" s="93"/>
      <c r="HT60" s="588"/>
      <c r="HU60" s="588"/>
      <c r="HV60" s="170"/>
      <c r="HW60" s="151"/>
      <c r="HX60" s="93"/>
      <c r="HY60" s="588"/>
      <c r="HZ60" s="588"/>
      <c r="IA60" s="170"/>
      <c r="IB60" s="151"/>
      <c r="IC60" s="93"/>
      <c r="ID60" s="588"/>
      <c r="IE60" s="588"/>
      <c r="IF60" s="903"/>
      <c r="IG60" s="841"/>
      <c r="IH60" s="82"/>
      <c r="II60" s="1372"/>
      <c r="IJ60" s="1372"/>
      <c r="IK60" s="1372"/>
      <c r="IL60" s="1369"/>
      <c r="IM60" s="1369"/>
      <c r="IN60" s="1369"/>
      <c r="IO60" s="1369"/>
      <c r="IP60" s="1369"/>
      <c r="IQ60" s="1369"/>
      <c r="IR60" s="1369"/>
      <c r="IS60" s="1369"/>
      <c r="IT60" s="1369"/>
      <c r="IU60" s="1379"/>
      <c r="IV60" s="1369"/>
      <c r="IW60" s="1369"/>
      <c r="IX60" s="1369"/>
      <c r="IY60" s="1369"/>
      <c r="IZ60" s="1373"/>
      <c r="JA60" s="130"/>
      <c r="JB60" s="1353"/>
      <c r="JC60" s="1388"/>
      <c r="JD60" s="1353"/>
      <c r="JE60" s="1353"/>
      <c r="JF60" s="1353"/>
      <c r="JG60" s="1353"/>
      <c r="JH60" s="1353"/>
      <c r="JI60" s="1353"/>
      <c r="JJ60" s="1353"/>
      <c r="JK60" s="1353"/>
      <c r="JL60" s="1353"/>
      <c r="JM60" s="1353"/>
      <c r="JN60" s="1382"/>
      <c r="JO60" s="1353"/>
      <c r="JP60" s="1353"/>
      <c r="JQ60" s="1353"/>
      <c r="JR60" s="1359"/>
      <c r="JS60" s="119"/>
      <c r="JT60" s="109"/>
      <c r="JU60" s="1356"/>
      <c r="JV60" s="1360"/>
      <c r="JW60" s="1356"/>
      <c r="JX60" s="1356"/>
      <c r="JY60" s="1356"/>
      <c r="JZ60" s="1356"/>
      <c r="KA60" s="1356"/>
      <c r="KB60" s="1356"/>
      <c r="KC60" s="1356"/>
      <c r="KD60" s="1356"/>
      <c r="KE60" s="1356"/>
      <c r="KF60" s="1356"/>
      <c r="KG60" s="1360"/>
      <c r="KH60" s="1360"/>
      <c r="KI60" s="1360"/>
      <c r="KJ60" s="1360"/>
      <c r="KK60" s="1356"/>
      <c r="KL60" s="1356"/>
      <c r="KM60" s="1360"/>
      <c r="KN60" s="1360"/>
      <c r="KO60" s="1360"/>
      <c r="KP60" s="1360"/>
      <c r="KQ60" s="1360"/>
      <c r="KR60" s="1360"/>
      <c r="KS60" s="1360"/>
      <c r="KT60" s="1360"/>
      <c r="KU60" s="1360"/>
      <c r="KV60" s="1360"/>
      <c r="KW60" s="1360"/>
      <c r="KX60" s="1360"/>
      <c r="KY60" s="1360"/>
      <c r="KZ60" s="1360"/>
      <c r="LA60" s="1356"/>
      <c r="LB60" s="1356"/>
      <c r="LC60" s="1360"/>
      <c r="LD60" s="1360"/>
      <c r="LE60" s="1360"/>
      <c r="LF60" s="1360"/>
    </row>
    <row r="61" spans="1:318" s="7" customFormat="1" ht="6.75" customHeight="1" thickBot="1">
      <c r="A61" s="152"/>
      <c r="B61" s="94"/>
      <c r="C61" s="202"/>
      <c r="D61" s="160"/>
      <c r="E61" s="168"/>
      <c r="F61" s="152"/>
      <c r="G61" s="94"/>
      <c r="H61" s="202" t="s">
        <v>716</v>
      </c>
      <c r="I61" s="160"/>
      <c r="J61" s="168"/>
      <c r="K61" s="152"/>
      <c r="L61" s="94"/>
      <c r="M61" s="256"/>
      <c r="N61" s="160"/>
      <c r="O61" s="168"/>
      <c r="P61" s="147"/>
      <c r="Q61" s="94"/>
      <c r="R61" s="256"/>
      <c r="S61" s="160"/>
      <c r="T61" s="168"/>
      <c r="U61" s="152"/>
      <c r="V61" s="94"/>
      <c r="W61" s="256"/>
      <c r="X61" s="160"/>
      <c r="Y61" s="168"/>
      <c r="Z61" s="147"/>
      <c r="AA61" s="94"/>
      <c r="AB61" s="256"/>
      <c r="AC61" s="160"/>
      <c r="AD61" s="168"/>
      <c r="AE61" s="152"/>
      <c r="AF61" s="94"/>
      <c r="AG61" s="256"/>
      <c r="AH61" s="160"/>
      <c r="AI61" s="495"/>
      <c r="AJ61" s="147"/>
      <c r="AK61" s="94"/>
      <c r="AL61" s="880"/>
      <c r="AM61" s="869"/>
      <c r="AN61" s="495"/>
      <c r="AO61" s="152"/>
      <c r="AP61" s="94"/>
      <c r="AQ61" s="202"/>
      <c r="AR61" s="160"/>
      <c r="AS61" s="168"/>
      <c r="AT61" s="152"/>
      <c r="AU61" s="94"/>
      <c r="AV61" s="505"/>
      <c r="AW61" s="260"/>
      <c r="AX61" s="168"/>
      <c r="AY61" s="147"/>
      <c r="AZ61" s="94"/>
      <c r="BA61" s="256"/>
      <c r="BB61" s="160"/>
      <c r="BC61" s="401"/>
      <c r="BD61" s="147"/>
      <c r="BE61" s="94"/>
      <c r="BF61" s="256"/>
      <c r="BG61" s="160"/>
      <c r="BH61" s="401"/>
      <c r="BI61" s="147"/>
      <c r="BJ61" s="94"/>
      <c r="BK61" s="256"/>
      <c r="BL61" s="160"/>
      <c r="BM61" s="401"/>
      <c r="BN61" s="460"/>
      <c r="BO61" s="470"/>
      <c r="BP61" s="458"/>
      <c r="BQ61" s="561"/>
      <c r="BR61" s="459"/>
      <c r="BS61" s="147"/>
      <c r="BT61" s="94"/>
      <c r="BU61" s="458"/>
      <c r="BV61" s="561"/>
      <c r="BW61" s="459"/>
      <c r="BX61" s="147"/>
      <c r="BY61" s="94"/>
      <c r="BZ61" s="458"/>
      <c r="CA61" s="561"/>
      <c r="CB61" s="459"/>
      <c r="CC61" s="152"/>
      <c r="CD61" s="94"/>
      <c r="CE61" s="256"/>
      <c r="CF61" s="160"/>
      <c r="CG61" s="168"/>
      <c r="CH61" s="152"/>
      <c r="CI61" s="94"/>
      <c r="CJ61" s="505"/>
      <c r="CK61" s="481"/>
      <c r="CL61" s="168"/>
      <c r="CM61" s="152"/>
      <c r="CN61" s="94"/>
      <c r="CO61" s="458"/>
      <c r="CP61" s="561"/>
      <c r="CQ61" s="168"/>
      <c r="CR61" s="152"/>
      <c r="CS61" s="94"/>
      <c r="CT61" s="458"/>
      <c r="CU61" s="561"/>
      <c r="CV61" s="168"/>
      <c r="CW61" s="152"/>
      <c r="CX61" s="94"/>
      <c r="CY61" s="458"/>
      <c r="CZ61" s="561"/>
      <c r="DA61" s="168"/>
      <c r="DB61" s="152"/>
      <c r="DC61" s="94"/>
      <c r="DD61" s="458"/>
      <c r="DE61" s="561"/>
      <c r="DF61" s="168"/>
      <c r="DG61" s="147"/>
      <c r="DH61" s="449"/>
      <c r="DI61" s="458"/>
      <c r="DJ61" s="561"/>
      <c r="DK61" s="168"/>
      <c r="DL61" s="152"/>
      <c r="DM61" s="94"/>
      <c r="DN61" s="404"/>
      <c r="DO61" s="481"/>
      <c r="DP61" s="495"/>
      <c r="DQ61" s="311"/>
      <c r="DR61" s="91"/>
      <c r="DS61" s="404"/>
      <c r="DT61" s="481"/>
      <c r="DU61" s="495"/>
      <c r="DV61" s="311"/>
      <c r="DW61" s="91"/>
      <c r="DX61" s="404"/>
      <c r="DY61" s="481"/>
      <c r="DZ61" s="1206"/>
      <c r="EA61" s="311"/>
      <c r="EB61" s="94"/>
      <c r="EC61" s="404"/>
      <c r="ED61" s="481"/>
      <c r="EE61" s="495"/>
      <c r="EF61" s="311"/>
      <c r="EG61" s="94"/>
      <c r="EH61" s="404"/>
      <c r="EI61" s="481"/>
      <c r="EJ61" s="495"/>
      <c r="EK61" s="704"/>
      <c r="EL61" s="720"/>
      <c r="EM61" s="1071"/>
      <c r="EN61" s="871"/>
      <c r="EO61" s="872"/>
      <c r="EP61" s="704"/>
      <c r="EQ61" s="720"/>
      <c r="ER61" s="870"/>
      <c r="ES61" s="871"/>
      <c r="ET61" s="872"/>
      <c r="EU61" s="704"/>
      <c r="EV61" s="720"/>
      <c r="EW61" s="1071"/>
      <c r="EX61" s="871"/>
      <c r="EY61" s="872"/>
      <c r="EZ61" s="704"/>
      <c r="FA61" s="720"/>
      <c r="FB61" s="1071" t="s">
        <v>933</v>
      </c>
      <c r="FC61" s="871"/>
      <c r="FD61" s="872"/>
      <c r="FE61" s="704"/>
      <c r="FF61" s="720"/>
      <c r="FG61" s="700"/>
      <c r="FH61" s="701"/>
      <c r="FI61" s="702"/>
      <c r="FJ61" s="704"/>
      <c r="FK61" s="720"/>
      <c r="FL61" s="1071" t="s">
        <v>899</v>
      </c>
      <c r="FM61" s="871"/>
      <c r="FN61" s="872"/>
      <c r="FO61" s="698"/>
      <c r="FP61" s="721"/>
      <c r="FQ61" s="870"/>
      <c r="FR61" s="871"/>
      <c r="FS61" s="872"/>
      <c r="FT61" s="698"/>
      <c r="FU61" s="721"/>
      <c r="FV61" s="1071" t="s">
        <v>941</v>
      </c>
      <c r="FW61" s="871"/>
      <c r="FX61" s="872"/>
      <c r="FY61" s="704"/>
      <c r="FZ61" s="720"/>
      <c r="GA61" s="1071"/>
      <c r="GB61" s="871"/>
      <c r="GC61" s="872"/>
      <c r="GD61" s="704"/>
      <c r="GE61" s="720"/>
      <c r="GF61" s="1071" t="s">
        <v>952</v>
      </c>
      <c r="GG61" s="871"/>
      <c r="GH61" s="872"/>
      <c r="GI61" s="759"/>
      <c r="GJ61" s="775"/>
      <c r="GK61" s="761"/>
      <c r="GL61" s="762"/>
      <c r="GM61" s="763"/>
      <c r="GN61" s="759"/>
      <c r="GO61" s="775"/>
      <c r="GP61" s="761"/>
      <c r="GQ61" s="762"/>
      <c r="GR61" s="763"/>
      <c r="GS61" s="759"/>
      <c r="GT61" s="775"/>
      <c r="GU61" s="761"/>
      <c r="GV61" s="762"/>
      <c r="GW61" s="763"/>
      <c r="GX61" s="152"/>
      <c r="GY61" s="94"/>
      <c r="GZ61" s="585"/>
      <c r="HA61" s="586"/>
      <c r="HB61" s="168"/>
      <c r="HC61" s="152"/>
      <c r="HD61" s="94"/>
      <c r="HE61" s="585"/>
      <c r="HF61" s="586"/>
      <c r="HG61" s="168"/>
      <c r="HH61" s="152"/>
      <c r="HI61" s="94"/>
      <c r="HJ61" s="585"/>
      <c r="HK61" s="586"/>
      <c r="HL61" s="901"/>
      <c r="HM61" s="147"/>
      <c r="HN61" s="94"/>
      <c r="HO61" s="585"/>
      <c r="HP61" s="586"/>
      <c r="HQ61" s="168"/>
      <c r="HR61" s="152"/>
      <c r="HS61" s="94"/>
      <c r="HT61" s="585"/>
      <c r="HU61" s="586"/>
      <c r="HV61" s="901"/>
      <c r="HW61" s="152"/>
      <c r="HX61" s="94"/>
      <c r="HY61" s="585"/>
      <c r="HZ61" s="586"/>
      <c r="IA61" s="901"/>
      <c r="IB61" s="152"/>
      <c r="IC61" s="94"/>
      <c r="ID61" s="585"/>
      <c r="IE61" s="586"/>
      <c r="IF61" s="168"/>
      <c r="IG61" s="841"/>
      <c r="IH61" s="80"/>
      <c r="II61" s="1370">
        <f>COUNTIF($A61:$IA64,"=CSB")</f>
        <v>4</v>
      </c>
      <c r="IJ61" s="1370">
        <f>COUNTIF($A61:$IA64,"41")</f>
        <v>1</v>
      </c>
      <c r="IK61" s="1370">
        <f>COUNTIF($A61:$IA64,"=42")</f>
        <v>0</v>
      </c>
      <c r="IL61" s="1367">
        <f>COUNTIF($A61:$IA64,"40")</f>
        <v>0</v>
      </c>
      <c r="IM61" s="1367">
        <f>COUNTIF($A61:$IA64,"11")</f>
        <v>1</v>
      </c>
      <c r="IN61" s="1367">
        <f>COUNTIF($A61:$IA64,"13")</f>
        <v>1</v>
      </c>
      <c r="IO61" s="1367">
        <f>COUNTIF($A61:$IA64,"=19")</f>
        <v>1</v>
      </c>
      <c r="IP61" s="1367">
        <f>COUNTIF($A61:$IA64,"=14")</f>
        <v>1</v>
      </c>
      <c r="IQ61" s="1367">
        <f>COUNTIF($A61:$IA64,"=24")</f>
        <v>2</v>
      </c>
      <c r="IR61" s="1367">
        <f>COUNTIF($A61:$IA64,"=25")</f>
        <v>1</v>
      </c>
      <c r="IS61" s="1367">
        <f>COUNTIF($A61:$IA64,"=26")</f>
        <v>1</v>
      </c>
      <c r="IT61" s="1367">
        <f>COUNTIF($A61:$IA64,"=29")</f>
        <v>1</v>
      </c>
      <c r="IU61" s="1377">
        <f>COUNTIF($A61:$IA64,"=30")</f>
        <v>0</v>
      </c>
      <c r="IV61" s="1367">
        <f>COUNTIF($A61:$IA64,"=31")</f>
        <v>7</v>
      </c>
      <c r="IW61" s="1367">
        <f>COUNTIF($A61:$IA64,"=32")</f>
        <v>1</v>
      </c>
      <c r="IX61" s="1367">
        <f>COUNTIF($A61:$IA64,"=33")</f>
        <v>1</v>
      </c>
      <c r="IY61" s="1367">
        <f>COUNTIF($A61:$IA64,"=34")</f>
        <v>2</v>
      </c>
      <c r="IZ61" s="1373">
        <f>COUNTIF($A61:$IR64,"=34")</f>
        <v>2</v>
      </c>
      <c r="JA61" s="128"/>
      <c r="JB61" s="1351" t="str">
        <f>IF(COUNTIF($A61:$IA64,"=41")&gt;0,"X"," ")</f>
        <v>X</v>
      </c>
      <c r="JC61" s="1386" t="str">
        <f>IF(COUNTIF($A61:$IA64,"=42")&gt;0,"X"," ")</f>
        <v xml:space="preserve"> </v>
      </c>
      <c r="JD61" s="1351" t="str">
        <f>IF(COUNTIF($A61:$IA64,"=40")&gt;0,"X"," ")</f>
        <v xml:space="preserve"> </v>
      </c>
      <c r="JE61" s="1351" t="str">
        <f>IF(COUNTIF($A61:$IA64,"=11")&gt;0,"X"," ")</f>
        <v>X</v>
      </c>
      <c r="JF61" s="1351" t="str">
        <f>IF(COUNTIF($A61:$IA64,"=13")&gt;0,"X"," ")</f>
        <v>X</v>
      </c>
      <c r="JG61" s="1351" t="str">
        <f>IF(COUNTIF($A61:$IA64,"=19")&gt;0,"X"," ")</f>
        <v>X</v>
      </c>
      <c r="JH61" s="1351" t="str">
        <f>IF(COUNTIF($A61:$IA64,"=14")&gt;0,"X"," ")</f>
        <v>X</v>
      </c>
      <c r="JI61" s="1351" t="str">
        <f>IF(COUNTIF($A61:$IA64,"=23")&gt;0,"X"," ")</f>
        <v>X</v>
      </c>
      <c r="JJ61" s="1351" t="str">
        <f>IF(COUNTIF($A61:$IA64,"=24")&gt;0,"X"," ")</f>
        <v>X</v>
      </c>
      <c r="JK61" s="1351" t="str">
        <f>IF(COUNTIF($A61:$IA64,"=25")&gt;0,"X"," ")</f>
        <v>X</v>
      </c>
      <c r="JL61" s="1351" t="str">
        <f>IF(COUNTIF($A61:$IA64,"=26")&gt;0,"X"," ")</f>
        <v>X</v>
      </c>
      <c r="JM61" s="1351" t="str">
        <f>IF(COUNTIF($A61:$IA64,"=29")&gt;0,"X"," ")</f>
        <v>X</v>
      </c>
      <c r="JN61" s="1380" t="str">
        <f>IF(COUNTIF($A61:$IA64,"=30")&gt;0,"X"," ")</f>
        <v xml:space="preserve"> </v>
      </c>
      <c r="JO61" s="1351" t="str">
        <f>IF(COUNTIF($A61:$IA64,"=31")&gt;0,"X"," ")</f>
        <v>X</v>
      </c>
      <c r="JP61" s="1351" t="str">
        <f>IF(COUNTIF($A61:$IA64,"=32")&gt;0,"X"," ")</f>
        <v>X</v>
      </c>
      <c r="JQ61" s="1351" t="str">
        <f>IF(COUNTIF($A61:$IA64,"=33")&gt;0,"X"," ")</f>
        <v>X</v>
      </c>
      <c r="JR61" s="1357" t="str">
        <f>IF(COUNTIF($A61:$IA64,"=34")&gt;0,"X"," ")</f>
        <v>X</v>
      </c>
      <c r="JS61" s="117"/>
      <c r="JT61" s="107"/>
      <c r="JU61" s="1354" t="str">
        <f>IF(COUNTIF($A61:$IA64,"=H.Prus")&gt;0,"Z"," ")</f>
        <v>Z</v>
      </c>
      <c r="JV61" s="1360" t="str">
        <f>IF(COUNTIF($A61:$IA64,"=M.Przybyś")&gt;0,"Z"," ")</f>
        <v xml:space="preserve"> </v>
      </c>
      <c r="JW61" s="1354" t="str">
        <f>IF(COUNTIF($A61:$IA64,"=M.Marcinkiewicz")&gt;0,"Z"," ")</f>
        <v>Z</v>
      </c>
      <c r="JX61" s="1354" t="str">
        <f>IF(COUNTIF($A61:$IA64,"=K.Cis")&gt;0,"Z"," ")</f>
        <v xml:space="preserve"> </v>
      </c>
      <c r="JY61" s="1354" t="str">
        <f>IF(COUNTIF($A61:$IA64,"=Z.Tomczykowski")&gt;0,"Z"," ")</f>
        <v>Z</v>
      </c>
      <c r="JZ61" s="1354" t="str">
        <f>IF(COUNTIF($A61:$IA64,"=K.Choroszko")&gt;0,"Z"," ")</f>
        <v xml:space="preserve"> </v>
      </c>
      <c r="KA61" s="1354" t="str">
        <f>IF(COUNTIF($A61:$IA64,"=Z.Niewiadomski")&gt;0,"Z"," ")</f>
        <v xml:space="preserve"> </v>
      </c>
      <c r="KB61" s="1354" t="str">
        <f>IF(COUNTIF($A61:$IA64,"=A.Miściur-Kaszyńska")&gt;0,"Z"," ")</f>
        <v>Z</v>
      </c>
      <c r="KC61" s="1354" t="str">
        <f>IF(COUNTIF($A61:$IA64,"=L.Demczuk")&gt;0,"Z"," ")</f>
        <v xml:space="preserve"> </v>
      </c>
      <c r="KD61" s="1354" t="str">
        <f>IF(COUNTIF($A61:$IA64,"=K.Kiejdo")&gt;0,"Z"," ")</f>
        <v xml:space="preserve"> </v>
      </c>
      <c r="KE61" s="1354" t="str">
        <f>IF(COUNTIF($A61:$IA64,"=M.Kieżun")&gt;0,"Z"," ")</f>
        <v>Z</v>
      </c>
      <c r="KF61" s="1354" t="str">
        <f>IF(COUNTIF($A61:$IA64,"=I.Kasprzyk")&gt;0,"Z"," ")</f>
        <v xml:space="preserve"> </v>
      </c>
      <c r="KG61" s="1360" t="str">
        <f>IF(COUNTIF($A61:$IA64,"=M.Choroszko")&gt;0,"Z"," ")</f>
        <v>Z</v>
      </c>
      <c r="KH61" s="1360" t="str">
        <f>IF(COUNTIF($A61:$IA64,"=M.Grzyb")&gt;0,"Z"," ")</f>
        <v>Z</v>
      </c>
      <c r="KI61" s="1360" t="str">
        <f>IF(COUNTIF($A61:$IA64,"=A.Muż")&gt;0,"Z"," ")</f>
        <v xml:space="preserve"> </v>
      </c>
      <c r="KJ61" s="1360" t="str">
        <f>IF(COUNTIF($A61:$IA64,"=E.Kicka")&gt;0,"Z"," ")</f>
        <v xml:space="preserve"> </v>
      </c>
      <c r="KK61" s="1354" t="str">
        <f>IF(COUNTIF($A61:$IA64,"=M.Palmowska")&gt;0,"Z"," ")</f>
        <v xml:space="preserve"> </v>
      </c>
      <c r="KL61" s="1354" t="str">
        <f>IF(COUNTIF($A61:$IA64,"=M.Szonert")&gt;0,"Z"," ")</f>
        <v xml:space="preserve"> </v>
      </c>
      <c r="KM61" s="1360" t="str">
        <f>IF(COUNTIF($A61:$IA64,"=E.Ciarciński")&gt;0,"Z"," ")</f>
        <v xml:space="preserve"> </v>
      </c>
      <c r="KN61" s="1360" t="str">
        <f>IF(COUNTIF($A61:$IA64,"=M.Czajka")&gt;0,"Z"," ")</f>
        <v xml:space="preserve"> </v>
      </c>
      <c r="KO61" s="1360" t="str">
        <f>IF(COUNTIF($A61:$IA64,"=E.Hepner")&gt;0,"Z"," ")</f>
        <v xml:space="preserve"> </v>
      </c>
      <c r="KP61" s="1360" t="str">
        <f>IF(COUNTIF($A61:$IA64,"=A.Naszlin")&gt;0,"Z"," ")</f>
        <v xml:space="preserve"> </v>
      </c>
      <c r="KQ61" s="1360" t="str">
        <f>IF(COUNTIF($A61:$IA64,"=A.Tychek")&gt;0,"Z"," ")</f>
        <v xml:space="preserve"> </v>
      </c>
      <c r="KR61" s="1360" t="str">
        <f>IF(COUNTIF($A61:$IA64,"=R.Sokulski")&gt;0,"Z"," ")</f>
        <v>Z</v>
      </c>
      <c r="KS61" s="1360" t="str">
        <f>IF(COUNTIF($A61:$IA64,"=S.Piotrowska")&gt;0,"Z"," ")</f>
        <v xml:space="preserve"> </v>
      </c>
      <c r="KT61" s="1360" t="str">
        <f>IF(COUNTIF($A61:$IA64,"=J.Gregorczuk")&gt;0,"Z"," ")</f>
        <v>Z</v>
      </c>
      <c r="KU61" s="1360" t="str">
        <f>IF(COUNTIF($A61:$IA64,"=A.Marciniak")&gt;0,"Z"," ")</f>
        <v>Z</v>
      </c>
      <c r="KV61" s="1360" t="str">
        <f>IF(COUNTIF($A61:$IA64,"=I.Ogulewicz")&gt;0,"Z"," ")</f>
        <v xml:space="preserve"> </v>
      </c>
      <c r="KW61" s="1360" t="str">
        <f>IF(COUNTIF($A61:$IA64,"=R.Przęczek")&gt;0,"Z"," ")</f>
        <v>Z</v>
      </c>
      <c r="KX61" s="1360" t="str">
        <f>IF(COUNTIF($A61:$IA64,"=D.Ławecka-Bednarska")&gt;0,"Z"," ")</f>
        <v xml:space="preserve"> </v>
      </c>
      <c r="KY61" s="1360" t="str">
        <f>IF(COUNTIF($A61:$IA64,"=M.Ciszek")&gt;0,"Z"," ")</f>
        <v xml:space="preserve"> </v>
      </c>
      <c r="KZ61" s="1360" t="str">
        <f>IF(COUNTIF($A61:$IA64,"=M.Lipiński")&gt;0,"Z"," ")</f>
        <v xml:space="preserve"> </v>
      </c>
      <c r="LA61" s="1354" t="str">
        <f>IF(COUNTIF($A61:$IA64,"=M.Kluz")&gt;0,"Z"," ")</f>
        <v xml:space="preserve"> </v>
      </c>
      <c r="LB61" s="1354" t="str">
        <f>IF(COUNTIF($A61:$IA64,"=N.Liakh")&gt;0,"Z"," ")</f>
        <v>Z</v>
      </c>
      <c r="LC61" s="1360" t="str">
        <f>IF(COUNTIF($A61:$IA64,"=J.Lubkiewicz")&gt;0,"Z"," ")</f>
        <v xml:space="preserve"> </v>
      </c>
      <c r="LD61" s="1360" t="str">
        <f>IF(COUNTIF($A61:$IA64,"=J.Fukowska")&gt;0,"Z"," ")</f>
        <v xml:space="preserve"> </v>
      </c>
      <c r="LE61" s="1360" t="str">
        <f>IF(COUNTIF($A61:$IA64,"=H.Libuda")&gt;0,"Z"," ")</f>
        <v>Z</v>
      </c>
      <c r="LF61" s="1360" t="str">
        <f>IF(COUNTIF($A61:$IA64,"=A.Jastrzębska")&gt;0,"Z"," ")</f>
        <v xml:space="preserve"> </v>
      </c>
    </row>
    <row r="62" spans="1:318" s="7" customFormat="1" ht="8.1" customHeight="1" thickBot="1">
      <c r="A62" s="153" t="s">
        <v>11</v>
      </c>
      <c r="B62" s="95" t="s">
        <v>12</v>
      </c>
      <c r="C62" s="201"/>
      <c r="D62" s="161"/>
      <c r="E62" s="169"/>
      <c r="F62" s="153" t="s">
        <v>11</v>
      </c>
      <c r="G62" s="95" t="s">
        <v>12</v>
      </c>
      <c r="H62" s="201" t="s">
        <v>909</v>
      </c>
      <c r="I62" s="161" t="s">
        <v>123</v>
      </c>
      <c r="J62" s="169">
        <v>26</v>
      </c>
      <c r="K62" s="153" t="s">
        <v>11</v>
      </c>
      <c r="L62" s="95" t="s">
        <v>12</v>
      </c>
      <c r="M62" s="257" t="s">
        <v>926</v>
      </c>
      <c r="N62" s="665" t="s">
        <v>927</v>
      </c>
      <c r="O62" s="169">
        <v>34</v>
      </c>
      <c r="P62" s="148" t="s">
        <v>11</v>
      </c>
      <c r="Q62" s="95" t="s">
        <v>12</v>
      </c>
      <c r="R62" s="257" t="s">
        <v>928</v>
      </c>
      <c r="S62" s="665" t="s">
        <v>927</v>
      </c>
      <c r="T62" s="169">
        <v>34</v>
      </c>
      <c r="U62" s="153" t="s">
        <v>11</v>
      </c>
      <c r="V62" s="95" t="s">
        <v>12</v>
      </c>
      <c r="W62" s="257"/>
      <c r="X62" s="665"/>
      <c r="Y62" s="169"/>
      <c r="Z62" s="148" t="s">
        <v>11</v>
      </c>
      <c r="AA62" s="95" t="s">
        <v>12</v>
      </c>
      <c r="AB62" s="257"/>
      <c r="AC62" s="665"/>
      <c r="AD62" s="169"/>
      <c r="AE62" s="153" t="s">
        <v>11</v>
      </c>
      <c r="AF62" s="95" t="s">
        <v>12</v>
      </c>
      <c r="AG62" s="257" t="s">
        <v>721</v>
      </c>
      <c r="AH62" s="166" t="s">
        <v>120</v>
      </c>
      <c r="AI62" s="496">
        <v>11</v>
      </c>
      <c r="AJ62" s="148" t="s">
        <v>11</v>
      </c>
      <c r="AK62" s="95" t="s">
        <v>12</v>
      </c>
      <c r="AL62" s="881"/>
      <c r="AM62" s="584"/>
      <c r="AN62" s="496"/>
      <c r="AO62" s="153" t="s">
        <v>11</v>
      </c>
      <c r="AP62" s="95" t="s">
        <v>12</v>
      </c>
      <c r="AQ62" s="201" t="s">
        <v>923</v>
      </c>
      <c r="AR62" s="161" t="s">
        <v>37</v>
      </c>
      <c r="AS62" s="169">
        <v>23</v>
      </c>
      <c r="AT62" s="153" t="s">
        <v>11</v>
      </c>
      <c r="AU62" s="95" t="s">
        <v>12</v>
      </c>
      <c r="AV62" s="289"/>
      <c r="AW62" s="166"/>
      <c r="AX62" s="169"/>
      <c r="AY62" s="148" t="s">
        <v>11</v>
      </c>
      <c r="AZ62" s="95" t="s">
        <v>12</v>
      </c>
      <c r="BA62" s="257" t="s">
        <v>153</v>
      </c>
      <c r="BB62" s="166" t="s">
        <v>86</v>
      </c>
      <c r="BC62" s="402">
        <v>19</v>
      </c>
      <c r="BD62" s="148" t="s">
        <v>11</v>
      </c>
      <c r="BE62" s="95" t="s">
        <v>12</v>
      </c>
      <c r="BF62" s="257"/>
      <c r="BG62" s="166"/>
      <c r="BH62" s="402"/>
      <c r="BI62" s="148" t="s">
        <v>11</v>
      </c>
      <c r="BJ62" s="95" t="s">
        <v>12</v>
      </c>
      <c r="BK62" s="257" t="s">
        <v>153</v>
      </c>
      <c r="BL62" s="166" t="s">
        <v>966</v>
      </c>
      <c r="BM62" s="402">
        <v>13</v>
      </c>
      <c r="BN62" s="463" t="s">
        <v>11</v>
      </c>
      <c r="BO62" s="471" t="s">
        <v>12</v>
      </c>
      <c r="BP62" s="648"/>
      <c r="BQ62" s="556"/>
      <c r="BR62" s="462"/>
      <c r="BS62" s="148" t="s">
        <v>11</v>
      </c>
      <c r="BT62" s="95" t="s">
        <v>12</v>
      </c>
      <c r="BU62" s="648"/>
      <c r="BV62" s="556"/>
      <c r="BW62" s="462"/>
      <c r="BX62" s="148" t="s">
        <v>11</v>
      </c>
      <c r="BY62" s="95" t="s">
        <v>12</v>
      </c>
      <c r="BZ62" s="648" t="s">
        <v>153</v>
      </c>
      <c r="CA62" s="556" t="s">
        <v>32</v>
      </c>
      <c r="CB62" s="462">
        <v>14</v>
      </c>
      <c r="CC62" s="153" t="s">
        <v>11</v>
      </c>
      <c r="CD62" s="95" t="s">
        <v>12</v>
      </c>
      <c r="CE62" s="257"/>
      <c r="CF62" s="166"/>
      <c r="CG62" s="169"/>
      <c r="CH62" s="153" t="s">
        <v>11</v>
      </c>
      <c r="CI62" s="95" t="s">
        <v>12</v>
      </c>
      <c r="CJ62" s="289"/>
      <c r="CK62" s="166"/>
      <c r="CL62" s="169"/>
      <c r="CM62" s="153" t="s">
        <v>11</v>
      </c>
      <c r="CN62" s="95" t="s">
        <v>12</v>
      </c>
      <c r="CO62" s="648" t="s">
        <v>153</v>
      </c>
      <c r="CP62" s="556" t="s">
        <v>614</v>
      </c>
      <c r="CQ62" s="169" t="s">
        <v>207</v>
      </c>
      <c r="CR62" s="153" t="s">
        <v>11</v>
      </c>
      <c r="CS62" s="95" t="s">
        <v>12</v>
      </c>
      <c r="CT62" s="648" t="s">
        <v>153</v>
      </c>
      <c r="CU62" s="556" t="s">
        <v>930</v>
      </c>
      <c r="CV62" s="169" t="s">
        <v>207</v>
      </c>
      <c r="CW62" s="153" t="s">
        <v>11</v>
      </c>
      <c r="CX62" s="95" t="s">
        <v>12</v>
      </c>
      <c r="CY62" s="648"/>
      <c r="CZ62" s="562"/>
      <c r="DA62" s="169"/>
      <c r="DB62" s="153" t="s">
        <v>11</v>
      </c>
      <c r="DC62" s="95" t="s">
        <v>12</v>
      </c>
      <c r="DD62" s="648"/>
      <c r="DE62" s="562"/>
      <c r="DF62" s="169"/>
      <c r="DG62" s="148" t="s">
        <v>11</v>
      </c>
      <c r="DH62" s="450" t="s">
        <v>12</v>
      </c>
      <c r="DI62" s="648"/>
      <c r="DJ62" s="562"/>
      <c r="DK62" s="169"/>
      <c r="DL62" s="153" t="s">
        <v>11</v>
      </c>
      <c r="DM62" s="95" t="s">
        <v>12</v>
      </c>
      <c r="DN62" s="396"/>
      <c r="DO62" s="665"/>
      <c r="DP62" s="496"/>
      <c r="DQ62" s="312" t="s">
        <v>5</v>
      </c>
      <c r="DR62" s="92" t="s">
        <v>6</v>
      </c>
      <c r="DS62" s="396" t="s">
        <v>153</v>
      </c>
      <c r="DT62" s="166" t="s">
        <v>861</v>
      </c>
      <c r="DU62" s="496" t="s">
        <v>207</v>
      </c>
      <c r="DV62" s="312" t="s">
        <v>5</v>
      </c>
      <c r="DW62" s="92" t="s">
        <v>6</v>
      </c>
      <c r="DX62" s="396"/>
      <c r="DY62" s="665"/>
      <c r="DZ62" s="1207"/>
      <c r="EA62" s="312" t="s">
        <v>11</v>
      </c>
      <c r="EB62" s="95" t="s">
        <v>12</v>
      </c>
      <c r="EC62" s="396"/>
      <c r="ED62" s="166"/>
      <c r="EE62" s="496"/>
      <c r="EF62" s="312" t="s">
        <v>11</v>
      </c>
      <c r="EG62" s="95" t="s">
        <v>12</v>
      </c>
      <c r="EH62" s="396" t="s">
        <v>153</v>
      </c>
      <c r="EI62" s="166" t="s">
        <v>932</v>
      </c>
      <c r="EJ62" s="496">
        <v>25</v>
      </c>
      <c r="EK62" s="710" t="s">
        <v>11</v>
      </c>
      <c r="EL62" s="722" t="s">
        <v>12</v>
      </c>
      <c r="EM62" s="1072" t="s">
        <v>865</v>
      </c>
      <c r="EN62" s="874" t="s">
        <v>23</v>
      </c>
      <c r="EO62" s="875">
        <v>31</v>
      </c>
      <c r="EP62" s="710" t="s">
        <v>11</v>
      </c>
      <c r="EQ62" s="722" t="s">
        <v>12</v>
      </c>
      <c r="ER62" s="873" t="s">
        <v>865</v>
      </c>
      <c r="ES62" s="874" t="s">
        <v>23</v>
      </c>
      <c r="ET62" s="875">
        <v>31</v>
      </c>
      <c r="EU62" s="710" t="s">
        <v>11</v>
      </c>
      <c r="EV62" s="722" t="s">
        <v>12</v>
      </c>
      <c r="EW62" s="1072" t="s">
        <v>865</v>
      </c>
      <c r="EX62" s="874" t="s">
        <v>23</v>
      </c>
      <c r="EY62" s="875">
        <v>31</v>
      </c>
      <c r="EZ62" s="710" t="s">
        <v>11</v>
      </c>
      <c r="FA62" s="722" t="s">
        <v>12</v>
      </c>
      <c r="FB62" s="1072" t="s">
        <v>935</v>
      </c>
      <c r="FC62" s="874" t="s">
        <v>152</v>
      </c>
      <c r="FD62" s="875">
        <v>32</v>
      </c>
      <c r="FE62" s="710" t="s">
        <v>11</v>
      </c>
      <c r="FF62" s="722" t="s">
        <v>12</v>
      </c>
      <c r="FG62" s="960" t="s">
        <v>865</v>
      </c>
      <c r="FH62" s="707" t="s">
        <v>23</v>
      </c>
      <c r="FI62" s="708">
        <v>31</v>
      </c>
      <c r="FJ62" s="710" t="s">
        <v>11</v>
      </c>
      <c r="FK62" s="722" t="s">
        <v>12</v>
      </c>
      <c r="FL62" s="1072" t="s">
        <v>956</v>
      </c>
      <c r="FM62" s="1074" t="s">
        <v>936</v>
      </c>
      <c r="FN62" s="875"/>
      <c r="FO62" s="705" t="s">
        <v>11</v>
      </c>
      <c r="FP62" s="723" t="s">
        <v>12</v>
      </c>
      <c r="FQ62" s="873" t="s">
        <v>865</v>
      </c>
      <c r="FR62" s="874" t="s">
        <v>23</v>
      </c>
      <c r="FS62" s="875">
        <v>31</v>
      </c>
      <c r="FT62" s="705" t="s">
        <v>11</v>
      </c>
      <c r="FU62" s="723" t="s">
        <v>12</v>
      </c>
      <c r="FV62" s="1072" t="s">
        <v>939</v>
      </c>
      <c r="FW62" s="874" t="s">
        <v>697</v>
      </c>
      <c r="FX62" s="875">
        <v>33</v>
      </c>
      <c r="FY62" s="710" t="s">
        <v>11</v>
      </c>
      <c r="FZ62" s="722" t="s">
        <v>12</v>
      </c>
      <c r="GA62" s="1072" t="s">
        <v>865</v>
      </c>
      <c r="GB62" s="874" t="s">
        <v>23</v>
      </c>
      <c r="GC62" s="875">
        <v>31</v>
      </c>
      <c r="GD62" s="710" t="s">
        <v>11</v>
      </c>
      <c r="GE62" s="722" t="s">
        <v>12</v>
      </c>
      <c r="GF62" s="1072" t="s">
        <v>955</v>
      </c>
      <c r="GG62" s="874" t="s">
        <v>724</v>
      </c>
      <c r="GH62" s="875" t="s">
        <v>207</v>
      </c>
      <c r="GI62" s="764" t="s">
        <v>11</v>
      </c>
      <c r="GJ62" s="776" t="s">
        <v>12</v>
      </c>
      <c r="GK62" s="766" t="s">
        <v>865</v>
      </c>
      <c r="GL62" s="767" t="s">
        <v>23</v>
      </c>
      <c r="GM62" s="768">
        <v>31</v>
      </c>
      <c r="GN62" s="764" t="s">
        <v>11</v>
      </c>
      <c r="GO62" s="776" t="s">
        <v>12</v>
      </c>
      <c r="GP62" s="766"/>
      <c r="GQ62" s="767"/>
      <c r="GR62" s="768"/>
      <c r="GS62" s="764" t="s">
        <v>11</v>
      </c>
      <c r="GT62" s="776" t="s">
        <v>12</v>
      </c>
      <c r="GU62" s="766"/>
      <c r="GV62" s="767"/>
      <c r="GW62" s="768"/>
      <c r="GX62" s="153" t="s">
        <v>11</v>
      </c>
      <c r="GY62" s="95" t="s">
        <v>12</v>
      </c>
      <c r="GZ62" s="587"/>
      <c r="HA62" s="584"/>
      <c r="HB62" s="169"/>
      <c r="HC62" s="153" t="s">
        <v>11</v>
      </c>
      <c r="HD62" s="95" t="s">
        <v>12</v>
      </c>
      <c r="HE62" s="587" t="s">
        <v>864</v>
      </c>
      <c r="HF62" s="584" t="s">
        <v>617</v>
      </c>
      <c r="HG62" s="169">
        <v>24</v>
      </c>
      <c r="HH62" s="153" t="s">
        <v>11</v>
      </c>
      <c r="HI62" s="95" t="s">
        <v>12</v>
      </c>
      <c r="HJ62" s="587" t="s">
        <v>960</v>
      </c>
      <c r="HK62" s="584" t="s">
        <v>43</v>
      </c>
      <c r="HL62" s="902">
        <v>41</v>
      </c>
      <c r="HM62" s="148" t="s">
        <v>11</v>
      </c>
      <c r="HN62" s="95" t="s">
        <v>12</v>
      </c>
      <c r="HO62" s="587"/>
      <c r="HP62" s="584"/>
      <c r="HQ62" s="169"/>
      <c r="HR62" s="153" t="s">
        <v>11</v>
      </c>
      <c r="HS62" s="95" t="s">
        <v>12</v>
      </c>
      <c r="HT62" s="587"/>
      <c r="HU62" s="584"/>
      <c r="HV62" s="902"/>
      <c r="HW62" s="153" t="s">
        <v>11</v>
      </c>
      <c r="HX62" s="95" t="s">
        <v>12</v>
      </c>
      <c r="HY62" s="587"/>
      <c r="HZ62" s="584"/>
      <c r="IA62" s="902"/>
      <c r="IB62" s="153" t="s">
        <v>11</v>
      </c>
      <c r="IC62" s="95" t="s">
        <v>12</v>
      </c>
      <c r="ID62" s="587"/>
      <c r="IE62" s="584"/>
      <c r="IF62" s="169"/>
      <c r="IG62" s="841"/>
      <c r="IH62" s="81" t="s">
        <v>11</v>
      </c>
      <c r="II62" s="1371"/>
      <c r="IJ62" s="1371"/>
      <c r="IK62" s="1371"/>
      <c r="IL62" s="1368"/>
      <c r="IM62" s="1368"/>
      <c r="IN62" s="1368"/>
      <c r="IO62" s="1368"/>
      <c r="IP62" s="1368"/>
      <c r="IQ62" s="1368"/>
      <c r="IR62" s="1368"/>
      <c r="IS62" s="1368"/>
      <c r="IT62" s="1368"/>
      <c r="IU62" s="1378"/>
      <c r="IV62" s="1368"/>
      <c r="IW62" s="1368"/>
      <c r="IX62" s="1368"/>
      <c r="IY62" s="1368"/>
      <c r="IZ62" s="1373"/>
      <c r="JA62" s="129" t="s">
        <v>11</v>
      </c>
      <c r="JB62" s="1352"/>
      <c r="JC62" s="1387"/>
      <c r="JD62" s="1352"/>
      <c r="JE62" s="1352"/>
      <c r="JF62" s="1352"/>
      <c r="JG62" s="1352"/>
      <c r="JH62" s="1352"/>
      <c r="JI62" s="1352"/>
      <c r="JJ62" s="1352"/>
      <c r="JK62" s="1352"/>
      <c r="JL62" s="1352"/>
      <c r="JM62" s="1352"/>
      <c r="JN62" s="1381"/>
      <c r="JO62" s="1352"/>
      <c r="JP62" s="1352"/>
      <c r="JQ62" s="1352"/>
      <c r="JR62" s="1358"/>
      <c r="JS62" s="118"/>
      <c r="JT62" s="108" t="s">
        <v>11</v>
      </c>
      <c r="JU62" s="1355"/>
      <c r="JV62" s="1360"/>
      <c r="JW62" s="1355"/>
      <c r="JX62" s="1355"/>
      <c r="JY62" s="1355"/>
      <c r="JZ62" s="1355"/>
      <c r="KA62" s="1355"/>
      <c r="KB62" s="1355"/>
      <c r="KC62" s="1355"/>
      <c r="KD62" s="1355"/>
      <c r="KE62" s="1355"/>
      <c r="KF62" s="1355"/>
      <c r="KG62" s="1360"/>
      <c r="KH62" s="1360"/>
      <c r="KI62" s="1360"/>
      <c r="KJ62" s="1360"/>
      <c r="KK62" s="1355"/>
      <c r="KL62" s="1355"/>
      <c r="KM62" s="1360"/>
      <c r="KN62" s="1360"/>
      <c r="KO62" s="1360"/>
      <c r="KP62" s="1360"/>
      <c r="KQ62" s="1360"/>
      <c r="KR62" s="1360"/>
      <c r="KS62" s="1360"/>
      <c r="KT62" s="1360"/>
      <c r="KU62" s="1360"/>
      <c r="KV62" s="1360"/>
      <c r="KW62" s="1360"/>
      <c r="KX62" s="1360"/>
      <c r="KY62" s="1360"/>
      <c r="KZ62" s="1360"/>
      <c r="LA62" s="1355"/>
      <c r="LB62" s="1355"/>
      <c r="LC62" s="1360"/>
      <c r="LD62" s="1360"/>
      <c r="LE62" s="1360"/>
      <c r="LF62" s="1360"/>
    </row>
    <row r="63" spans="1:318" s="7" customFormat="1" ht="9" customHeight="1" thickBot="1">
      <c r="A63" s="153"/>
      <c r="B63" s="92"/>
      <c r="C63" s="201"/>
      <c r="D63" s="161"/>
      <c r="E63" s="169"/>
      <c r="F63" s="153"/>
      <c r="G63" s="92"/>
      <c r="H63" s="201" t="s">
        <v>914</v>
      </c>
      <c r="I63" s="161"/>
      <c r="J63" s="169"/>
      <c r="K63" s="153"/>
      <c r="L63" s="92"/>
      <c r="M63" s="258"/>
      <c r="N63" s="161"/>
      <c r="O63" s="169"/>
      <c r="P63" s="148"/>
      <c r="Q63" s="92"/>
      <c r="R63" s="258"/>
      <c r="S63" s="161"/>
      <c r="T63" s="169"/>
      <c r="U63" s="153"/>
      <c r="V63" s="92"/>
      <c r="W63" s="258"/>
      <c r="X63" s="161"/>
      <c r="Y63" s="169"/>
      <c r="Z63" s="148"/>
      <c r="AA63" s="92"/>
      <c r="AB63" s="258"/>
      <c r="AC63" s="161"/>
      <c r="AD63" s="169"/>
      <c r="AE63" s="153"/>
      <c r="AF63" s="92"/>
      <c r="AG63" s="258" t="s">
        <v>723</v>
      </c>
      <c r="AH63" s="161"/>
      <c r="AI63" s="496"/>
      <c r="AJ63" s="148"/>
      <c r="AK63" s="92"/>
      <c r="AL63" s="882"/>
      <c r="AM63" s="883"/>
      <c r="AN63" s="496"/>
      <c r="AO63" s="153"/>
      <c r="AP63" s="92"/>
      <c r="AQ63" s="201"/>
      <c r="AR63" s="161"/>
      <c r="AS63" s="169"/>
      <c r="AT63" s="153"/>
      <c r="AU63" s="92"/>
      <c r="AV63" s="289"/>
      <c r="AW63" s="166"/>
      <c r="AX63" s="169"/>
      <c r="AY63" s="148"/>
      <c r="AZ63" s="92"/>
      <c r="BA63" s="258" t="s">
        <v>924</v>
      </c>
      <c r="BB63" s="161"/>
      <c r="BC63" s="402">
        <v>29</v>
      </c>
      <c r="BD63" s="148"/>
      <c r="BE63" s="92"/>
      <c r="BF63" s="258"/>
      <c r="BG63" s="161"/>
      <c r="BH63" s="402"/>
      <c r="BI63" s="148"/>
      <c r="BJ63" s="92"/>
      <c r="BK63" s="258" t="s">
        <v>703</v>
      </c>
      <c r="BL63" s="161"/>
      <c r="BM63" s="402"/>
      <c r="BN63" s="463"/>
      <c r="BO63" s="464"/>
      <c r="BP63" s="557"/>
      <c r="BQ63" s="558"/>
      <c r="BR63" s="462"/>
      <c r="BS63" s="148"/>
      <c r="BT63" s="92"/>
      <c r="BU63" s="557"/>
      <c r="BV63" s="558"/>
      <c r="BW63" s="462"/>
      <c r="BX63" s="148"/>
      <c r="BY63" s="92"/>
      <c r="BZ63" s="557" t="s">
        <v>389</v>
      </c>
      <c r="CA63" s="558"/>
      <c r="CB63" s="462"/>
      <c r="CC63" s="153"/>
      <c r="CD63" s="92"/>
      <c r="CE63" s="258"/>
      <c r="CF63" s="161"/>
      <c r="CG63" s="169"/>
      <c r="CH63" s="153"/>
      <c r="CI63" s="92"/>
      <c r="CJ63" s="289"/>
      <c r="CK63" s="482"/>
      <c r="CL63" s="169"/>
      <c r="CM63" s="153"/>
      <c r="CN63" s="92"/>
      <c r="CO63" s="557" t="s">
        <v>159</v>
      </c>
      <c r="CP63" s="558"/>
      <c r="CQ63" s="169"/>
      <c r="CR63" s="153"/>
      <c r="CS63" s="92"/>
      <c r="CT63" s="557" t="s">
        <v>159</v>
      </c>
      <c r="CU63" s="558"/>
      <c r="CV63" s="169"/>
      <c r="CW63" s="153"/>
      <c r="CX63" s="92"/>
      <c r="CY63" s="557"/>
      <c r="CZ63" s="563"/>
      <c r="DA63" s="169"/>
      <c r="DB63" s="153"/>
      <c r="DC63" s="92"/>
      <c r="DD63" s="557"/>
      <c r="DE63" s="558"/>
      <c r="DF63" s="169"/>
      <c r="DG63" s="148"/>
      <c r="DH63" s="448"/>
      <c r="DI63" s="557"/>
      <c r="DJ63" s="563"/>
      <c r="DK63" s="169"/>
      <c r="DL63" s="153"/>
      <c r="DM63" s="92"/>
      <c r="DN63" s="289"/>
      <c r="DO63" s="482"/>
      <c r="DP63" s="496"/>
      <c r="DQ63" s="312"/>
      <c r="DR63" s="92"/>
      <c r="DS63" s="289" t="s">
        <v>158</v>
      </c>
      <c r="DT63" s="482"/>
      <c r="DU63" s="496">
        <v>16</v>
      </c>
      <c r="DV63" s="312"/>
      <c r="DW63" s="92"/>
      <c r="DX63" s="289"/>
      <c r="DY63" s="482"/>
      <c r="DZ63" s="1207"/>
      <c r="EA63" s="312"/>
      <c r="EB63" s="92"/>
      <c r="EC63" s="289"/>
      <c r="ED63" s="482"/>
      <c r="EE63" s="496"/>
      <c r="EF63" s="312"/>
      <c r="EG63" s="92"/>
      <c r="EH63" s="289" t="s">
        <v>817</v>
      </c>
      <c r="EI63" s="482"/>
      <c r="EJ63" s="496"/>
      <c r="EK63" s="710"/>
      <c r="EL63" s="706"/>
      <c r="EM63" s="1072"/>
      <c r="EN63" s="876"/>
      <c r="EO63" s="875"/>
      <c r="EP63" s="710"/>
      <c r="EQ63" s="706"/>
      <c r="ER63" s="873"/>
      <c r="ES63" s="876"/>
      <c r="ET63" s="875"/>
      <c r="EU63" s="710"/>
      <c r="EV63" s="706"/>
      <c r="EW63" s="1072"/>
      <c r="EX63" s="876"/>
      <c r="EY63" s="875"/>
      <c r="EZ63" s="710"/>
      <c r="FA63" s="706"/>
      <c r="FB63" s="1072" t="s">
        <v>938</v>
      </c>
      <c r="FC63" s="876"/>
      <c r="FD63" s="875"/>
      <c r="FE63" s="710"/>
      <c r="FF63" s="706"/>
      <c r="FG63" s="961"/>
      <c r="FH63" s="712"/>
      <c r="FI63" s="708"/>
      <c r="FJ63" s="710"/>
      <c r="FK63" s="706"/>
      <c r="FL63" s="1072" t="s">
        <v>957</v>
      </c>
      <c r="FM63" s="876"/>
      <c r="FN63" s="875"/>
      <c r="FO63" s="705"/>
      <c r="FP63" s="709"/>
      <c r="FQ63" s="873"/>
      <c r="FR63" s="876"/>
      <c r="FS63" s="875"/>
      <c r="FT63" s="705"/>
      <c r="FU63" s="709"/>
      <c r="FV63" s="1072" t="s">
        <v>942</v>
      </c>
      <c r="FW63" s="876"/>
      <c r="FX63" s="875"/>
      <c r="FY63" s="710"/>
      <c r="FZ63" s="706"/>
      <c r="GA63" s="1072"/>
      <c r="GB63" s="876"/>
      <c r="GC63" s="875"/>
      <c r="GD63" s="710"/>
      <c r="GE63" s="706"/>
      <c r="GF63" s="1072" t="s">
        <v>954</v>
      </c>
      <c r="GG63" s="876"/>
      <c r="GH63" s="875">
        <v>24</v>
      </c>
      <c r="GI63" s="764"/>
      <c r="GJ63" s="765"/>
      <c r="GK63" s="766"/>
      <c r="GL63" s="767"/>
      <c r="GM63" s="768"/>
      <c r="GN63" s="764"/>
      <c r="GO63" s="765"/>
      <c r="GP63" s="766"/>
      <c r="GQ63" s="767"/>
      <c r="GR63" s="768"/>
      <c r="GS63" s="764"/>
      <c r="GT63" s="765"/>
      <c r="GU63" s="766"/>
      <c r="GV63" s="767"/>
      <c r="GW63" s="768"/>
      <c r="GX63" s="153"/>
      <c r="GY63" s="92"/>
      <c r="GZ63" s="587"/>
      <c r="HA63" s="584"/>
      <c r="HB63" s="169"/>
      <c r="HC63" s="153"/>
      <c r="HD63" s="92"/>
      <c r="HE63" s="587"/>
      <c r="HF63" s="584"/>
      <c r="HG63" s="169"/>
      <c r="HH63" s="153"/>
      <c r="HI63" s="92"/>
      <c r="HJ63" s="587" t="s">
        <v>961</v>
      </c>
      <c r="HK63" s="584"/>
      <c r="HL63" s="902"/>
      <c r="HM63" s="148"/>
      <c r="HN63" s="92"/>
      <c r="HO63" s="587"/>
      <c r="HP63" s="584"/>
      <c r="HQ63" s="169"/>
      <c r="HR63" s="153"/>
      <c r="HS63" s="92"/>
      <c r="HT63" s="587"/>
      <c r="HU63" s="584"/>
      <c r="HV63" s="902"/>
      <c r="HW63" s="153"/>
      <c r="HX63" s="92"/>
      <c r="HY63" s="587"/>
      <c r="HZ63" s="584"/>
      <c r="IA63" s="902"/>
      <c r="IB63" s="153"/>
      <c r="IC63" s="92"/>
      <c r="ID63" s="587"/>
      <c r="IE63" s="584"/>
      <c r="IF63" s="169"/>
      <c r="IG63" s="841"/>
      <c r="IH63" s="81"/>
      <c r="II63" s="1371"/>
      <c r="IJ63" s="1371"/>
      <c r="IK63" s="1371"/>
      <c r="IL63" s="1368"/>
      <c r="IM63" s="1368"/>
      <c r="IN63" s="1368"/>
      <c r="IO63" s="1368"/>
      <c r="IP63" s="1368"/>
      <c r="IQ63" s="1368"/>
      <c r="IR63" s="1368"/>
      <c r="IS63" s="1368"/>
      <c r="IT63" s="1368"/>
      <c r="IU63" s="1378"/>
      <c r="IV63" s="1368"/>
      <c r="IW63" s="1368"/>
      <c r="IX63" s="1368"/>
      <c r="IY63" s="1368"/>
      <c r="IZ63" s="1373"/>
      <c r="JA63" s="129"/>
      <c r="JB63" s="1352"/>
      <c r="JC63" s="1387"/>
      <c r="JD63" s="1352"/>
      <c r="JE63" s="1352"/>
      <c r="JF63" s="1352"/>
      <c r="JG63" s="1352"/>
      <c r="JH63" s="1352"/>
      <c r="JI63" s="1352"/>
      <c r="JJ63" s="1352"/>
      <c r="JK63" s="1352"/>
      <c r="JL63" s="1352"/>
      <c r="JM63" s="1352"/>
      <c r="JN63" s="1381"/>
      <c r="JO63" s="1352"/>
      <c r="JP63" s="1352"/>
      <c r="JQ63" s="1352"/>
      <c r="JR63" s="1358"/>
      <c r="JS63" s="118"/>
      <c r="JT63" s="108"/>
      <c r="JU63" s="1355"/>
      <c r="JV63" s="1360"/>
      <c r="JW63" s="1355"/>
      <c r="JX63" s="1355"/>
      <c r="JY63" s="1355"/>
      <c r="JZ63" s="1355"/>
      <c r="KA63" s="1355"/>
      <c r="KB63" s="1355"/>
      <c r="KC63" s="1355"/>
      <c r="KD63" s="1355"/>
      <c r="KE63" s="1355"/>
      <c r="KF63" s="1355"/>
      <c r="KG63" s="1360"/>
      <c r="KH63" s="1360"/>
      <c r="KI63" s="1360"/>
      <c r="KJ63" s="1360"/>
      <c r="KK63" s="1355"/>
      <c r="KL63" s="1355"/>
      <c r="KM63" s="1360"/>
      <c r="KN63" s="1360"/>
      <c r="KO63" s="1360"/>
      <c r="KP63" s="1360"/>
      <c r="KQ63" s="1360"/>
      <c r="KR63" s="1360"/>
      <c r="KS63" s="1360"/>
      <c r="KT63" s="1360"/>
      <c r="KU63" s="1360"/>
      <c r="KV63" s="1360"/>
      <c r="KW63" s="1360"/>
      <c r="KX63" s="1360"/>
      <c r="KY63" s="1360"/>
      <c r="KZ63" s="1360"/>
      <c r="LA63" s="1355"/>
      <c r="LB63" s="1355"/>
      <c r="LC63" s="1360"/>
      <c r="LD63" s="1360"/>
      <c r="LE63" s="1360"/>
      <c r="LF63" s="1360"/>
    </row>
    <row r="64" spans="1:318" s="7" customFormat="1" ht="8.25" customHeight="1" thickBot="1">
      <c r="A64" s="151"/>
      <c r="B64" s="93"/>
      <c r="C64" s="203"/>
      <c r="D64" s="162"/>
      <c r="E64" s="170"/>
      <c r="F64" s="151"/>
      <c r="G64" s="93"/>
      <c r="H64" s="203"/>
      <c r="I64" s="162"/>
      <c r="J64" s="170"/>
      <c r="K64" s="151"/>
      <c r="L64" s="93"/>
      <c r="M64" s="259"/>
      <c r="N64" s="162"/>
      <c r="O64" s="170"/>
      <c r="P64" s="149"/>
      <c r="Q64" s="93"/>
      <c r="R64" s="259"/>
      <c r="S64" s="162"/>
      <c r="T64" s="170"/>
      <c r="U64" s="151"/>
      <c r="V64" s="93"/>
      <c r="W64" s="259"/>
      <c r="X64" s="162"/>
      <c r="Y64" s="170"/>
      <c r="Z64" s="149"/>
      <c r="AA64" s="93"/>
      <c r="AB64" s="259"/>
      <c r="AC64" s="162"/>
      <c r="AD64" s="170"/>
      <c r="AE64" s="151"/>
      <c r="AF64" s="93"/>
      <c r="AG64" s="259" t="s">
        <v>917</v>
      </c>
      <c r="AH64" s="162"/>
      <c r="AI64" s="1201"/>
      <c r="AJ64" s="149"/>
      <c r="AK64" s="93"/>
      <c r="AL64" s="884"/>
      <c r="AM64" s="885"/>
      <c r="AN64" s="1201"/>
      <c r="AO64" s="151"/>
      <c r="AP64" s="93"/>
      <c r="AQ64" s="203"/>
      <c r="AR64" s="162"/>
      <c r="AS64" s="170"/>
      <c r="AT64" s="151"/>
      <c r="AU64" s="93"/>
      <c r="AV64" s="506"/>
      <c r="AW64" s="262"/>
      <c r="AX64" s="170"/>
      <c r="AY64" s="149"/>
      <c r="AZ64" s="93"/>
      <c r="BA64" s="259"/>
      <c r="BB64" s="162"/>
      <c r="BC64" s="403"/>
      <c r="BD64" s="149"/>
      <c r="BE64" s="93"/>
      <c r="BF64" s="259"/>
      <c r="BG64" s="162"/>
      <c r="BH64" s="403"/>
      <c r="BI64" s="149"/>
      <c r="BJ64" s="93"/>
      <c r="BK64" s="259"/>
      <c r="BL64" s="162"/>
      <c r="BM64" s="403"/>
      <c r="BN64" s="466"/>
      <c r="BO64" s="469"/>
      <c r="BP64" s="559"/>
      <c r="BQ64" s="560"/>
      <c r="BR64" s="465"/>
      <c r="BS64" s="149"/>
      <c r="BT64" s="93"/>
      <c r="BU64" s="559"/>
      <c r="BV64" s="560"/>
      <c r="BW64" s="465"/>
      <c r="BX64" s="149"/>
      <c r="BY64" s="93"/>
      <c r="BZ64" s="559" t="s">
        <v>390</v>
      </c>
      <c r="CA64" s="560"/>
      <c r="CB64" s="465"/>
      <c r="CC64" s="151"/>
      <c r="CD64" s="93"/>
      <c r="CE64" s="259"/>
      <c r="CF64" s="162"/>
      <c r="CG64" s="170"/>
      <c r="CH64" s="151"/>
      <c r="CI64" s="93"/>
      <c r="CJ64" s="259"/>
      <c r="CK64" s="483"/>
      <c r="CL64" s="170"/>
      <c r="CM64" s="151"/>
      <c r="CN64" s="93"/>
      <c r="CO64" s="559" t="s">
        <v>931</v>
      </c>
      <c r="CP64" s="560"/>
      <c r="CQ64" s="170"/>
      <c r="CR64" s="151"/>
      <c r="CS64" s="93"/>
      <c r="CT64" s="559" t="s">
        <v>929</v>
      </c>
      <c r="CU64" s="560"/>
      <c r="CV64" s="170"/>
      <c r="CW64" s="151"/>
      <c r="CX64" s="93"/>
      <c r="CY64" s="559"/>
      <c r="CZ64" s="560"/>
      <c r="DA64" s="170"/>
      <c r="DB64" s="151"/>
      <c r="DC64" s="93"/>
      <c r="DD64" s="559"/>
      <c r="DE64" s="560"/>
      <c r="DF64" s="170"/>
      <c r="DG64" s="149"/>
      <c r="DH64" s="112"/>
      <c r="DI64" s="559"/>
      <c r="DJ64" s="560"/>
      <c r="DK64" s="170"/>
      <c r="DL64" s="151"/>
      <c r="DM64" s="93"/>
      <c r="DN64" s="399"/>
      <c r="DO64" s="483"/>
      <c r="DP64" s="664"/>
      <c r="DQ64" s="313"/>
      <c r="DR64" s="112"/>
      <c r="DS64" s="399" t="s">
        <v>929</v>
      </c>
      <c r="DT64" s="483"/>
      <c r="DU64" s="664"/>
      <c r="DV64" s="313"/>
      <c r="DW64" s="112"/>
      <c r="DX64" s="399"/>
      <c r="DY64" s="483"/>
      <c r="DZ64" s="1208"/>
      <c r="EA64" s="313"/>
      <c r="EB64" s="93"/>
      <c r="EC64" s="399"/>
      <c r="ED64" s="483"/>
      <c r="EE64" s="664"/>
      <c r="EF64" s="313"/>
      <c r="EG64" s="93"/>
      <c r="EH64" s="399"/>
      <c r="EI64" s="483"/>
      <c r="EJ64" s="664"/>
      <c r="EK64" s="718"/>
      <c r="EL64" s="719"/>
      <c r="EM64" s="1073"/>
      <c r="EN64" s="878"/>
      <c r="EO64" s="879"/>
      <c r="EP64" s="718"/>
      <c r="EQ64" s="719"/>
      <c r="ER64" s="877"/>
      <c r="ES64" s="878"/>
      <c r="ET64" s="879"/>
      <c r="EU64" s="718"/>
      <c r="EV64" s="719"/>
      <c r="EW64" s="1073"/>
      <c r="EX64" s="878"/>
      <c r="EY64" s="879"/>
      <c r="EZ64" s="718"/>
      <c r="FA64" s="719"/>
      <c r="FB64" s="1073" t="s">
        <v>940</v>
      </c>
      <c r="FC64" s="878"/>
      <c r="FD64" s="879"/>
      <c r="FE64" s="718"/>
      <c r="FF64" s="719"/>
      <c r="FG64" s="962"/>
      <c r="FH64" s="962"/>
      <c r="FI64" s="717"/>
      <c r="FJ64" s="718"/>
      <c r="FK64" s="719"/>
      <c r="FL64" s="1073"/>
      <c r="FM64" s="878"/>
      <c r="FN64" s="879"/>
      <c r="FO64" s="713"/>
      <c r="FP64" s="714"/>
      <c r="FQ64" s="877"/>
      <c r="FR64" s="878"/>
      <c r="FS64" s="879"/>
      <c r="FT64" s="713"/>
      <c r="FU64" s="714"/>
      <c r="FV64" s="1073" t="s">
        <v>943</v>
      </c>
      <c r="FW64" s="878"/>
      <c r="FX64" s="879"/>
      <c r="FY64" s="718"/>
      <c r="FZ64" s="719"/>
      <c r="GA64" s="1073"/>
      <c r="GB64" s="878"/>
      <c r="GC64" s="879"/>
      <c r="GD64" s="718"/>
      <c r="GE64" s="719"/>
      <c r="GF64" s="1073"/>
      <c r="GG64" s="878"/>
      <c r="GH64" s="879"/>
      <c r="GI64" s="769"/>
      <c r="GJ64" s="774"/>
      <c r="GK64" s="771"/>
      <c r="GL64" s="771"/>
      <c r="GM64" s="772"/>
      <c r="GN64" s="769"/>
      <c r="GO64" s="774"/>
      <c r="GP64" s="771"/>
      <c r="GQ64" s="771"/>
      <c r="GR64" s="772"/>
      <c r="GS64" s="769"/>
      <c r="GT64" s="774"/>
      <c r="GU64" s="771"/>
      <c r="GV64" s="771"/>
      <c r="GW64" s="772"/>
      <c r="GX64" s="151"/>
      <c r="GY64" s="93"/>
      <c r="GZ64" s="588"/>
      <c r="HA64" s="588"/>
      <c r="HB64" s="170"/>
      <c r="HC64" s="151"/>
      <c r="HD64" s="93"/>
      <c r="HE64" s="588"/>
      <c r="HF64" s="588"/>
      <c r="HG64" s="170"/>
      <c r="HH64" s="151"/>
      <c r="HI64" s="93"/>
      <c r="HJ64" s="1205"/>
      <c r="HK64" s="1205"/>
      <c r="HL64" s="903"/>
      <c r="HM64" s="149"/>
      <c r="HN64" s="93"/>
      <c r="HO64" s="588"/>
      <c r="HP64" s="588"/>
      <c r="HQ64" s="170"/>
      <c r="HR64" s="151"/>
      <c r="HS64" s="93"/>
      <c r="HT64" s="1205"/>
      <c r="HU64" s="1205"/>
      <c r="HV64" s="903"/>
      <c r="HW64" s="151"/>
      <c r="HX64" s="93"/>
      <c r="HY64" s="1205"/>
      <c r="HZ64" s="1205"/>
      <c r="IA64" s="903"/>
      <c r="IB64" s="151"/>
      <c r="IC64" s="93"/>
      <c r="ID64" s="588"/>
      <c r="IE64" s="588"/>
      <c r="IF64" s="170"/>
      <c r="IG64" s="841"/>
      <c r="IH64" s="82"/>
      <c r="II64" s="1372"/>
      <c r="IJ64" s="1372"/>
      <c r="IK64" s="1372"/>
      <c r="IL64" s="1369"/>
      <c r="IM64" s="1369"/>
      <c r="IN64" s="1369"/>
      <c r="IO64" s="1369"/>
      <c r="IP64" s="1369"/>
      <c r="IQ64" s="1369"/>
      <c r="IR64" s="1369"/>
      <c r="IS64" s="1369"/>
      <c r="IT64" s="1369"/>
      <c r="IU64" s="1379"/>
      <c r="IV64" s="1369"/>
      <c r="IW64" s="1369"/>
      <c r="IX64" s="1369"/>
      <c r="IY64" s="1369"/>
      <c r="IZ64" s="1373"/>
      <c r="JA64" s="130"/>
      <c r="JB64" s="1353"/>
      <c r="JC64" s="1388"/>
      <c r="JD64" s="1353"/>
      <c r="JE64" s="1353"/>
      <c r="JF64" s="1353"/>
      <c r="JG64" s="1353"/>
      <c r="JH64" s="1353"/>
      <c r="JI64" s="1353"/>
      <c r="JJ64" s="1353"/>
      <c r="JK64" s="1353"/>
      <c r="JL64" s="1353"/>
      <c r="JM64" s="1353"/>
      <c r="JN64" s="1382"/>
      <c r="JO64" s="1353"/>
      <c r="JP64" s="1353"/>
      <c r="JQ64" s="1353"/>
      <c r="JR64" s="1359"/>
      <c r="JS64" s="119"/>
      <c r="JT64" s="109"/>
      <c r="JU64" s="1356"/>
      <c r="JV64" s="1360"/>
      <c r="JW64" s="1356"/>
      <c r="JX64" s="1356"/>
      <c r="JY64" s="1356"/>
      <c r="JZ64" s="1356"/>
      <c r="KA64" s="1356"/>
      <c r="KB64" s="1356"/>
      <c r="KC64" s="1356"/>
      <c r="KD64" s="1356"/>
      <c r="KE64" s="1356"/>
      <c r="KF64" s="1356"/>
      <c r="KG64" s="1360"/>
      <c r="KH64" s="1360"/>
      <c r="KI64" s="1360"/>
      <c r="KJ64" s="1360"/>
      <c r="KK64" s="1356"/>
      <c r="KL64" s="1356"/>
      <c r="KM64" s="1360"/>
      <c r="KN64" s="1360"/>
      <c r="KO64" s="1360"/>
      <c r="KP64" s="1360"/>
      <c r="KQ64" s="1360"/>
      <c r="KR64" s="1360"/>
      <c r="KS64" s="1360"/>
      <c r="KT64" s="1360"/>
      <c r="KU64" s="1360"/>
      <c r="KV64" s="1360"/>
      <c r="KW64" s="1360"/>
      <c r="KX64" s="1360"/>
      <c r="KY64" s="1360"/>
      <c r="KZ64" s="1360"/>
      <c r="LA64" s="1356"/>
      <c r="LB64" s="1356"/>
      <c r="LC64" s="1360"/>
      <c r="LD64" s="1360"/>
      <c r="LE64" s="1360"/>
      <c r="LF64" s="1360"/>
    </row>
    <row r="65" spans="1:318" s="7" customFormat="1" ht="8.1" customHeight="1" thickBot="1">
      <c r="A65" s="152"/>
      <c r="B65" s="94"/>
      <c r="C65" s="202"/>
      <c r="D65" s="160"/>
      <c r="E65" s="168"/>
      <c r="F65" s="152"/>
      <c r="G65" s="94"/>
      <c r="H65" s="202" t="s">
        <v>716</v>
      </c>
      <c r="I65" s="160"/>
      <c r="J65" s="168"/>
      <c r="K65" s="152"/>
      <c r="L65" s="94"/>
      <c r="M65" s="256"/>
      <c r="N65" s="160"/>
      <c r="O65" s="168"/>
      <c r="P65" s="147"/>
      <c r="Q65" s="94"/>
      <c r="R65" s="256"/>
      <c r="S65" s="160"/>
      <c r="T65" s="168"/>
      <c r="U65" s="152"/>
      <c r="V65" s="94"/>
      <c r="W65" s="256"/>
      <c r="X65" s="160"/>
      <c r="Y65" s="168"/>
      <c r="Z65" s="147"/>
      <c r="AA65" s="94"/>
      <c r="AB65" s="256"/>
      <c r="AC65" s="160"/>
      <c r="AD65" s="168"/>
      <c r="AE65" s="152"/>
      <c r="AF65" s="94"/>
      <c r="AG65" s="256"/>
      <c r="AH65" s="160"/>
      <c r="AI65" s="495"/>
      <c r="AJ65" s="147"/>
      <c r="AK65" s="94"/>
      <c r="AL65" s="880"/>
      <c r="AM65" s="869"/>
      <c r="AN65" s="495"/>
      <c r="AO65" s="152"/>
      <c r="AP65" s="94"/>
      <c r="AQ65" s="202"/>
      <c r="AR65" s="160"/>
      <c r="AS65" s="168"/>
      <c r="AT65" s="152"/>
      <c r="AU65" s="94"/>
      <c r="AV65" s="505"/>
      <c r="AW65" s="260"/>
      <c r="AX65" s="168"/>
      <c r="AY65" s="147"/>
      <c r="AZ65" s="94"/>
      <c r="BA65" s="256"/>
      <c r="BB65" s="160"/>
      <c r="BC65" s="401"/>
      <c r="BD65" s="147"/>
      <c r="BE65" s="94"/>
      <c r="BF65" s="256"/>
      <c r="BG65" s="160"/>
      <c r="BH65" s="401"/>
      <c r="BI65" s="147"/>
      <c r="BJ65" s="94"/>
      <c r="BK65" s="256"/>
      <c r="BL65" s="160"/>
      <c r="BM65" s="401"/>
      <c r="BN65" s="460"/>
      <c r="BO65" s="470"/>
      <c r="BP65" s="458"/>
      <c r="BQ65" s="561"/>
      <c r="BR65" s="459"/>
      <c r="BS65" s="147"/>
      <c r="BT65" s="94"/>
      <c r="BU65" s="458"/>
      <c r="BV65" s="561"/>
      <c r="BW65" s="459"/>
      <c r="BX65" s="147"/>
      <c r="BY65" s="94"/>
      <c r="BZ65" s="458"/>
      <c r="CA65" s="561"/>
      <c r="CB65" s="459"/>
      <c r="CC65" s="152"/>
      <c r="CD65" s="94"/>
      <c r="CE65" s="256"/>
      <c r="CF65" s="160"/>
      <c r="CG65" s="168"/>
      <c r="CH65" s="152"/>
      <c r="CI65" s="94"/>
      <c r="CJ65" s="505"/>
      <c r="CK65" s="481"/>
      <c r="CL65" s="168"/>
      <c r="CM65" s="152"/>
      <c r="CN65" s="94"/>
      <c r="CO65" s="458"/>
      <c r="CP65" s="561"/>
      <c r="CQ65" s="168"/>
      <c r="CR65" s="152"/>
      <c r="CS65" s="94"/>
      <c r="CT65" s="458"/>
      <c r="CU65" s="561"/>
      <c r="CV65" s="168"/>
      <c r="CW65" s="152"/>
      <c r="CX65" s="94"/>
      <c r="CY65" s="458"/>
      <c r="CZ65" s="561"/>
      <c r="DA65" s="168"/>
      <c r="DB65" s="152"/>
      <c r="DC65" s="94"/>
      <c r="DD65" s="458"/>
      <c r="DE65" s="561"/>
      <c r="DF65" s="168"/>
      <c r="DG65" s="147"/>
      <c r="DH65" s="449"/>
      <c r="DI65" s="458"/>
      <c r="DJ65" s="561"/>
      <c r="DK65" s="168"/>
      <c r="DL65" s="152"/>
      <c r="DM65" s="94"/>
      <c r="DN65" s="404"/>
      <c r="DO65" s="481"/>
      <c r="DP65" s="495"/>
      <c r="DQ65" s="311"/>
      <c r="DR65" s="113"/>
      <c r="DS65" s="404"/>
      <c r="DT65" s="481"/>
      <c r="DU65" s="495"/>
      <c r="DV65" s="311"/>
      <c r="DW65" s="113"/>
      <c r="DX65" s="404"/>
      <c r="DY65" s="481"/>
      <c r="DZ65" s="1206"/>
      <c r="EA65" s="311"/>
      <c r="EB65" s="94"/>
      <c r="EC65" s="404"/>
      <c r="ED65" s="481"/>
      <c r="EE65" s="495"/>
      <c r="EF65" s="311"/>
      <c r="EG65" s="94"/>
      <c r="EH65" s="404"/>
      <c r="EI65" s="481"/>
      <c r="EJ65" s="495"/>
      <c r="EK65" s="704"/>
      <c r="EL65" s="720"/>
      <c r="EM65" s="1071"/>
      <c r="EN65" s="871"/>
      <c r="EO65" s="872"/>
      <c r="EP65" s="704"/>
      <c r="EQ65" s="720"/>
      <c r="ER65" s="870"/>
      <c r="ES65" s="871"/>
      <c r="ET65" s="872"/>
      <c r="EU65" s="704"/>
      <c r="EV65" s="720"/>
      <c r="EW65" s="1071"/>
      <c r="EX65" s="871"/>
      <c r="EY65" s="872"/>
      <c r="EZ65" s="704"/>
      <c r="FA65" s="720"/>
      <c r="FB65" s="1071" t="s">
        <v>933</v>
      </c>
      <c r="FC65" s="871"/>
      <c r="FD65" s="872"/>
      <c r="FE65" s="704"/>
      <c r="FF65" s="720"/>
      <c r="FG65" s="700"/>
      <c r="FH65" s="963"/>
      <c r="FI65" s="702"/>
      <c r="FJ65" s="704"/>
      <c r="FK65" s="720"/>
      <c r="FL65" s="1071" t="s">
        <v>899</v>
      </c>
      <c r="FM65" s="871"/>
      <c r="FN65" s="872"/>
      <c r="FO65" s="698"/>
      <c r="FP65" s="721"/>
      <c r="FQ65" s="870"/>
      <c r="FR65" s="871"/>
      <c r="FS65" s="872"/>
      <c r="FT65" s="698"/>
      <c r="FU65" s="721"/>
      <c r="FV65" s="1071" t="s">
        <v>941</v>
      </c>
      <c r="FW65" s="871"/>
      <c r="FX65" s="872"/>
      <c r="FY65" s="704"/>
      <c r="FZ65" s="720"/>
      <c r="GA65" s="1071"/>
      <c r="GB65" s="871"/>
      <c r="GC65" s="872"/>
      <c r="GD65" s="704"/>
      <c r="GE65" s="720"/>
      <c r="GF65" s="1071" t="s">
        <v>952</v>
      </c>
      <c r="GG65" s="871"/>
      <c r="GH65" s="872"/>
      <c r="GI65" s="759"/>
      <c r="GJ65" s="775"/>
      <c r="GK65" s="761"/>
      <c r="GL65" s="762"/>
      <c r="GM65" s="763"/>
      <c r="GN65" s="759"/>
      <c r="GO65" s="775"/>
      <c r="GP65" s="761"/>
      <c r="GQ65" s="762"/>
      <c r="GR65" s="763"/>
      <c r="GS65" s="759"/>
      <c r="GT65" s="775"/>
      <c r="GU65" s="761"/>
      <c r="GV65" s="762"/>
      <c r="GW65" s="763"/>
      <c r="GX65" s="152"/>
      <c r="GY65" s="94"/>
      <c r="GZ65" s="585"/>
      <c r="HA65" s="586"/>
      <c r="HB65" s="168"/>
      <c r="HC65" s="152"/>
      <c r="HD65" s="94"/>
      <c r="HE65" s="585"/>
      <c r="HF65" s="586"/>
      <c r="HG65" s="168"/>
      <c r="HH65" s="152"/>
      <c r="HI65" s="94"/>
      <c r="HJ65" s="585"/>
      <c r="HK65" s="586"/>
      <c r="HL65" s="901"/>
      <c r="HM65" s="147"/>
      <c r="HN65" s="94"/>
      <c r="HO65" s="585"/>
      <c r="HP65" s="586"/>
      <c r="HQ65" s="168"/>
      <c r="HR65" s="152"/>
      <c r="HS65" s="94"/>
      <c r="HT65" s="585"/>
      <c r="HU65" s="586"/>
      <c r="HV65" s="901"/>
      <c r="HW65" s="152"/>
      <c r="HX65" s="94"/>
      <c r="HY65" s="585"/>
      <c r="HZ65" s="586"/>
      <c r="IA65" s="901"/>
      <c r="IB65" s="152"/>
      <c r="IC65" s="94"/>
      <c r="ID65" s="585"/>
      <c r="IE65" s="586"/>
      <c r="IF65" s="168"/>
      <c r="IG65" s="841"/>
      <c r="IH65" s="80"/>
      <c r="II65" s="1370">
        <f>COUNTIF($A65:$IA68,"=CSB")</f>
        <v>4</v>
      </c>
      <c r="IJ65" s="1370">
        <f>COUNTIF($A65:$IA68,"41")</f>
        <v>1</v>
      </c>
      <c r="IK65" s="1370">
        <f>COUNTIF($A65:$IA68,"=42")</f>
        <v>0</v>
      </c>
      <c r="IL65" s="1367">
        <f>COUNTIF($A65:$IA68,"40")</f>
        <v>0</v>
      </c>
      <c r="IM65" s="1367">
        <f>COUNTIF($A65:$IA68,"11")</f>
        <v>1</v>
      </c>
      <c r="IN65" s="1367">
        <f>COUNTIF($A65:$IA68,"13")</f>
        <v>1</v>
      </c>
      <c r="IO65" s="1367">
        <f>COUNTIF($A65:$IA68,"=19")</f>
        <v>1</v>
      </c>
      <c r="IP65" s="1367">
        <f>COUNTIF($A65:$IA68,"=14")</f>
        <v>1</v>
      </c>
      <c r="IQ65" s="1367">
        <f>COUNTIF($A65:$IA68,"=24")</f>
        <v>2</v>
      </c>
      <c r="IR65" s="1367">
        <f>COUNTIF($A65:$IA68,"=25")</f>
        <v>1</v>
      </c>
      <c r="IS65" s="1367">
        <f>COUNTIF($A65:$IA68,"=26")</f>
        <v>1</v>
      </c>
      <c r="IT65" s="1367">
        <f>COUNTIF($A65:$IA68,"=29")</f>
        <v>1</v>
      </c>
      <c r="IU65" s="1377">
        <f>COUNTIF($A65:$IA68,"=30")</f>
        <v>0</v>
      </c>
      <c r="IV65" s="1367">
        <f>COUNTIF($A65:$IA68,"=31")</f>
        <v>7</v>
      </c>
      <c r="IW65" s="1367">
        <f>COUNTIF($A65:$IA68,"=32")</f>
        <v>1</v>
      </c>
      <c r="IX65" s="1367">
        <f>COUNTIF($A65:$IA68,"=33")</f>
        <v>1</v>
      </c>
      <c r="IY65" s="1367">
        <f>COUNTIF($A65:$IA68,"=34")</f>
        <v>2</v>
      </c>
      <c r="IZ65" s="1373">
        <f>COUNTIF($A65:$IR68,"=34")</f>
        <v>2</v>
      </c>
      <c r="JA65" s="128"/>
      <c r="JB65" s="1351" t="str">
        <f>IF(COUNTIF($A65:$IA68,"=41")&gt;0,"X"," ")</f>
        <v>X</v>
      </c>
      <c r="JC65" s="1386" t="str">
        <f>IF(COUNTIF($A65:$IA68,"=42")&gt;0,"X"," ")</f>
        <v xml:space="preserve"> </v>
      </c>
      <c r="JD65" s="1351" t="str">
        <f>IF(COUNTIF($A65:$IA68,"=40")&gt;0,"X"," ")</f>
        <v xml:space="preserve"> </v>
      </c>
      <c r="JE65" s="1351" t="str">
        <f>IF(COUNTIF($A65:$IA68,"=11")&gt;0,"X"," ")</f>
        <v>X</v>
      </c>
      <c r="JF65" s="1351" t="str">
        <f>IF(COUNTIF($A65:$IA68,"=13")&gt;0,"X"," ")</f>
        <v>X</v>
      </c>
      <c r="JG65" s="1351" t="str">
        <f>IF(COUNTIF($A65:$IA68,"=19")&gt;0,"X"," ")</f>
        <v>X</v>
      </c>
      <c r="JH65" s="1351" t="str">
        <f>IF(COUNTIF($A65:$IA68,"=14")&gt;0,"X"," ")</f>
        <v>X</v>
      </c>
      <c r="JI65" s="1351" t="str">
        <f>IF(COUNTIF($A65:$IA68,"=23")&gt;0,"X"," ")</f>
        <v>X</v>
      </c>
      <c r="JJ65" s="1351" t="str">
        <f>IF(COUNTIF($A65:$IA68,"=24")&gt;0,"X"," ")</f>
        <v>X</v>
      </c>
      <c r="JK65" s="1351" t="str">
        <f>IF(COUNTIF($A65:$IA68,"=25")&gt;0,"X"," ")</f>
        <v>X</v>
      </c>
      <c r="JL65" s="1351" t="str">
        <f>IF(COUNTIF($A65:$IA68,"=26")&gt;0,"X"," ")</f>
        <v>X</v>
      </c>
      <c r="JM65" s="1351" t="str">
        <f>IF(COUNTIF($A65:$IA68,"=29")&gt;0,"X"," ")</f>
        <v>X</v>
      </c>
      <c r="JN65" s="1380" t="str">
        <f>IF(COUNTIF($A65:$IA68,"=30")&gt;0,"X"," ")</f>
        <v xml:space="preserve"> </v>
      </c>
      <c r="JO65" s="1351" t="str">
        <f>IF(COUNTIF($A65:$IA68,"=31")&gt;0,"X"," ")</f>
        <v>X</v>
      </c>
      <c r="JP65" s="1351" t="str">
        <f>IF(COUNTIF($A65:$IA68,"=32")&gt;0,"X"," ")</f>
        <v>X</v>
      </c>
      <c r="JQ65" s="1351" t="str">
        <f>IF(COUNTIF($A65:$IA68,"=33")&gt;0,"X"," ")</f>
        <v>X</v>
      </c>
      <c r="JR65" s="1357" t="str">
        <f>IF(COUNTIF($A65:$IA68,"=34")&gt;0,"X"," ")</f>
        <v>X</v>
      </c>
      <c r="JS65" s="117"/>
      <c r="JT65" s="107"/>
      <c r="JU65" s="1354" t="str">
        <f>IF(COUNTIF($A65:$IA68,"=H.Prus")&gt;0,"Z"," ")</f>
        <v>Z</v>
      </c>
      <c r="JV65" s="1360" t="str">
        <f>IF(COUNTIF($A65:$IA68,"=M.Przybyś")&gt;0,"Z"," ")</f>
        <v xml:space="preserve"> </v>
      </c>
      <c r="JW65" s="1354" t="str">
        <f>IF(COUNTIF($A65:$IA68,"=M.Marcinkiewicz")&gt;0,"Z"," ")</f>
        <v>Z</v>
      </c>
      <c r="JX65" s="1354" t="str">
        <f>IF(COUNTIF($A65:$IA68,"=K.Cis")&gt;0,"Z"," ")</f>
        <v xml:space="preserve"> </v>
      </c>
      <c r="JY65" s="1354" t="str">
        <f>IF(COUNTIF($A65:$IA68,"=Z.Tomczykowski")&gt;0,"Z"," ")</f>
        <v>Z</v>
      </c>
      <c r="JZ65" s="1354" t="str">
        <f>IF(COUNTIF($A65:$IA68,"=K.Choroszko")&gt;0,"Z"," ")</f>
        <v xml:space="preserve"> </v>
      </c>
      <c r="KA65" s="1354" t="str">
        <f>IF(COUNTIF($A65:$IA68,"=Z.Niewiadomski")&gt;0,"Z"," ")</f>
        <v xml:space="preserve"> </v>
      </c>
      <c r="KB65" s="1354" t="str">
        <f>IF(COUNTIF($A65:$IA68,"=A.Miściur-Kaszyńska")&gt;0,"Z"," ")</f>
        <v>Z</v>
      </c>
      <c r="KC65" s="1354" t="str">
        <f>IF(COUNTIF($A65:$IA68,"=L.Demczuk")&gt;0,"Z"," ")</f>
        <v xml:space="preserve"> </v>
      </c>
      <c r="KD65" s="1354" t="str">
        <f>IF(COUNTIF($A65:$IA68,"=K.Kiejdo")&gt;0,"Z"," ")</f>
        <v xml:space="preserve"> </v>
      </c>
      <c r="KE65" s="1354" t="str">
        <f>IF(COUNTIF($A65:$IA68,"=M.Kieżun")&gt;0,"Z"," ")</f>
        <v>Z</v>
      </c>
      <c r="KF65" s="1354" t="str">
        <f>IF(COUNTIF($A65:$IA68,"=I.Kasprzyk")&gt;0,"Z"," ")</f>
        <v xml:space="preserve"> </v>
      </c>
      <c r="KG65" s="1360" t="str">
        <f>IF(COUNTIF($A65:$IA68,"=M.Choroszko")&gt;0,"Z"," ")</f>
        <v>Z</v>
      </c>
      <c r="KH65" s="1360" t="str">
        <f>IF(COUNTIF($A65:$IA68,"=M.Grzyb")&gt;0,"Z"," ")</f>
        <v>Z</v>
      </c>
      <c r="KI65" s="1360" t="str">
        <f>IF(COUNTIF($A65:$IA68,"=A.Muż")&gt;0,"Z"," ")</f>
        <v xml:space="preserve"> </v>
      </c>
      <c r="KJ65" s="1360" t="str">
        <f>IF(COUNTIF($A65:$IA68,"=E.Kicka")&gt;0,"Z"," ")</f>
        <v xml:space="preserve"> </v>
      </c>
      <c r="KK65" s="1354" t="str">
        <f>IF(COUNTIF($A65:$IA68,"=M.Palmowska")&gt;0,"Z"," ")</f>
        <v xml:space="preserve"> </v>
      </c>
      <c r="KL65" s="1354" t="str">
        <f>IF(COUNTIF($A65:$IA68,"=M.Szonert")&gt;0,"Z"," ")</f>
        <v xml:space="preserve"> </v>
      </c>
      <c r="KM65" s="1360" t="str">
        <f>IF(COUNTIF($A65:$IA68,"=E.Ciarciński")&gt;0,"Z"," ")</f>
        <v xml:space="preserve"> </v>
      </c>
      <c r="KN65" s="1360" t="str">
        <f>IF(COUNTIF($A65:$IA68,"=M.Czajka")&gt;0,"Z"," ")</f>
        <v xml:space="preserve"> </v>
      </c>
      <c r="KO65" s="1360" t="str">
        <f>IF(COUNTIF($A65:$IA68,"=E.Hepner")&gt;0,"Z"," ")</f>
        <v xml:space="preserve"> </v>
      </c>
      <c r="KP65" s="1360" t="str">
        <f>IF(COUNTIF($A65:$IA68,"=A.Naszlin")&gt;0,"Z"," ")</f>
        <v xml:space="preserve"> </v>
      </c>
      <c r="KQ65" s="1360" t="str">
        <f>IF(COUNTIF($A65:$IA68,"=A.Tychek")&gt;0,"Z"," ")</f>
        <v xml:space="preserve"> </v>
      </c>
      <c r="KR65" s="1360" t="str">
        <f>IF(COUNTIF($A65:$IA68,"=R.Sokulski")&gt;0,"Z"," ")</f>
        <v>Z</v>
      </c>
      <c r="KS65" s="1360" t="str">
        <f>IF(COUNTIF($A65:$IA68,"=S.Piotrowska")&gt;0,"Z"," ")</f>
        <v xml:space="preserve"> </v>
      </c>
      <c r="KT65" s="1360" t="str">
        <f>IF(COUNTIF($A65:$IA68,"=J.Gregorczuk")&gt;0,"Z"," ")</f>
        <v>Z</v>
      </c>
      <c r="KU65" s="1360" t="str">
        <f>IF(COUNTIF($A65:$IA68,"=A.Marciniak")&gt;0,"Z"," ")</f>
        <v>Z</v>
      </c>
      <c r="KV65" s="1360" t="str">
        <f>IF(COUNTIF($A65:$IA68,"=I.Ogulewicz")&gt;0,"Z"," ")</f>
        <v xml:space="preserve"> </v>
      </c>
      <c r="KW65" s="1360" t="str">
        <f>IF(COUNTIF($A65:$IA68,"=R.Przęczek")&gt;0,"Z"," ")</f>
        <v>Z</v>
      </c>
      <c r="KX65" s="1360" t="str">
        <f>IF(COUNTIF($A65:$IA68,"=D.Ławecka-Bednarska")&gt;0,"Z"," ")</f>
        <v xml:space="preserve"> </v>
      </c>
      <c r="KY65" s="1360" t="str">
        <f>IF(COUNTIF($A65:$IA68,"=M.Ciszek")&gt;0,"Z"," ")</f>
        <v xml:space="preserve"> </v>
      </c>
      <c r="KZ65" s="1360" t="str">
        <f>IF(COUNTIF($A65:$IA68,"=M.Lipiński")&gt;0,"Z"," ")</f>
        <v xml:space="preserve"> </v>
      </c>
      <c r="LA65" s="1354" t="str">
        <f>IF(COUNTIF($A65:$IA68,"=M.Kluz")&gt;0,"Z"," ")</f>
        <v xml:space="preserve"> </v>
      </c>
      <c r="LB65" s="1354" t="str">
        <f>IF(COUNTIF($A65:$IA68,"=N.Liakh")&gt;0,"Z"," ")</f>
        <v>Z</v>
      </c>
      <c r="LC65" s="1360" t="str">
        <f>IF(COUNTIF($A65:$IA68,"=J.Lubkiewicz")&gt;0,"Z"," ")</f>
        <v xml:space="preserve"> </v>
      </c>
      <c r="LD65" s="1360" t="str">
        <f>IF(COUNTIF($A65:$IA68,"=J.Fukowska")&gt;0,"Z"," ")</f>
        <v xml:space="preserve"> </v>
      </c>
      <c r="LE65" s="1360" t="str">
        <f>IF(COUNTIF($A65:$IA68,"=H.Libuda")&gt;0,"Z"," ")</f>
        <v>Z</v>
      </c>
      <c r="LF65" s="1360" t="str">
        <f>IF(COUNTIF($A65:$IA68,"=A.Jastrzębska")&gt;0,"Z"," ")</f>
        <v xml:space="preserve"> </v>
      </c>
    </row>
    <row r="66" spans="1:318" s="7" customFormat="1" ht="8.1" customHeight="1" thickBot="1">
      <c r="A66" s="153" t="s">
        <v>13</v>
      </c>
      <c r="B66" s="95" t="s">
        <v>14</v>
      </c>
      <c r="C66" s="201"/>
      <c r="D66" s="161"/>
      <c r="E66" s="169"/>
      <c r="F66" s="153" t="s">
        <v>13</v>
      </c>
      <c r="G66" s="95" t="s">
        <v>14</v>
      </c>
      <c r="H66" s="201" t="s">
        <v>909</v>
      </c>
      <c r="I66" s="161" t="s">
        <v>123</v>
      </c>
      <c r="J66" s="169">
        <v>26</v>
      </c>
      <c r="K66" s="153" t="s">
        <v>13</v>
      </c>
      <c r="L66" s="95" t="s">
        <v>14</v>
      </c>
      <c r="M66" s="257" t="s">
        <v>926</v>
      </c>
      <c r="N66" s="665" t="s">
        <v>927</v>
      </c>
      <c r="O66" s="169">
        <v>34</v>
      </c>
      <c r="P66" s="148" t="s">
        <v>13</v>
      </c>
      <c r="Q66" s="95" t="s">
        <v>14</v>
      </c>
      <c r="R66" s="257" t="s">
        <v>928</v>
      </c>
      <c r="S66" s="665" t="s">
        <v>927</v>
      </c>
      <c r="T66" s="169">
        <v>34</v>
      </c>
      <c r="U66" s="153" t="s">
        <v>13</v>
      </c>
      <c r="V66" s="95" t="s">
        <v>14</v>
      </c>
      <c r="W66" s="257"/>
      <c r="X66" s="665"/>
      <c r="Y66" s="169"/>
      <c r="Z66" s="148" t="s">
        <v>13</v>
      </c>
      <c r="AA66" s="95" t="s">
        <v>14</v>
      </c>
      <c r="AB66" s="257"/>
      <c r="AC66" s="665"/>
      <c r="AD66" s="169"/>
      <c r="AE66" s="153" t="s">
        <v>13</v>
      </c>
      <c r="AF66" s="95" t="s">
        <v>14</v>
      </c>
      <c r="AG66" s="257" t="s">
        <v>721</v>
      </c>
      <c r="AH66" s="166" t="s">
        <v>120</v>
      </c>
      <c r="AI66" s="496">
        <v>11</v>
      </c>
      <c r="AJ66" s="148" t="s">
        <v>13</v>
      </c>
      <c r="AK66" s="95" t="s">
        <v>14</v>
      </c>
      <c r="AL66" s="881"/>
      <c r="AM66" s="584"/>
      <c r="AN66" s="496"/>
      <c r="AO66" s="153" t="s">
        <v>13</v>
      </c>
      <c r="AP66" s="95" t="s">
        <v>14</v>
      </c>
      <c r="AQ66" s="201" t="s">
        <v>923</v>
      </c>
      <c r="AR66" s="161" t="s">
        <v>37</v>
      </c>
      <c r="AS66" s="169">
        <v>23</v>
      </c>
      <c r="AT66" s="153" t="s">
        <v>13</v>
      </c>
      <c r="AU66" s="95" t="s">
        <v>14</v>
      </c>
      <c r="AV66" s="289"/>
      <c r="AW66" s="166"/>
      <c r="AX66" s="169"/>
      <c r="AY66" s="148" t="s">
        <v>13</v>
      </c>
      <c r="AZ66" s="95" t="s">
        <v>14</v>
      </c>
      <c r="BA66" s="257" t="s">
        <v>153</v>
      </c>
      <c r="BB66" s="166" t="s">
        <v>86</v>
      </c>
      <c r="BC66" s="402">
        <v>19</v>
      </c>
      <c r="BD66" s="148" t="s">
        <v>13</v>
      </c>
      <c r="BE66" s="95" t="s">
        <v>14</v>
      </c>
      <c r="BF66" s="257"/>
      <c r="BG66" s="166"/>
      <c r="BH66" s="402"/>
      <c r="BI66" s="148" t="s">
        <v>13</v>
      </c>
      <c r="BJ66" s="95" t="s">
        <v>14</v>
      </c>
      <c r="BK66" s="257" t="s">
        <v>153</v>
      </c>
      <c r="BL66" s="166" t="s">
        <v>966</v>
      </c>
      <c r="BM66" s="402">
        <v>13</v>
      </c>
      <c r="BN66" s="463" t="s">
        <v>13</v>
      </c>
      <c r="BO66" s="471" t="s">
        <v>14</v>
      </c>
      <c r="BP66" s="648"/>
      <c r="BQ66" s="556"/>
      <c r="BR66" s="462"/>
      <c r="BS66" s="148" t="s">
        <v>13</v>
      </c>
      <c r="BT66" s="95" t="s">
        <v>14</v>
      </c>
      <c r="BU66" s="648"/>
      <c r="BV66" s="556"/>
      <c r="BW66" s="462"/>
      <c r="BX66" s="148" t="s">
        <v>13</v>
      </c>
      <c r="BY66" s="95" t="s">
        <v>14</v>
      </c>
      <c r="BZ66" s="648" t="s">
        <v>153</v>
      </c>
      <c r="CA66" s="556" t="s">
        <v>32</v>
      </c>
      <c r="CB66" s="462">
        <v>14</v>
      </c>
      <c r="CC66" s="153" t="s">
        <v>13</v>
      </c>
      <c r="CD66" s="95" t="s">
        <v>14</v>
      </c>
      <c r="CE66" s="257"/>
      <c r="CF66" s="166"/>
      <c r="CG66" s="169"/>
      <c r="CH66" s="153" t="s">
        <v>13</v>
      </c>
      <c r="CI66" s="95" t="s">
        <v>14</v>
      </c>
      <c r="CJ66" s="289"/>
      <c r="CK66" s="166"/>
      <c r="CL66" s="169"/>
      <c r="CM66" s="153" t="s">
        <v>13</v>
      </c>
      <c r="CN66" s="95" t="s">
        <v>14</v>
      </c>
      <c r="CO66" s="648" t="s">
        <v>153</v>
      </c>
      <c r="CP66" s="556" t="s">
        <v>614</v>
      </c>
      <c r="CQ66" s="169" t="s">
        <v>207</v>
      </c>
      <c r="CR66" s="153" t="s">
        <v>13</v>
      </c>
      <c r="CS66" s="95" t="s">
        <v>14</v>
      </c>
      <c r="CT66" s="648" t="s">
        <v>153</v>
      </c>
      <c r="CU66" s="556" t="s">
        <v>930</v>
      </c>
      <c r="CV66" s="169" t="s">
        <v>207</v>
      </c>
      <c r="CW66" s="153" t="s">
        <v>13</v>
      </c>
      <c r="CX66" s="95" t="s">
        <v>14</v>
      </c>
      <c r="CY66" s="648"/>
      <c r="CZ66" s="562"/>
      <c r="DA66" s="169"/>
      <c r="DB66" s="153" t="s">
        <v>13</v>
      </c>
      <c r="DC66" s="95" t="s">
        <v>14</v>
      </c>
      <c r="DD66" s="648"/>
      <c r="DE66" s="562"/>
      <c r="DF66" s="169"/>
      <c r="DG66" s="148" t="s">
        <v>13</v>
      </c>
      <c r="DH66" s="450" t="s">
        <v>14</v>
      </c>
      <c r="DI66" s="648"/>
      <c r="DJ66" s="562"/>
      <c r="DK66" s="169"/>
      <c r="DL66" s="153" t="s">
        <v>13</v>
      </c>
      <c r="DM66" s="95" t="s">
        <v>14</v>
      </c>
      <c r="DN66" s="396"/>
      <c r="DO66" s="166"/>
      <c r="DP66" s="496"/>
      <c r="DQ66" s="312" t="s">
        <v>7</v>
      </c>
      <c r="DR66" s="92" t="s">
        <v>8</v>
      </c>
      <c r="DS66" s="396" t="s">
        <v>153</v>
      </c>
      <c r="DT66" s="166" t="s">
        <v>861</v>
      </c>
      <c r="DU66" s="496" t="s">
        <v>207</v>
      </c>
      <c r="DV66" s="312" t="s">
        <v>7</v>
      </c>
      <c r="DW66" s="92" t="s">
        <v>8</v>
      </c>
      <c r="DX66" s="396"/>
      <c r="DY66" s="166"/>
      <c r="DZ66" s="1207"/>
      <c r="EA66" s="312" t="s">
        <v>13</v>
      </c>
      <c r="EB66" s="95" t="s">
        <v>14</v>
      </c>
      <c r="EC66" s="396"/>
      <c r="ED66" s="166"/>
      <c r="EE66" s="496"/>
      <c r="EF66" s="312" t="s">
        <v>13</v>
      </c>
      <c r="EG66" s="95" t="s">
        <v>14</v>
      </c>
      <c r="EH66" s="396" t="s">
        <v>153</v>
      </c>
      <c r="EI66" s="166" t="s">
        <v>932</v>
      </c>
      <c r="EJ66" s="496">
        <v>25</v>
      </c>
      <c r="EK66" s="710" t="s">
        <v>13</v>
      </c>
      <c r="EL66" s="722" t="s">
        <v>14</v>
      </c>
      <c r="EM66" s="1072" t="s">
        <v>865</v>
      </c>
      <c r="EN66" s="874" t="s">
        <v>23</v>
      </c>
      <c r="EO66" s="875">
        <v>31</v>
      </c>
      <c r="EP66" s="710" t="s">
        <v>13</v>
      </c>
      <c r="EQ66" s="722" t="s">
        <v>14</v>
      </c>
      <c r="ER66" s="873" t="s">
        <v>865</v>
      </c>
      <c r="ES66" s="874" t="s">
        <v>23</v>
      </c>
      <c r="ET66" s="875">
        <v>31</v>
      </c>
      <c r="EU66" s="710" t="s">
        <v>13</v>
      </c>
      <c r="EV66" s="722" t="s">
        <v>14</v>
      </c>
      <c r="EW66" s="1072" t="s">
        <v>865</v>
      </c>
      <c r="EX66" s="874" t="s">
        <v>23</v>
      </c>
      <c r="EY66" s="875">
        <v>31</v>
      </c>
      <c r="EZ66" s="710" t="s">
        <v>13</v>
      </c>
      <c r="FA66" s="722" t="s">
        <v>14</v>
      </c>
      <c r="FB66" s="1072" t="s">
        <v>935</v>
      </c>
      <c r="FC66" s="874" t="s">
        <v>152</v>
      </c>
      <c r="FD66" s="875">
        <v>32</v>
      </c>
      <c r="FE66" s="710" t="s">
        <v>13</v>
      </c>
      <c r="FF66" s="722" t="s">
        <v>14</v>
      </c>
      <c r="FG66" s="960" t="s">
        <v>865</v>
      </c>
      <c r="FH66" s="964" t="s">
        <v>23</v>
      </c>
      <c r="FI66" s="708">
        <v>31</v>
      </c>
      <c r="FJ66" s="710" t="s">
        <v>13</v>
      </c>
      <c r="FK66" s="722" t="s">
        <v>14</v>
      </c>
      <c r="FL66" s="1072" t="s">
        <v>956</v>
      </c>
      <c r="FM66" s="1074" t="s">
        <v>936</v>
      </c>
      <c r="FN66" s="875"/>
      <c r="FO66" s="705" t="s">
        <v>13</v>
      </c>
      <c r="FP66" s="723" t="s">
        <v>14</v>
      </c>
      <c r="FQ66" s="873" t="s">
        <v>865</v>
      </c>
      <c r="FR66" s="874" t="s">
        <v>23</v>
      </c>
      <c r="FS66" s="875">
        <v>31</v>
      </c>
      <c r="FT66" s="705" t="s">
        <v>13</v>
      </c>
      <c r="FU66" s="723" t="s">
        <v>14</v>
      </c>
      <c r="FV66" s="1072" t="s">
        <v>939</v>
      </c>
      <c r="FW66" s="874" t="s">
        <v>697</v>
      </c>
      <c r="FX66" s="875">
        <v>33</v>
      </c>
      <c r="FY66" s="710" t="s">
        <v>13</v>
      </c>
      <c r="FZ66" s="722" t="s">
        <v>14</v>
      </c>
      <c r="GA66" s="1072" t="s">
        <v>865</v>
      </c>
      <c r="GB66" s="874" t="s">
        <v>23</v>
      </c>
      <c r="GC66" s="875">
        <v>31</v>
      </c>
      <c r="GD66" s="710" t="s">
        <v>13</v>
      </c>
      <c r="GE66" s="722" t="s">
        <v>14</v>
      </c>
      <c r="GF66" s="1072" t="s">
        <v>955</v>
      </c>
      <c r="GG66" s="874" t="s">
        <v>724</v>
      </c>
      <c r="GH66" s="875" t="s">
        <v>207</v>
      </c>
      <c r="GI66" s="764" t="s">
        <v>13</v>
      </c>
      <c r="GJ66" s="776" t="s">
        <v>14</v>
      </c>
      <c r="GK66" s="766" t="s">
        <v>865</v>
      </c>
      <c r="GL66" s="767" t="s">
        <v>23</v>
      </c>
      <c r="GM66" s="768">
        <v>31</v>
      </c>
      <c r="GN66" s="764" t="s">
        <v>13</v>
      </c>
      <c r="GO66" s="776" t="s">
        <v>14</v>
      </c>
      <c r="GP66" s="766"/>
      <c r="GQ66" s="767"/>
      <c r="GR66" s="768"/>
      <c r="GS66" s="764" t="s">
        <v>13</v>
      </c>
      <c r="GT66" s="776" t="s">
        <v>14</v>
      </c>
      <c r="GU66" s="766"/>
      <c r="GV66" s="767"/>
      <c r="GW66" s="768"/>
      <c r="GX66" s="153" t="s">
        <v>13</v>
      </c>
      <c r="GY66" s="95" t="s">
        <v>14</v>
      </c>
      <c r="GZ66" s="587"/>
      <c r="HA66" s="584"/>
      <c r="HB66" s="169"/>
      <c r="HC66" s="153" t="s">
        <v>13</v>
      </c>
      <c r="HD66" s="95" t="s">
        <v>14</v>
      </c>
      <c r="HE66" s="587" t="s">
        <v>864</v>
      </c>
      <c r="HF66" s="584" t="s">
        <v>617</v>
      </c>
      <c r="HG66" s="169">
        <v>24</v>
      </c>
      <c r="HH66" s="153" t="s">
        <v>13</v>
      </c>
      <c r="HI66" s="95" t="s">
        <v>14</v>
      </c>
      <c r="HJ66" s="587" t="s">
        <v>960</v>
      </c>
      <c r="HK66" s="584" t="s">
        <v>43</v>
      </c>
      <c r="HL66" s="902">
        <v>41</v>
      </c>
      <c r="HM66" s="148" t="s">
        <v>13</v>
      </c>
      <c r="HN66" s="95" t="s">
        <v>14</v>
      </c>
      <c r="HO66" s="587"/>
      <c r="HP66" s="584"/>
      <c r="HQ66" s="169"/>
      <c r="HR66" s="153" t="s">
        <v>13</v>
      </c>
      <c r="HS66" s="95" t="s">
        <v>14</v>
      </c>
      <c r="HT66" s="587"/>
      <c r="HU66" s="584"/>
      <c r="HV66" s="902"/>
      <c r="HW66" s="153" t="s">
        <v>13</v>
      </c>
      <c r="HX66" s="95" t="s">
        <v>14</v>
      </c>
      <c r="HY66" s="587"/>
      <c r="HZ66" s="584"/>
      <c r="IA66" s="902"/>
      <c r="IB66" s="153" t="s">
        <v>13</v>
      </c>
      <c r="IC66" s="95" t="s">
        <v>14</v>
      </c>
      <c r="ID66" s="587"/>
      <c r="IE66" s="584"/>
      <c r="IF66" s="169"/>
      <c r="IG66" s="841"/>
      <c r="IH66" s="81" t="s">
        <v>13</v>
      </c>
      <c r="II66" s="1371"/>
      <c r="IJ66" s="1371"/>
      <c r="IK66" s="1371"/>
      <c r="IL66" s="1368"/>
      <c r="IM66" s="1368"/>
      <c r="IN66" s="1368"/>
      <c r="IO66" s="1368"/>
      <c r="IP66" s="1368"/>
      <c r="IQ66" s="1368"/>
      <c r="IR66" s="1368"/>
      <c r="IS66" s="1368"/>
      <c r="IT66" s="1368"/>
      <c r="IU66" s="1378"/>
      <c r="IV66" s="1368"/>
      <c r="IW66" s="1368"/>
      <c r="IX66" s="1368"/>
      <c r="IY66" s="1368"/>
      <c r="IZ66" s="1373"/>
      <c r="JA66" s="129" t="s">
        <v>13</v>
      </c>
      <c r="JB66" s="1352"/>
      <c r="JC66" s="1387"/>
      <c r="JD66" s="1352"/>
      <c r="JE66" s="1352"/>
      <c r="JF66" s="1352"/>
      <c r="JG66" s="1352"/>
      <c r="JH66" s="1352"/>
      <c r="JI66" s="1352"/>
      <c r="JJ66" s="1352"/>
      <c r="JK66" s="1352"/>
      <c r="JL66" s="1352"/>
      <c r="JM66" s="1352"/>
      <c r="JN66" s="1381"/>
      <c r="JO66" s="1352"/>
      <c r="JP66" s="1352"/>
      <c r="JQ66" s="1352"/>
      <c r="JR66" s="1358"/>
      <c r="JS66" s="118"/>
      <c r="JT66" s="108" t="s">
        <v>13</v>
      </c>
      <c r="JU66" s="1355"/>
      <c r="JV66" s="1360"/>
      <c r="JW66" s="1355"/>
      <c r="JX66" s="1355"/>
      <c r="JY66" s="1355"/>
      <c r="JZ66" s="1355"/>
      <c r="KA66" s="1355"/>
      <c r="KB66" s="1355"/>
      <c r="KC66" s="1355"/>
      <c r="KD66" s="1355"/>
      <c r="KE66" s="1355"/>
      <c r="KF66" s="1355"/>
      <c r="KG66" s="1360"/>
      <c r="KH66" s="1360"/>
      <c r="KI66" s="1360"/>
      <c r="KJ66" s="1360"/>
      <c r="KK66" s="1355"/>
      <c r="KL66" s="1355"/>
      <c r="KM66" s="1360"/>
      <c r="KN66" s="1360"/>
      <c r="KO66" s="1360"/>
      <c r="KP66" s="1360"/>
      <c r="KQ66" s="1360"/>
      <c r="KR66" s="1360"/>
      <c r="KS66" s="1360"/>
      <c r="KT66" s="1360"/>
      <c r="KU66" s="1360"/>
      <c r="KV66" s="1360"/>
      <c r="KW66" s="1360"/>
      <c r="KX66" s="1360"/>
      <c r="KY66" s="1360"/>
      <c r="KZ66" s="1360"/>
      <c r="LA66" s="1355"/>
      <c r="LB66" s="1355"/>
      <c r="LC66" s="1360"/>
      <c r="LD66" s="1360"/>
      <c r="LE66" s="1360"/>
      <c r="LF66" s="1360"/>
    </row>
    <row r="67" spans="1:318" s="7" customFormat="1" ht="8.1" customHeight="1" thickBot="1">
      <c r="A67" s="153"/>
      <c r="B67" s="92"/>
      <c r="C67" s="201"/>
      <c r="D67" s="161"/>
      <c r="E67" s="169"/>
      <c r="F67" s="153"/>
      <c r="G67" s="92"/>
      <c r="H67" s="201" t="s">
        <v>914</v>
      </c>
      <c r="I67" s="161"/>
      <c r="J67" s="169"/>
      <c r="K67" s="153"/>
      <c r="L67" s="92"/>
      <c r="M67" s="258"/>
      <c r="N67" s="161"/>
      <c r="O67" s="169"/>
      <c r="P67" s="148"/>
      <c r="Q67" s="92"/>
      <c r="R67" s="258"/>
      <c r="S67" s="161"/>
      <c r="T67" s="169"/>
      <c r="U67" s="153"/>
      <c r="V67" s="92"/>
      <c r="W67" s="258"/>
      <c r="X67" s="161"/>
      <c r="Y67" s="169"/>
      <c r="Z67" s="148"/>
      <c r="AA67" s="92"/>
      <c r="AB67" s="258"/>
      <c r="AC67" s="161"/>
      <c r="AD67" s="169"/>
      <c r="AE67" s="153"/>
      <c r="AF67" s="92"/>
      <c r="AG67" s="258" t="s">
        <v>723</v>
      </c>
      <c r="AH67" s="161"/>
      <c r="AI67" s="496"/>
      <c r="AJ67" s="148"/>
      <c r="AK67" s="92"/>
      <c r="AL67" s="882"/>
      <c r="AM67" s="883"/>
      <c r="AN67" s="496"/>
      <c r="AO67" s="153"/>
      <c r="AP67" s="92"/>
      <c r="AQ67" s="201"/>
      <c r="AR67" s="161"/>
      <c r="AS67" s="169"/>
      <c r="AT67" s="153"/>
      <c r="AU67" s="92"/>
      <c r="AV67" s="289"/>
      <c r="AW67" s="166"/>
      <c r="AX67" s="169"/>
      <c r="AY67" s="148"/>
      <c r="AZ67" s="92"/>
      <c r="BA67" s="258" t="s">
        <v>924</v>
      </c>
      <c r="BB67" s="161"/>
      <c r="BC67" s="402">
        <v>29</v>
      </c>
      <c r="BD67" s="148"/>
      <c r="BE67" s="92"/>
      <c r="BF67" s="258"/>
      <c r="BG67" s="161"/>
      <c r="BH67" s="402"/>
      <c r="BI67" s="148"/>
      <c r="BJ67" s="92"/>
      <c r="BK67" s="258" t="s">
        <v>703</v>
      </c>
      <c r="BL67" s="161"/>
      <c r="BM67" s="402"/>
      <c r="BN67" s="463"/>
      <c r="BO67" s="464"/>
      <c r="BP67" s="557"/>
      <c r="BQ67" s="558"/>
      <c r="BR67" s="462"/>
      <c r="BS67" s="148"/>
      <c r="BT67" s="92"/>
      <c r="BU67" s="557"/>
      <c r="BV67" s="558"/>
      <c r="BW67" s="462"/>
      <c r="BX67" s="148"/>
      <c r="BY67" s="92"/>
      <c r="BZ67" s="557" t="s">
        <v>389</v>
      </c>
      <c r="CA67" s="558"/>
      <c r="CB67" s="462"/>
      <c r="CC67" s="153"/>
      <c r="CD67" s="92"/>
      <c r="CE67" s="258"/>
      <c r="CF67" s="161"/>
      <c r="CG67" s="169"/>
      <c r="CH67" s="153"/>
      <c r="CI67" s="92"/>
      <c r="CJ67" s="289"/>
      <c r="CK67" s="482"/>
      <c r="CL67" s="169"/>
      <c r="CM67" s="153"/>
      <c r="CN67" s="92"/>
      <c r="CO67" s="557" t="s">
        <v>159</v>
      </c>
      <c r="CP67" s="558"/>
      <c r="CQ67" s="169"/>
      <c r="CR67" s="153"/>
      <c r="CS67" s="92"/>
      <c r="CT67" s="557" t="s">
        <v>159</v>
      </c>
      <c r="CU67" s="558"/>
      <c r="CV67" s="169"/>
      <c r="CW67" s="153"/>
      <c r="CX67" s="92"/>
      <c r="CY67" s="557"/>
      <c r="CZ67" s="563"/>
      <c r="DA67" s="169"/>
      <c r="DB67" s="153"/>
      <c r="DC67" s="92"/>
      <c r="DD67" s="557"/>
      <c r="DE67" s="558"/>
      <c r="DF67" s="169"/>
      <c r="DG67" s="148"/>
      <c r="DH67" s="448"/>
      <c r="DI67" s="557"/>
      <c r="DJ67" s="563"/>
      <c r="DK67" s="169"/>
      <c r="DL67" s="153"/>
      <c r="DM67" s="92"/>
      <c r="DN67" s="289"/>
      <c r="DO67" s="482"/>
      <c r="DP67" s="496"/>
      <c r="DQ67" s="312"/>
      <c r="DR67" s="92"/>
      <c r="DS67" s="289" t="s">
        <v>158</v>
      </c>
      <c r="DT67" s="482"/>
      <c r="DU67" s="496">
        <v>16</v>
      </c>
      <c r="DV67" s="312"/>
      <c r="DW67" s="92"/>
      <c r="DX67" s="289"/>
      <c r="DY67" s="482"/>
      <c r="DZ67" s="1207"/>
      <c r="EA67" s="312"/>
      <c r="EB67" s="92"/>
      <c r="EC67" s="289"/>
      <c r="ED67" s="482"/>
      <c r="EE67" s="496"/>
      <c r="EF67" s="312"/>
      <c r="EG67" s="92"/>
      <c r="EH67" s="289" t="s">
        <v>817</v>
      </c>
      <c r="EI67" s="482"/>
      <c r="EJ67" s="496"/>
      <c r="EK67" s="710"/>
      <c r="EL67" s="706"/>
      <c r="EM67" s="1072"/>
      <c r="EN67" s="876"/>
      <c r="EO67" s="875"/>
      <c r="EP67" s="710"/>
      <c r="EQ67" s="706"/>
      <c r="ER67" s="873"/>
      <c r="ES67" s="876"/>
      <c r="ET67" s="875"/>
      <c r="EU67" s="710"/>
      <c r="EV67" s="706"/>
      <c r="EW67" s="1072"/>
      <c r="EX67" s="876"/>
      <c r="EY67" s="875"/>
      <c r="EZ67" s="710"/>
      <c r="FA67" s="706"/>
      <c r="FB67" s="1072" t="s">
        <v>938</v>
      </c>
      <c r="FC67" s="876"/>
      <c r="FD67" s="875"/>
      <c r="FE67" s="710"/>
      <c r="FF67" s="706"/>
      <c r="FG67" s="961"/>
      <c r="FH67" s="965"/>
      <c r="FI67" s="708"/>
      <c r="FJ67" s="710"/>
      <c r="FK67" s="706"/>
      <c r="FL67" s="1072" t="s">
        <v>957</v>
      </c>
      <c r="FM67" s="876"/>
      <c r="FN67" s="875"/>
      <c r="FO67" s="705"/>
      <c r="FP67" s="709"/>
      <c r="FQ67" s="873"/>
      <c r="FR67" s="876"/>
      <c r="FS67" s="875"/>
      <c r="FT67" s="705"/>
      <c r="FU67" s="709"/>
      <c r="FV67" s="1072" t="s">
        <v>942</v>
      </c>
      <c r="FW67" s="876"/>
      <c r="FX67" s="875"/>
      <c r="FY67" s="710"/>
      <c r="FZ67" s="706"/>
      <c r="GA67" s="1072"/>
      <c r="GB67" s="876"/>
      <c r="GC67" s="875"/>
      <c r="GD67" s="710"/>
      <c r="GE67" s="706"/>
      <c r="GF67" s="1072" t="s">
        <v>954</v>
      </c>
      <c r="GG67" s="876"/>
      <c r="GH67" s="875">
        <v>24</v>
      </c>
      <c r="GI67" s="764"/>
      <c r="GJ67" s="765"/>
      <c r="GK67" s="766"/>
      <c r="GL67" s="767"/>
      <c r="GM67" s="768"/>
      <c r="GN67" s="764"/>
      <c r="GO67" s="765"/>
      <c r="GP67" s="766"/>
      <c r="GQ67" s="767"/>
      <c r="GR67" s="768"/>
      <c r="GS67" s="764"/>
      <c r="GT67" s="765"/>
      <c r="GU67" s="766"/>
      <c r="GV67" s="767"/>
      <c r="GW67" s="768"/>
      <c r="GX67" s="153"/>
      <c r="GY67" s="92"/>
      <c r="GZ67" s="587"/>
      <c r="HA67" s="584"/>
      <c r="HB67" s="169"/>
      <c r="HC67" s="153"/>
      <c r="HD67" s="92"/>
      <c r="HE67" s="587"/>
      <c r="HF67" s="584"/>
      <c r="HG67" s="169"/>
      <c r="HH67" s="153"/>
      <c r="HI67" s="92"/>
      <c r="HJ67" s="587" t="s">
        <v>961</v>
      </c>
      <c r="HK67" s="584"/>
      <c r="HL67" s="902"/>
      <c r="HM67" s="148"/>
      <c r="HN67" s="92"/>
      <c r="HO67" s="587"/>
      <c r="HP67" s="584"/>
      <c r="HQ67" s="169"/>
      <c r="HR67" s="153"/>
      <c r="HS67" s="92"/>
      <c r="HT67" s="587"/>
      <c r="HU67" s="584"/>
      <c r="HV67" s="902"/>
      <c r="HW67" s="153"/>
      <c r="HX67" s="92"/>
      <c r="HY67" s="587"/>
      <c r="HZ67" s="584"/>
      <c r="IA67" s="902"/>
      <c r="IB67" s="153"/>
      <c r="IC67" s="92"/>
      <c r="ID67" s="587"/>
      <c r="IE67" s="584"/>
      <c r="IF67" s="169"/>
      <c r="IG67" s="841"/>
      <c r="IH67" s="81"/>
      <c r="II67" s="1371"/>
      <c r="IJ67" s="1371"/>
      <c r="IK67" s="1371"/>
      <c r="IL67" s="1368"/>
      <c r="IM67" s="1368"/>
      <c r="IN67" s="1368"/>
      <c r="IO67" s="1368"/>
      <c r="IP67" s="1368"/>
      <c r="IQ67" s="1368"/>
      <c r="IR67" s="1368"/>
      <c r="IS67" s="1368"/>
      <c r="IT67" s="1368"/>
      <c r="IU67" s="1378"/>
      <c r="IV67" s="1368"/>
      <c r="IW67" s="1368"/>
      <c r="IX67" s="1368"/>
      <c r="IY67" s="1368"/>
      <c r="IZ67" s="1373"/>
      <c r="JA67" s="129"/>
      <c r="JB67" s="1352"/>
      <c r="JC67" s="1387"/>
      <c r="JD67" s="1352"/>
      <c r="JE67" s="1352"/>
      <c r="JF67" s="1352"/>
      <c r="JG67" s="1352"/>
      <c r="JH67" s="1352"/>
      <c r="JI67" s="1352"/>
      <c r="JJ67" s="1352"/>
      <c r="JK67" s="1352"/>
      <c r="JL67" s="1352"/>
      <c r="JM67" s="1352"/>
      <c r="JN67" s="1381"/>
      <c r="JO67" s="1352"/>
      <c r="JP67" s="1352"/>
      <c r="JQ67" s="1352"/>
      <c r="JR67" s="1358"/>
      <c r="JS67" s="118"/>
      <c r="JT67" s="108"/>
      <c r="JU67" s="1355"/>
      <c r="JV67" s="1360"/>
      <c r="JW67" s="1355"/>
      <c r="JX67" s="1355"/>
      <c r="JY67" s="1355"/>
      <c r="JZ67" s="1355"/>
      <c r="KA67" s="1355"/>
      <c r="KB67" s="1355"/>
      <c r="KC67" s="1355"/>
      <c r="KD67" s="1355"/>
      <c r="KE67" s="1355"/>
      <c r="KF67" s="1355"/>
      <c r="KG67" s="1360"/>
      <c r="KH67" s="1360"/>
      <c r="KI67" s="1360"/>
      <c r="KJ67" s="1360"/>
      <c r="KK67" s="1355"/>
      <c r="KL67" s="1355"/>
      <c r="KM67" s="1360"/>
      <c r="KN67" s="1360"/>
      <c r="KO67" s="1360"/>
      <c r="KP67" s="1360"/>
      <c r="KQ67" s="1360"/>
      <c r="KR67" s="1360"/>
      <c r="KS67" s="1360"/>
      <c r="KT67" s="1360"/>
      <c r="KU67" s="1360"/>
      <c r="KV67" s="1360"/>
      <c r="KW67" s="1360"/>
      <c r="KX67" s="1360"/>
      <c r="KY67" s="1360"/>
      <c r="KZ67" s="1360"/>
      <c r="LA67" s="1355"/>
      <c r="LB67" s="1355"/>
      <c r="LC67" s="1360"/>
      <c r="LD67" s="1360"/>
      <c r="LE67" s="1360"/>
      <c r="LF67" s="1360"/>
    </row>
    <row r="68" spans="1:318" s="7" customFormat="1" ht="8.1" customHeight="1" thickBot="1">
      <c r="A68" s="151"/>
      <c r="B68" s="93"/>
      <c r="C68" s="203"/>
      <c r="D68" s="162"/>
      <c r="E68" s="170"/>
      <c r="F68" s="151"/>
      <c r="G68" s="93"/>
      <c r="H68" s="203"/>
      <c r="I68" s="162"/>
      <c r="J68" s="170"/>
      <c r="K68" s="151"/>
      <c r="L68" s="93"/>
      <c r="M68" s="259"/>
      <c r="N68" s="162"/>
      <c r="O68" s="170"/>
      <c r="P68" s="149"/>
      <c r="Q68" s="93"/>
      <c r="R68" s="259"/>
      <c r="S68" s="162"/>
      <c r="T68" s="170"/>
      <c r="U68" s="151"/>
      <c r="V68" s="93"/>
      <c r="W68" s="259"/>
      <c r="X68" s="162"/>
      <c r="Y68" s="170"/>
      <c r="Z68" s="149"/>
      <c r="AA68" s="93"/>
      <c r="AB68" s="259"/>
      <c r="AC68" s="162"/>
      <c r="AD68" s="170"/>
      <c r="AE68" s="151"/>
      <c r="AF68" s="93"/>
      <c r="AG68" s="259" t="s">
        <v>917</v>
      </c>
      <c r="AH68" s="162"/>
      <c r="AI68" s="1201"/>
      <c r="AJ68" s="149"/>
      <c r="AK68" s="93"/>
      <c r="AL68" s="884"/>
      <c r="AM68" s="885"/>
      <c r="AN68" s="1201"/>
      <c r="AO68" s="151"/>
      <c r="AP68" s="93"/>
      <c r="AQ68" s="203"/>
      <c r="AR68" s="162"/>
      <c r="AS68" s="170"/>
      <c r="AT68" s="151"/>
      <c r="AU68" s="93"/>
      <c r="AV68" s="506"/>
      <c r="AW68" s="262"/>
      <c r="AX68" s="170"/>
      <c r="AY68" s="149"/>
      <c r="AZ68" s="93"/>
      <c r="BA68" s="259"/>
      <c r="BB68" s="162"/>
      <c r="BC68" s="403"/>
      <c r="BD68" s="149"/>
      <c r="BE68" s="93"/>
      <c r="BF68" s="259"/>
      <c r="BG68" s="162"/>
      <c r="BH68" s="403"/>
      <c r="BI68" s="149"/>
      <c r="BJ68" s="93"/>
      <c r="BK68" s="259"/>
      <c r="BL68" s="162"/>
      <c r="BM68" s="403"/>
      <c r="BN68" s="466"/>
      <c r="BO68" s="469"/>
      <c r="BP68" s="559"/>
      <c r="BQ68" s="560"/>
      <c r="BR68" s="465"/>
      <c r="BS68" s="149"/>
      <c r="BT68" s="93"/>
      <c r="BU68" s="559"/>
      <c r="BV68" s="560"/>
      <c r="BW68" s="465"/>
      <c r="BX68" s="149"/>
      <c r="BY68" s="93"/>
      <c r="BZ68" s="559" t="s">
        <v>390</v>
      </c>
      <c r="CA68" s="560"/>
      <c r="CB68" s="465"/>
      <c r="CC68" s="151"/>
      <c r="CD68" s="93"/>
      <c r="CE68" s="259"/>
      <c r="CF68" s="162"/>
      <c r="CG68" s="170"/>
      <c r="CH68" s="151"/>
      <c r="CI68" s="93"/>
      <c r="CJ68" s="259"/>
      <c r="CK68" s="483"/>
      <c r="CL68" s="170"/>
      <c r="CM68" s="151"/>
      <c r="CN68" s="93"/>
      <c r="CO68" s="559" t="s">
        <v>931</v>
      </c>
      <c r="CP68" s="560"/>
      <c r="CQ68" s="170"/>
      <c r="CR68" s="151"/>
      <c r="CS68" s="93"/>
      <c r="CT68" s="559" t="s">
        <v>929</v>
      </c>
      <c r="CU68" s="560"/>
      <c r="CV68" s="170"/>
      <c r="CW68" s="151"/>
      <c r="CX68" s="93"/>
      <c r="CY68" s="559"/>
      <c r="CZ68" s="560"/>
      <c r="DA68" s="170"/>
      <c r="DB68" s="151"/>
      <c r="DC68" s="93"/>
      <c r="DD68" s="559"/>
      <c r="DE68" s="560"/>
      <c r="DF68" s="170"/>
      <c r="DG68" s="149"/>
      <c r="DH68" s="112"/>
      <c r="DI68" s="559"/>
      <c r="DJ68" s="560"/>
      <c r="DK68" s="170"/>
      <c r="DL68" s="151"/>
      <c r="DM68" s="93"/>
      <c r="DN68" s="399"/>
      <c r="DO68" s="483"/>
      <c r="DP68" s="664"/>
      <c r="DQ68" s="313"/>
      <c r="DR68" s="112"/>
      <c r="DS68" s="399" t="s">
        <v>929</v>
      </c>
      <c r="DT68" s="483"/>
      <c r="DU68" s="664"/>
      <c r="DV68" s="313"/>
      <c r="DW68" s="112"/>
      <c r="DX68" s="399"/>
      <c r="DY68" s="483"/>
      <c r="DZ68" s="1208"/>
      <c r="EA68" s="313"/>
      <c r="EB68" s="93"/>
      <c r="EC68" s="399"/>
      <c r="ED68" s="483"/>
      <c r="EE68" s="664"/>
      <c r="EF68" s="313"/>
      <c r="EG68" s="93"/>
      <c r="EH68" s="399"/>
      <c r="EI68" s="483"/>
      <c r="EJ68" s="664"/>
      <c r="EK68" s="718"/>
      <c r="EL68" s="719"/>
      <c r="EM68" s="1073"/>
      <c r="EN68" s="878"/>
      <c r="EO68" s="879"/>
      <c r="EP68" s="718"/>
      <c r="EQ68" s="719"/>
      <c r="ER68" s="877"/>
      <c r="ES68" s="878"/>
      <c r="ET68" s="879"/>
      <c r="EU68" s="718"/>
      <c r="EV68" s="719"/>
      <c r="EW68" s="1073"/>
      <c r="EX68" s="878"/>
      <c r="EY68" s="879"/>
      <c r="EZ68" s="718"/>
      <c r="FA68" s="719"/>
      <c r="FB68" s="1073" t="s">
        <v>940</v>
      </c>
      <c r="FC68" s="878"/>
      <c r="FD68" s="879"/>
      <c r="FE68" s="718"/>
      <c r="FF68" s="719"/>
      <c r="FG68" s="962"/>
      <c r="FH68" s="962"/>
      <c r="FI68" s="717"/>
      <c r="FJ68" s="718"/>
      <c r="FK68" s="719"/>
      <c r="FL68" s="1073"/>
      <c r="FM68" s="878"/>
      <c r="FN68" s="879"/>
      <c r="FO68" s="713"/>
      <c r="FP68" s="714"/>
      <c r="FQ68" s="877"/>
      <c r="FR68" s="878"/>
      <c r="FS68" s="879"/>
      <c r="FT68" s="713"/>
      <c r="FU68" s="714"/>
      <c r="FV68" s="1073" t="s">
        <v>943</v>
      </c>
      <c r="FW68" s="878"/>
      <c r="FX68" s="879"/>
      <c r="FY68" s="718"/>
      <c r="FZ68" s="719"/>
      <c r="GA68" s="1073"/>
      <c r="GB68" s="878"/>
      <c r="GC68" s="879"/>
      <c r="GD68" s="718"/>
      <c r="GE68" s="719"/>
      <c r="GF68" s="1073"/>
      <c r="GG68" s="878"/>
      <c r="GH68" s="879"/>
      <c r="GI68" s="769"/>
      <c r="GJ68" s="774"/>
      <c r="GK68" s="771"/>
      <c r="GL68" s="771"/>
      <c r="GM68" s="772"/>
      <c r="GN68" s="769"/>
      <c r="GO68" s="774"/>
      <c r="GP68" s="771"/>
      <c r="GQ68" s="771"/>
      <c r="GR68" s="772"/>
      <c r="GS68" s="769"/>
      <c r="GT68" s="774"/>
      <c r="GU68" s="771"/>
      <c r="GV68" s="771"/>
      <c r="GW68" s="772"/>
      <c r="GX68" s="151"/>
      <c r="GY68" s="93"/>
      <c r="GZ68" s="588"/>
      <c r="HA68" s="588"/>
      <c r="HB68" s="170"/>
      <c r="HC68" s="151"/>
      <c r="HD68" s="93"/>
      <c r="HE68" s="588"/>
      <c r="HF68" s="588"/>
      <c r="HG68" s="170"/>
      <c r="HH68" s="151"/>
      <c r="HI68" s="93"/>
      <c r="HJ68" s="1205"/>
      <c r="HK68" s="1205"/>
      <c r="HL68" s="903"/>
      <c r="HM68" s="149"/>
      <c r="HN68" s="93"/>
      <c r="HO68" s="588"/>
      <c r="HP68" s="588"/>
      <c r="HQ68" s="170"/>
      <c r="HR68" s="151"/>
      <c r="HS68" s="93"/>
      <c r="HT68" s="1205"/>
      <c r="HU68" s="1205"/>
      <c r="HV68" s="903"/>
      <c r="HW68" s="151"/>
      <c r="HX68" s="93"/>
      <c r="HY68" s="1205"/>
      <c r="HZ68" s="1205"/>
      <c r="IA68" s="903"/>
      <c r="IB68" s="151"/>
      <c r="IC68" s="93"/>
      <c r="ID68" s="588"/>
      <c r="IE68" s="588"/>
      <c r="IF68" s="170"/>
      <c r="IG68" s="841"/>
      <c r="IH68" s="82"/>
      <c r="II68" s="1372"/>
      <c r="IJ68" s="1372"/>
      <c r="IK68" s="1372"/>
      <c r="IL68" s="1369"/>
      <c r="IM68" s="1369"/>
      <c r="IN68" s="1369"/>
      <c r="IO68" s="1369"/>
      <c r="IP68" s="1369"/>
      <c r="IQ68" s="1369"/>
      <c r="IR68" s="1369"/>
      <c r="IS68" s="1369"/>
      <c r="IT68" s="1369"/>
      <c r="IU68" s="1379"/>
      <c r="IV68" s="1369"/>
      <c r="IW68" s="1369"/>
      <c r="IX68" s="1369"/>
      <c r="IY68" s="1369"/>
      <c r="IZ68" s="1373"/>
      <c r="JA68" s="130"/>
      <c r="JB68" s="1353"/>
      <c r="JC68" s="1388"/>
      <c r="JD68" s="1353"/>
      <c r="JE68" s="1353"/>
      <c r="JF68" s="1353"/>
      <c r="JG68" s="1353"/>
      <c r="JH68" s="1353"/>
      <c r="JI68" s="1353"/>
      <c r="JJ68" s="1353"/>
      <c r="JK68" s="1353"/>
      <c r="JL68" s="1353"/>
      <c r="JM68" s="1353"/>
      <c r="JN68" s="1382"/>
      <c r="JO68" s="1353"/>
      <c r="JP68" s="1353"/>
      <c r="JQ68" s="1353"/>
      <c r="JR68" s="1359"/>
      <c r="JS68" s="119"/>
      <c r="JT68" s="109"/>
      <c r="JU68" s="1356"/>
      <c r="JV68" s="1360"/>
      <c r="JW68" s="1356"/>
      <c r="JX68" s="1356"/>
      <c r="JY68" s="1356"/>
      <c r="JZ68" s="1356"/>
      <c r="KA68" s="1356"/>
      <c r="KB68" s="1356"/>
      <c r="KC68" s="1356"/>
      <c r="KD68" s="1356"/>
      <c r="KE68" s="1356"/>
      <c r="KF68" s="1356"/>
      <c r="KG68" s="1360"/>
      <c r="KH68" s="1360"/>
      <c r="KI68" s="1360"/>
      <c r="KJ68" s="1360"/>
      <c r="KK68" s="1356"/>
      <c r="KL68" s="1356"/>
      <c r="KM68" s="1360"/>
      <c r="KN68" s="1360"/>
      <c r="KO68" s="1360"/>
      <c r="KP68" s="1360"/>
      <c r="KQ68" s="1360"/>
      <c r="KR68" s="1360"/>
      <c r="KS68" s="1360"/>
      <c r="KT68" s="1360"/>
      <c r="KU68" s="1360"/>
      <c r="KV68" s="1360"/>
      <c r="KW68" s="1360"/>
      <c r="KX68" s="1360"/>
      <c r="KY68" s="1360"/>
      <c r="KZ68" s="1360"/>
      <c r="LA68" s="1356"/>
      <c r="LB68" s="1356"/>
      <c r="LC68" s="1360"/>
      <c r="LD68" s="1360"/>
      <c r="LE68" s="1360"/>
      <c r="LF68" s="1360"/>
    </row>
    <row r="69" spans="1:318" s="7" customFormat="1" ht="8.1" customHeight="1" thickBot="1">
      <c r="A69" s="152"/>
      <c r="B69" s="94"/>
      <c r="C69" s="202"/>
      <c r="D69" s="160"/>
      <c r="E69" s="168"/>
      <c r="F69" s="152"/>
      <c r="G69" s="94"/>
      <c r="H69" s="202" t="s">
        <v>716</v>
      </c>
      <c r="I69" s="160"/>
      <c r="J69" s="168"/>
      <c r="K69" s="152"/>
      <c r="L69" s="94"/>
      <c r="M69" s="256"/>
      <c r="N69" s="160"/>
      <c r="O69" s="168"/>
      <c r="P69" s="147"/>
      <c r="Q69" s="94"/>
      <c r="R69" s="256"/>
      <c r="S69" s="160"/>
      <c r="T69" s="168"/>
      <c r="U69" s="152"/>
      <c r="V69" s="94"/>
      <c r="W69" s="256"/>
      <c r="X69" s="160"/>
      <c r="Y69" s="168"/>
      <c r="Z69" s="147"/>
      <c r="AA69" s="94"/>
      <c r="AB69" s="256"/>
      <c r="AC69" s="160"/>
      <c r="AD69" s="168"/>
      <c r="AE69" s="152"/>
      <c r="AF69" s="94"/>
      <c r="AG69" s="256"/>
      <c r="AH69" s="160"/>
      <c r="AI69" s="495"/>
      <c r="AJ69" s="147"/>
      <c r="AK69" s="94"/>
      <c r="AL69" s="880"/>
      <c r="AM69" s="869"/>
      <c r="AN69" s="495"/>
      <c r="AO69" s="152"/>
      <c r="AP69" s="94"/>
      <c r="AQ69" s="202"/>
      <c r="AR69" s="160"/>
      <c r="AS69" s="168"/>
      <c r="AT69" s="152"/>
      <c r="AU69" s="94"/>
      <c r="AV69" s="505"/>
      <c r="AW69" s="260"/>
      <c r="AX69" s="168"/>
      <c r="AY69" s="147"/>
      <c r="AZ69" s="94"/>
      <c r="BA69" s="256"/>
      <c r="BB69" s="160"/>
      <c r="BC69" s="401"/>
      <c r="BD69" s="147"/>
      <c r="BE69" s="94"/>
      <c r="BF69" s="256"/>
      <c r="BG69" s="160"/>
      <c r="BH69" s="401"/>
      <c r="BI69" s="147"/>
      <c r="BJ69" s="94"/>
      <c r="BK69" s="256"/>
      <c r="BL69" s="160"/>
      <c r="BM69" s="401"/>
      <c r="BN69" s="460"/>
      <c r="BO69" s="470"/>
      <c r="BP69" s="458"/>
      <c r="BQ69" s="561"/>
      <c r="BR69" s="459"/>
      <c r="BS69" s="147"/>
      <c r="BT69" s="94"/>
      <c r="BU69" s="458"/>
      <c r="BV69" s="561"/>
      <c r="BW69" s="459"/>
      <c r="BX69" s="147"/>
      <c r="BY69" s="94"/>
      <c r="BZ69" s="458"/>
      <c r="CA69" s="561"/>
      <c r="CB69" s="459"/>
      <c r="CC69" s="152"/>
      <c r="CD69" s="94"/>
      <c r="CE69" s="256"/>
      <c r="CF69" s="160"/>
      <c r="CG69" s="168"/>
      <c r="CH69" s="152"/>
      <c r="CI69" s="94"/>
      <c r="CJ69" s="505"/>
      <c r="CK69" s="481"/>
      <c r="CL69" s="168"/>
      <c r="CM69" s="152"/>
      <c r="CN69" s="94"/>
      <c r="CO69" s="458"/>
      <c r="CP69" s="561"/>
      <c r="CQ69" s="168"/>
      <c r="CR69" s="152"/>
      <c r="CS69" s="94"/>
      <c r="CT69" s="458"/>
      <c r="CU69" s="561"/>
      <c r="CV69" s="168"/>
      <c r="CW69" s="152"/>
      <c r="CX69" s="94"/>
      <c r="CY69" s="458"/>
      <c r="CZ69" s="561"/>
      <c r="DA69" s="168"/>
      <c r="DB69" s="152"/>
      <c r="DC69" s="94"/>
      <c r="DD69" s="458"/>
      <c r="DE69" s="561"/>
      <c r="DF69" s="168"/>
      <c r="DG69" s="147"/>
      <c r="DH69" s="449"/>
      <c r="DI69" s="458"/>
      <c r="DJ69" s="561"/>
      <c r="DK69" s="168"/>
      <c r="DL69" s="152"/>
      <c r="DM69" s="94"/>
      <c r="DN69" s="404"/>
      <c r="DO69" s="481"/>
      <c r="DP69" s="495"/>
      <c r="DQ69" s="311"/>
      <c r="DR69" s="113"/>
      <c r="DS69" s="404"/>
      <c r="DT69" s="481"/>
      <c r="DU69" s="495"/>
      <c r="DV69" s="311"/>
      <c r="DW69" s="113"/>
      <c r="DX69" s="404"/>
      <c r="DY69" s="481"/>
      <c r="DZ69" s="1206"/>
      <c r="EA69" s="311"/>
      <c r="EB69" s="94"/>
      <c r="EC69" s="404"/>
      <c r="ED69" s="481"/>
      <c r="EE69" s="495"/>
      <c r="EF69" s="311"/>
      <c r="EG69" s="94"/>
      <c r="EH69" s="404"/>
      <c r="EI69" s="481"/>
      <c r="EJ69" s="495"/>
      <c r="EK69" s="704"/>
      <c r="EL69" s="720"/>
      <c r="EM69" s="1071"/>
      <c r="EN69" s="871"/>
      <c r="EO69" s="872"/>
      <c r="EP69" s="704"/>
      <c r="EQ69" s="720"/>
      <c r="ER69" s="870"/>
      <c r="ES69" s="871"/>
      <c r="ET69" s="872"/>
      <c r="EU69" s="704"/>
      <c r="EV69" s="720"/>
      <c r="EW69" s="1071"/>
      <c r="EX69" s="871"/>
      <c r="EY69" s="872"/>
      <c r="EZ69" s="704"/>
      <c r="FA69" s="720"/>
      <c r="FB69" s="1071" t="s">
        <v>944</v>
      </c>
      <c r="FC69" s="871"/>
      <c r="FD69" s="872"/>
      <c r="FE69" s="704"/>
      <c r="FF69" s="720"/>
      <c r="FG69" s="700"/>
      <c r="FH69" s="963"/>
      <c r="FI69" s="702"/>
      <c r="FJ69" s="704"/>
      <c r="FK69" s="720"/>
      <c r="FL69" s="1071" t="s">
        <v>945</v>
      </c>
      <c r="FM69" s="871"/>
      <c r="FN69" s="872"/>
      <c r="FO69" s="698"/>
      <c r="FP69" s="721"/>
      <c r="FQ69" s="870"/>
      <c r="FR69" s="871"/>
      <c r="FS69" s="872"/>
      <c r="FT69" s="698"/>
      <c r="FU69" s="721"/>
      <c r="FV69" s="1071" t="s">
        <v>941</v>
      </c>
      <c r="FW69" s="871"/>
      <c r="FX69" s="872"/>
      <c r="FY69" s="704"/>
      <c r="FZ69" s="720"/>
      <c r="GA69" s="1071"/>
      <c r="GB69" s="871"/>
      <c r="GC69" s="872"/>
      <c r="GD69" s="704"/>
      <c r="GE69" s="720"/>
      <c r="GF69" s="1071" t="s">
        <v>952</v>
      </c>
      <c r="GG69" s="871"/>
      <c r="GH69" s="872"/>
      <c r="GI69" s="759"/>
      <c r="GJ69" s="775"/>
      <c r="GK69" s="761"/>
      <c r="GL69" s="762"/>
      <c r="GM69" s="763"/>
      <c r="GN69" s="759"/>
      <c r="GO69" s="775"/>
      <c r="GP69" s="761"/>
      <c r="GQ69" s="762"/>
      <c r="GR69" s="763"/>
      <c r="GS69" s="759"/>
      <c r="GT69" s="775"/>
      <c r="GU69" s="761"/>
      <c r="GV69" s="762"/>
      <c r="GW69" s="763"/>
      <c r="GX69" s="152"/>
      <c r="GY69" s="94"/>
      <c r="GZ69" s="585"/>
      <c r="HA69" s="586"/>
      <c r="HB69" s="168"/>
      <c r="HC69" s="152"/>
      <c r="HD69" s="94"/>
      <c r="HE69" s="585"/>
      <c r="HF69" s="586"/>
      <c r="HG69" s="168"/>
      <c r="HH69" s="152"/>
      <c r="HI69" s="94"/>
      <c r="HJ69" s="585"/>
      <c r="HK69" s="586"/>
      <c r="HL69" s="901"/>
      <c r="HM69" s="147"/>
      <c r="HN69" s="94"/>
      <c r="HO69" s="585"/>
      <c r="HP69" s="586"/>
      <c r="HQ69" s="168"/>
      <c r="HR69" s="152"/>
      <c r="HS69" s="94"/>
      <c r="HT69" s="585"/>
      <c r="HU69" s="586"/>
      <c r="HV69" s="901"/>
      <c r="HW69" s="152"/>
      <c r="HX69" s="94"/>
      <c r="HY69" s="585"/>
      <c r="HZ69" s="586"/>
      <c r="IA69" s="901"/>
      <c r="IB69" s="152"/>
      <c r="IC69" s="94"/>
      <c r="ID69" s="585"/>
      <c r="IE69" s="586"/>
      <c r="IF69" s="168"/>
      <c r="IG69" s="841"/>
      <c r="IH69" s="80"/>
      <c r="II69" s="1370">
        <f>COUNTIF($A69:$IA72,"=CSB")</f>
        <v>4</v>
      </c>
      <c r="IJ69" s="1370">
        <f>COUNTIF($A69:$IA72,"41")</f>
        <v>1</v>
      </c>
      <c r="IK69" s="1370">
        <f>COUNTIF($A69:$IA72,"=42")</f>
        <v>0</v>
      </c>
      <c r="IL69" s="1367">
        <f>COUNTIF($A69:$IA72,"40")</f>
        <v>0</v>
      </c>
      <c r="IM69" s="1367">
        <f>COUNTIF($A69:$IA72,"11")</f>
        <v>1</v>
      </c>
      <c r="IN69" s="1367">
        <f>COUNTIF($A69:$IA72,"13")</f>
        <v>1</v>
      </c>
      <c r="IO69" s="1367">
        <f>COUNTIF($A69:$IA72,"=19")</f>
        <v>1</v>
      </c>
      <c r="IP69" s="1367">
        <f>COUNTIF($A69:$IA72,"=14")</f>
        <v>1</v>
      </c>
      <c r="IQ69" s="1367">
        <f>COUNTIF($A69:$IA72,"=24")</f>
        <v>2</v>
      </c>
      <c r="IR69" s="1367">
        <f>COUNTIF($A69:$IA72,"=25")</f>
        <v>1</v>
      </c>
      <c r="IS69" s="1367">
        <f>COUNTIF($A69:$IA72,"=26")</f>
        <v>1</v>
      </c>
      <c r="IT69" s="1367">
        <f>COUNTIF($A69:$IA72,"=29")</f>
        <v>1</v>
      </c>
      <c r="IU69" s="1377">
        <f>COUNTIF($A69:$IA72,"=30")</f>
        <v>0</v>
      </c>
      <c r="IV69" s="1367">
        <f>COUNTIF($A69:$IA72,"=31")</f>
        <v>7</v>
      </c>
      <c r="IW69" s="1367">
        <f>COUNTIF($A69:$IA72,"=32")</f>
        <v>1</v>
      </c>
      <c r="IX69" s="1367">
        <f>COUNTIF($A69:$IA72,"=33")</f>
        <v>1</v>
      </c>
      <c r="IY69" s="1367">
        <f>COUNTIF($A69:$IA72,"=34")</f>
        <v>2</v>
      </c>
      <c r="IZ69" s="1373">
        <f>COUNTIF($A69:$IR72,"=34")</f>
        <v>2</v>
      </c>
      <c r="JA69" s="128"/>
      <c r="JB69" s="1351" t="str">
        <f>IF(COUNTIF($A69:$IA72,"=41")&gt;0,"X"," ")</f>
        <v>X</v>
      </c>
      <c r="JC69" s="1386" t="str">
        <f>IF(COUNTIF($A69:$IA72,"=42")&gt;0,"X"," ")</f>
        <v xml:space="preserve"> </v>
      </c>
      <c r="JD69" s="1351" t="str">
        <f>IF(COUNTIF($A69:$IA72,"=40")&gt;0,"X"," ")</f>
        <v xml:space="preserve"> </v>
      </c>
      <c r="JE69" s="1351" t="str">
        <f>IF(COUNTIF($A69:$IA72,"=11")&gt;0,"X"," ")</f>
        <v>X</v>
      </c>
      <c r="JF69" s="1351" t="str">
        <f>IF(COUNTIF($A69:$IA72,"=13")&gt;0,"X"," ")</f>
        <v>X</v>
      </c>
      <c r="JG69" s="1351" t="str">
        <f>IF(COUNTIF($A69:$IA72,"=19")&gt;0,"X"," ")</f>
        <v>X</v>
      </c>
      <c r="JH69" s="1351" t="str">
        <f>IF(COUNTIF($A69:$IA72,"=14")&gt;0,"X"," ")</f>
        <v>X</v>
      </c>
      <c r="JI69" s="1351" t="str">
        <f>IF(COUNTIF($A69:$IA72,"=23")&gt;0,"X"," ")</f>
        <v>X</v>
      </c>
      <c r="JJ69" s="1351" t="str">
        <f>IF(COUNTIF($A69:$IA72,"=24")&gt;0,"X"," ")</f>
        <v>X</v>
      </c>
      <c r="JK69" s="1351" t="str">
        <f>IF(COUNTIF($A69:$IA72,"=25")&gt;0,"X"," ")</f>
        <v>X</v>
      </c>
      <c r="JL69" s="1351" t="str">
        <f>IF(COUNTIF($A69:$IA72,"=26")&gt;0,"X"," ")</f>
        <v>X</v>
      </c>
      <c r="JM69" s="1351" t="str">
        <f>IF(COUNTIF($A69:$IA72,"=29")&gt;0,"X"," ")</f>
        <v>X</v>
      </c>
      <c r="JN69" s="1380" t="str">
        <f>IF(COUNTIF($A69:$IA72,"=30")&gt;0,"X"," ")</f>
        <v xml:space="preserve"> </v>
      </c>
      <c r="JO69" s="1351" t="str">
        <f>IF(COUNTIF($A69:$IA72,"=31")&gt;0,"X"," ")</f>
        <v>X</v>
      </c>
      <c r="JP69" s="1351" t="str">
        <f>IF(COUNTIF($A69:$IA72,"=32")&gt;0,"X"," ")</f>
        <v>X</v>
      </c>
      <c r="JQ69" s="1351" t="str">
        <f>IF(COUNTIF($A69:$IA72,"=33")&gt;0,"X"," ")</f>
        <v>X</v>
      </c>
      <c r="JR69" s="1357" t="str">
        <f>IF(COUNTIF($A69:$IA72,"=34")&gt;0,"X"," ")</f>
        <v>X</v>
      </c>
      <c r="JS69" s="117"/>
      <c r="JT69" s="107"/>
      <c r="JU69" s="1354" t="str">
        <f>IF(COUNTIF($A69:$IA72,"=H.Prus")&gt;0,"Z"," ")</f>
        <v>Z</v>
      </c>
      <c r="JV69" s="1360" t="str">
        <f>IF(COUNTIF($A69:$IA72,"=M.Przybyś")&gt;0,"Z"," ")</f>
        <v xml:space="preserve"> </v>
      </c>
      <c r="JW69" s="1354" t="str">
        <f>IF(COUNTIF($A69:$IA72,"=M.Marcinkiewicz")&gt;0,"Z"," ")</f>
        <v>Z</v>
      </c>
      <c r="JX69" s="1354" t="str">
        <f>IF(COUNTIF($A69:$IA72,"=K.Cis")&gt;0,"Z"," ")</f>
        <v xml:space="preserve"> </v>
      </c>
      <c r="JY69" s="1354" t="str">
        <f>IF(COUNTIF($A69:$IA72,"=Z.Tomczykowski")&gt;0,"Z"," ")</f>
        <v>Z</v>
      </c>
      <c r="JZ69" s="1354" t="str">
        <f>IF(COUNTIF($A69:$IA72,"=K.Choroszko")&gt;0,"Z"," ")</f>
        <v xml:space="preserve"> </v>
      </c>
      <c r="KA69" s="1354" t="str">
        <f>IF(COUNTIF($A69:$IA72,"=Z.Niewiadomski")&gt;0,"Z"," ")</f>
        <v xml:space="preserve"> </v>
      </c>
      <c r="KB69" s="1354" t="str">
        <f>IF(COUNTIF($A69:$IA72,"=A.Miściur-Kaszyńska")&gt;0,"Z"," ")</f>
        <v>Z</v>
      </c>
      <c r="KC69" s="1354" t="str">
        <f>IF(COUNTIF($A69:$IA72,"=L.Demczuk")&gt;0,"Z"," ")</f>
        <v xml:space="preserve"> </v>
      </c>
      <c r="KD69" s="1354" t="str">
        <f>IF(COUNTIF($A69:$IA72,"=K.Kiejdo")&gt;0,"Z"," ")</f>
        <v xml:space="preserve"> </v>
      </c>
      <c r="KE69" s="1354" t="str">
        <f>IF(COUNTIF($A69:$IA72,"=M.Kieżun")&gt;0,"Z"," ")</f>
        <v>Z</v>
      </c>
      <c r="KF69" s="1354" t="str">
        <f>IF(COUNTIF($A69:$IA72,"=I.Kasprzyk")&gt;0,"Z"," ")</f>
        <v xml:space="preserve"> </v>
      </c>
      <c r="KG69" s="1360" t="str">
        <f>IF(COUNTIF($A69:$IA72,"=M.Choroszko")&gt;0,"Z"," ")</f>
        <v>Z</v>
      </c>
      <c r="KH69" s="1360" t="str">
        <f>IF(COUNTIF($A69:$IA72,"=M.Grzyb")&gt;0,"Z"," ")</f>
        <v>Z</v>
      </c>
      <c r="KI69" s="1360" t="str">
        <f>IF(COUNTIF($A69:$IA72,"=A.Muż")&gt;0,"Z"," ")</f>
        <v xml:space="preserve"> </v>
      </c>
      <c r="KJ69" s="1360" t="str">
        <f>IF(COUNTIF($A69:$IA72,"=E.Kicka")&gt;0,"Z"," ")</f>
        <v xml:space="preserve"> </v>
      </c>
      <c r="KK69" s="1354" t="str">
        <f>IF(COUNTIF($A69:$IA72,"=M.Palmowska")&gt;0,"Z"," ")</f>
        <v xml:space="preserve"> </v>
      </c>
      <c r="KL69" s="1354" t="str">
        <f>IF(COUNTIF($A69:$IA72,"=M.Szonert")&gt;0,"Z"," ")</f>
        <v xml:space="preserve"> </v>
      </c>
      <c r="KM69" s="1360" t="str">
        <f>IF(COUNTIF($A69:$IA72,"=E.Ciarciński")&gt;0,"Z"," ")</f>
        <v xml:space="preserve"> </v>
      </c>
      <c r="KN69" s="1360" t="str">
        <f>IF(COUNTIF($A69:$IA72,"=M.Czajka")&gt;0,"Z"," ")</f>
        <v xml:space="preserve"> </v>
      </c>
      <c r="KO69" s="1360" t="str">
        <f>IF(COUNTIF($A69:$IA72,"=E.Hepner")&gt;0,"Z"," ")</f>
        <v xml:space="preserve"> </v>
      </c>
      <c r="KP69" s="1360" t="str">
        <f>IF(COUNTIF($A69:$IA72,"=A.Naszlin")&gt;0,"Z"," ")</f>
        <v xml:space="preserve"> </v>
      </c>
      <c r="KQ69" s="1360" t="str">
        <f>IF(COUNTIF($A69:$IA72,"=A.Tychek")&gt;0,"Z"," ")</f>
        <v xml:space="preserve"> </v>
      </c>
      <c r="KR69" s="1360" t="str">
        <f>IF(COUNTIF($A69:$IA72,"=R.Sokulski")&gt;0,"Z"," ")</f>
        <v>Z</v>
      </c>
      <c r="KS69" s="1360" t="str">
        <f>IF(COUNTIF($A69:$IA72,"=S.Piotrowska")&gt;0,"Z"," ")</f>
        <v xml:space="preserve"> </v>
      </c>
      <c r="KT69" s="1360" t="str">
        <f>IF(COUNTIF($A69:$IA72,"=J.Gregorczuk")&gt;0,"Z"," ")</f>
        <v>Z</v>
      </c>
      <c r="KU69" s="1360" t="str">
        <f>IF(COUNTIF($A69:$IA72,"=A.Marciniak")&gt;0,"Z"," ")</f>
        <v>Z</v>
      </c>
      <c r="KV69" s="1360" t="str">
        <f>IF(COUNTIF($A69:$IA72,"=I.Ogulewicz")&gt;0,"Z"," ")</f>
        <v xml:space="preserve"> </v>
      </c>
      <c r="KW69" s="1360" t="str">
        <f>IF(COUNTIF($A69:$IA72,"=R.Przęczek")&gt;0,"Z"," ")</f>
        <v>Z</v>
      </c>
      <c r="KX69" s="1360" t="str">
        <f>IF(COUNTIF($A69:$IA72,"=D.Ławecka-Bednarska")&gt;0,"Z"," ")</f>
        <v xml:space="preserve"> </v>
      </c>
      <c r="KY69" s="1360" t="str">
        <f>IF(COUNTIF($A69:$IA72,"=M.Ciszek")&gt;0,"Z"," ")</f>
        <v xml:space="preserve"> </v>
      </c>
      <c r="KZ69" s="1360" t="str">
        <f>IF(COUNTIF($A69:$IA72,"=M.Lipiński")&gt;0,"Z"," ")</f>
        <v xml:space="preserve"> </v>
      </c>
      <c r="LA69" s="1354" t="str">
        <f>IF(COUNTIF($A69:$IA72,"=M.Kluz")&gt;0,"Z"," ")</f>
        <v xml:space="preserve"> </v>
      </c>
      <c r="LB69" s="1354" t="str">
        <f>IF(COUNTIF($A69:$IA72,"=N.Liakh")&gt;0,"Z"," ")</f>
        <v>Z</v>
      </c>
      <c r="LC69" s="1360" t="str">
        <f>IF(COUNTIF($A69:$IA72,"=J.Lubkiewicz")&gt;0,"Z"," ")</f>
        <v xml:space="preserve"> </v>
      </c>
      <c r="LD69" s="1360" t="str">
        <f>IF(COUNTIF($A69:$IA72,"=J.Fukowska")&gt;0,"Z"," ")</f>
        <v xml:space="preserve"> </v>
      </c>
      <c r="LE69" s="1360" t="str">
        <f>IF(COUNTIF($A69:$IA72,"=H.Libuda")&gt;0,"Z"," ")</f>
        <v>Z</v>
      </c>
      <c r="LF69" s="1360" t="str">
        <f>IF(COUNTIF($A69:$IA72,"=A.Jastrzębska")&gt;0,"Z"," ")</f>
        <v xml:space="preserve"> </v>
      </c>
    </row>
    <row r="70" spans="1:318" s="7" customFormat="1" ht="8.1" customHeight="1" thickBot="1">
      <c r="A70" s="153" t="s">
        <v>15</v>
      </c>
      <c r="B70" s="95" t="s">
        <v>16</v>
      </c>
      <c r="C70" s="201"/>
      <c r="D70" s="161"/>
      <c r="E70" s="169"/>
      <c r="F70" s="153" t="s">
        <v>15</v>
      </c>
      <c r="G70" s="95" t="s">
        <v>16</v>
      </c>
      <c r="H70" s="201" t="s">
        <v>909</v>
      </c>
      <c r="I70" s="161" t="s">
        <v>123</v>
      </c>
      <c r="J70" s="169">
        <v>26</v>
      </c>
      <c r="K70" s="153" t="s">
        <v>15</v>
      </c>
      <c r="L70" s="95" t="s">
        <v>16</v>
      </c>
      <c r="M70" s="257" t="s">
        <v>926</v>
      </c>
      <c r="N70" s="665" t="s">
        <v>927</v>
      </c>
      <c r="O70" s="169">
        <v>34</v>
      </c>
      <c r="P70" s="148" t="s">
        <v>15</v>
      </c>
      <c r="Q70" s="95" t="s">
        <v>16</v>
      </c>
      <c r="R70" s="257" t="s">
        <v>928</v>
      </c>
      <c r="S70" s="665" t="s">
        <v>927</v>
      </c>
      <c r="T70" s="169">
        <v>34</v>
      </c>
      <c r="U70" s="153" t="s">
        <v>15</v>
      </c>
      <c r="V70" s="95" t="s">
        <v>16</v>
      </c>
      <c r="W70" s="257"/>
      <c r="X70" s="665"/>
      <c r="Y70" s="169"/>
      <c r="Z70" s="148" t="s">
        <v>15</v>
      </c>
      <c r="AA70" s="95" t="s">
        <v>16</v>
      </c>
      <c r="AB70" s="257"/>
      <c r="AC70" s="665"/>
      <c r="AD70" s="169"/>
      <c r="AE70" s="153" t="s">
        <v>15</v>
      </c>
      <c r="AF70" s="95" t="s">
        <v>16</v>
      </c>
      <c r="AG70" s="257" t="s">
        <v>721</v>
      </c>
      <c r="AH70" s="166" t="s">
        <v>120</v>
      </c>
      <c r="AI70" s="496">
        <v>11</v>
      </c>
      <c r="AJ70" s="148" t="s">
        <v>15</v>
      </c>
      <c r="AK70" s="95" t="s">
        <v>16</v>
      </c>
      <c r="AL70" s="881"/>
      <c r="AM70" s="584"/>
      <c r="AN70" s="496"/>
      <c r="AO70" s="153" t="s">
        <v>15</v>
      </c>
      <c r="AP70" s="95" t="s">
        <v>16</v>
      </c>
      <c r="AQ70" s="201" t="s">
        <v>923</v>
      </c>
      <c r="AR70" s="161" t="s">
        <v>37</v>
      </c>
      <c r="AS70" s="169">
        <v>23</v>
      </c>
      <c r="AT70" s="153" t="s">
        <v>15</v>
      </c>
      <c r="AU70" s="95" t="s">
        <v>16</v>
      </c>
      <c r="AV70" s="289"/>
      <c r="AW70" s="166"/>
      <c r="AX70" s="169"/>
      <c r="AY70" s="148" t="s">
        <v>15</v>
      </c>
      <c r="AZ70" s="95" t="s">
        <v>16</v>
      </c>
      <c r="BA70" s="257" t="s">
        <v>153</v>
      </c>
      <c r="BB70" s="166" t="s">
        <v>86</v>
      </c>
      <c r="BC70" s="402">
        <v>19</v>
      </c>
      <c r="BD70" s="148" t="s">
        <v>15</v>
      </c>
      <c r="BE70" s="95" t="s">
        <v>16</v>
      </c>
      <c r="BF70" s="257"/>
      <c r="BG70" s="166"/>
      <c r="BH70" s="402"/>
      <c r="BI70" s="148" t="s">
        <v>15</v>
      </c>
      <c r="BJ70" s="95" t="s">
        <v>16</v>
      </c>
      <c r="BK70" s="257" t="s">
        <v>153</v>
      </c>
      <c r="BL70" s="166" t="s">
        <v>966</v>
      </c>
      <c r="BM70" s="402">
        <v>13</v>
      </c>
      <c r="BN70" s="463" t="s">
        <v>15</v>
      </c>
      <c r="BO70" s="471" t="s">
        <v>16</v>
      </c>
      <c r="BP70" s="648"/>
      <c r="BQ70" s="556"/>
      <c r="BR70" s="462"/>
      <c r="BS70" s="148" t="s">
        <v>15</v>
      </c>
      <c r="BT70" s="95" t="s">
        <v>16</v>
      </c>
      <c r="BU70" s="648"/>
      <c r="BV70" s="556"/>
      <c r="BW70" s="462"/>
      <c r="BX70" s="148" t="s">
        <v>15</v>
      </c>
      <c r="BY70" s="95" t="s">
        <v>16</v>
      </c>
      <c r="BZ70" s="648" t="s">
        <v>153</v>
      </c>
      <c r="CA70" s="556" t="s">
        <v>32</v>
      </c>
      <c r="CB70" s="462">
        <v>14</v>
      </c>
      <c r="CC70" s="153" t="s">
        <v>15</v>
      </c>
      <c r="CD70" s="95" t="s">
        <v>16</v>
      </c>
      <c r="CE70" s="257"/>
      <c r="CF70" s="166"/>
      <c r="CG70" s="169"/>
      <c r="CH70" s="153" t="s">
        <v>15</v>
      </c>
      <c r="CI70" s="95" t="s">
        <v>16</v>
      </c>
      <c r="CJ70" s="289"/>
      <c r="CK70" s="166"/>
      <c r="CL70" s="169"/>
      <c r="CM70" s="153" t="s">
        <v>15</v>
      </c>
      <c r="CN70" s="95" t="s">
        <v>16</v>
      </c>
      <c r="CO70" s="648" t="s">
        <v>153</v>
      </c>
      <c r="CP70" s="556" t="s">
        <v>614</v>
      </c>
      <c r="CQ70" s="169" t="s">
        <v>207</v>
      </c>
      <c r="CR70" s="153" t="s">
        <v>15</v>
      </c>
      <c r="CS70" s="95" t="s">
        <v>16</v>
      </c>
      <c r="CT70" s="648" t="s">
        <v>153</v>
      </c>
      <c r="CU70" s="556" t="s">
        <v>930</v>
      </c>
      <c r="CV70" s="169" t="s">
        <v>207</v>
      </c>
      <c r="CW70" s="153" t="s">
        <v>15</v>
      </c>
      <c r="CX70" s="95" t="s">
        <v>16</v>
      </c>
      <c r="CY70" s="648"/>
      <c r="CZ70" s="562"/>
      <c r="DA70" s="169"/>
      <c r="DB70" s="153" t="s">
        <v>15</v>
      </c>
      <c r="DC70" s="95" t="s">
        <v>16</v>
      </c>
      <c r="DD70" s="648"/>
      <c r="DE70" s="562"/>
      <c r="DF70" s="169"/>
      <c r="DG70" s="148" t="s">
        <v>15</v>
      </c>
      <c r="DH70" s="450" t="s">
        <v>16</v>
      </c>
      <c r="DI70" s="648"/>
      <c r="DJ70" s="562"/>
      <c r="DK70" s="169"/>
      <c r="DL70" s="153" t="s">
        <v>15</v>
      </c>
      <c r="DM70" s="95" t="s">
        <v>16</v>
      </c>
      <c r="DN70" s="396"/>
      <c r="DO70" s="166"/>
      <c r="DP70" s="496"/>
      <c r="DQ70" s="312" t="s">
        <v>9</v>
      </c>
      <c r="DR70" s="92" t="s">
        <v>10</v>
      </c>
      <c r="DS70" s="396" t="s">
        <v>153</v>
      </c>
      <c r="DT70" s="166" t="s">
        <v>861</v>
      </c>
      <c r="DU70" s="496" t="s">
        <v>207</v>
      </c>
      <c r="DV70" s="312" t="s">
        <v>9</v>
      </c>
      <c r="DW70" s="92" t="s">
        <v>10</v>
      </c>
      <c r="DX70" s="396"/>
      <c r="DY70" s="166"/>
      <c r="DZ70" s="1207"/>
      <c r="EA70" s="312" t="s">
        <v>15</v>
      </c>
      <c r="EB70" s="95" t="s">
        <v>16</v>
      </c>
      <c r="EC70" s="396"/>
      <c r="ED70" s="166"/>
      <c r="EE70" s="496"/>
      <c r="EF70" s="312" t="s">
        <v>15</v>
      </c>
      <c r="EG70" s="95" t="s">
        <v>16</v>
      </c>
      <c r="EH70" s="396" t="s">
        <v>153</v>
      </c>
      <c r="EI70" s="166" t="s">
        <v>932</v>
      </c>
      <c r="EJ70" s="496">
        <v>25</v>
      </c>
      <c r="EK70" s="710" t="s">
        <v>15</v>
      </c>
      <c r="EL70" s="722" t="s">
        <v>16</v>
      </c>
      <c r="EM70" s="1072" t="s">
        <v>865</v>
      </c>
      <c r="EN70" s="874" t="s">
        <v>23</v>
      </c>
      <c r="EO70" s="875">
        <v>31</v>
      </c>
      <c r="EP70" s="710" t="s">
        <v>15</v>
      </c>
      <c r="EQ70" s="722" t="s">
        <v>16</v>
      </c>
      <c r="ER70" s="873" t="s">
        <v>865</v>
      </c>
      <c r="ES70" s="874" t="s">
        <v>23</v>
      </c>
      <c r="ET70" s="875">
        <v>31</v>
      </c>
      <c r="EU70" s="710" t="s">
        <v>15</v>
      </c>
      <c r="EV70" s="722" t="s">
        <v>16</v>
      </c>
      <c r="EW70" s="1072" t="s">
        <v>865</v>
      </c>
      <c r="EX70" s="874" t="s">
        <v>23</v>
      </c>
      <c r="EY70" s="875">
        <v>31</v>
      </c>
      <c r="EZ70" s="710" t="s">
        <v>15</v>
      </c>
      <c r="FA70" s="722" t="s">
        <v>16</v>
      </c>
      <c r="FB70" s="1072" t="s">
        <v>946</v>
      </c>
      <c r="FC70" s="874" t="s">
        <v>152</v>
      </c>
      <c r="FD70" s="875">
        <v>32</v>
      </c>
      <c r="FE70" s="710" t="s">
        <v>15</v>
      </c>
      <c r="FF70" s="722" t="s">
        <v>16</v>
      </c>
      <c r="FG70" s="960" t="s">
        <v>865</v>
      </c>
      <c r="FH70" s="964" t="s">
        <v>23</v>
      </c>
      <c r="FI70" s="708">
        <v>31</v>
      </c>
      <c r="FJ70" s="710" t="s">
        <v>15</v>
      </c>
      <c r="FK70" s="722" t="s">
        <v>16</v>
      </c>
      <c r="FL70" s="1072" t="s">
        <v>947</v>
      </c>
      <c r="FM70" s="1074" t="s">
        <v>936</v>
      </c>
      <c r="FN70" s="875"/>
      <c r="FO70" s="705" t="s">
        <v>15</v>
      </c>
      <c r="FP70" s="723" t="s">
        <v>16</v>
      </c>
      <c r="FQ70" s="873" t="s">
        <v>865</v>
      </c>
      <c r="FR70" s="874" t="s">
        <v>23</v>
      </c>
      <c r="FS70" s="875">
        <v>31</v>
      </c>
      <c r="FT70" s="705" t="s">
        <v>15</v>
      </c>
      <c r="FU70" s="723" t="s">
        <v>16</v>
      </c>
      <c r="FV70" s="1072" t="s">
        <v>939</v>
      </c>
      <c r="FW70" s="874" t="s">
        <v>697</v>
      </c>
      <c r="FX70" s="875">
        <v>33</v>
      </c>
      <c r="FY70" s="710" t="s">
        <v>15</v>
      </c>
      <c r="FZ70" s="722" t="s">
        <v>16</v>
      </c>
      <c r="GA70" s="1072" t="s">
        <v>865</v>
      </c>
      <c r="GB70" s="874" t="s">
        <v>23</v>
      </c>
      <c r="GC70" s="875">
        <v>31</v>
      </c>
      <c r="GD70" s="710" t="s">
        <v>15</v>
      </c>
      <c r="GE70" s="722" t="s">
        <v>16</v>
      </c>
      <c r="GF70" s="1072" t="s">
        <v>955</v>
      </c>
      <c r="GG70" s="874" t="s">
        <v>724</v>
      </c>
      <c r="GH70" s="875" t="s">
        <v>207</v>
      </c>
      <c r="GI70" s="764" t="s">
        <v>15</v>
      </c>
      <c r="GJ70" s="776" t="s">
        <v>16</v>
      </c>
      <c r="GK70" s="766" t="s">
        <v>865</v>
      </c>
      <c r="GL70" s="767" t="s">
        <v>23</v>
      </c>
      <c r="GM70" s="768">
        <v>31</v>
      </c>
      <c r="GN70" s="764" t="s">
        <v>15</v>
      </c>
      <c r="GO70" s="776" t="s">
        <v>16</v>
      </c>
      <c r="GP70" s="766"/>
      <c r="GQ70" s="767"/>
      <c r="GR70" s="768"/>
      <c r="GS70" s="764" t="s">
        <v>15</v>
      </c>
      <c r="GT70" s="776" t="s">
        <v>16</v>
      </c>
      <c r="GU70" s="766"/>
      <c r="GV70" s="767"/>
      <c r="GW70" s="768"/>
      <c r="GX70" s="153" t="s">
        <v>15</v>
      </c>
      <c r="GY70" s="95" t="s">
        <v>16</v>
      </c>
      <c r="GZ70" s="587"/>
      <c r="HA70" s="584"/>
      <c r="HB70" s="169"/>
      <c r="HC70" s="153" t="s">
        <v>15</v>
      </c>
      <c r="HD70" s="95" t="s">
        <v>16</v>
      </c>
      <c r="HE70" s="587" t="s">
        <v>864</v>
      </c>
      <c r="HF70" s="584" t="s">
        <v>617</v>
      </c>
      <c r="HG70" s="169">
        <v>24</v>
      </c>
      <c r="HH70" s="153" t="s">
        <v>15</v>
      </c>
      <c r="HI70" s="95" t="s">
        <v>16</v>
      </c>
      <c r="HJ70" s="587" t="s">
        <v>960</v>
      </c>
      <c r="HK70" s="584" t="s">
        <v>43</v>
      </c>
      <c r="HL70" s="902">
        <v>41</v>
      </c>
      <c r="HM70" s="148" t="s">
        <v>15</v>
      </c>
      <c r="HN70" s="95" t="s">
        <v>16</v>
      </c>
      <c r="HO70" s="587"/>
      <c r="HP70" s="584"/>
      <c r="HQ70" s="169"/>
      <c r="HR70" s="153" t="s">
        <v>15</v>
      </c>
      <c r="HS70" s="95" t="s">
        <v>16</v>
      </c>
      <c r="HT70" s="587"/>
      <c r="HU70" s="584"/>
      <c r="HV70" s="902"/>
      <c r="HW70" s="153" t="s">
        <v>15</v>
      </c>
      <c r="HX70" s="95" t="s">
        <v>16</v>
      </c>
      <c r="HY70" s="587"/>
      <c r="HZ70" s="584"/>
      <c r="IA70" s="902"/>
      <c r="IB70" s="153" t="s">
        <v>15</v>
      </c>
      <c r="IC70" s="95" t="s">
        <v>16</v>
      </c>
      <c r="ID70" s="587"/>
      <c r="IE70" s="584"/>
      <c r="IF70" s="169"/>
      <c r="IG70" s="841"/>
      <c r="IH70" s="81" t="s">
        <v>15</v>
      </c>
      <c r="II70" s="1371"/>
      <c r="IJ70" s="1371"/>
      <c r="IK70" s="1371"/>
      <c r="IL70" s="1368"/>
      <c r="IM70" s="1368"/>
      <c r="IN70" s="1368"/>
      <c r="IO70" s="1368"/>
      <c r="IP70" s="1368"/>
      <c r="IQ70" s="1368"/>
      <c r="IR70" s="1368"/>
      <c r="IS70" s="1368"/>
      <c r="IT70" s="1368"/>
      <c r="IU70" s="1378"/>
      <c r="IV70" s="1368"/>
      <c r="IW70" s="1368"/>
      <c r="IX70" s="1368"/>
      <c r="IY70" s="1368"/>
      <c r="IZ70" s="1373"/>
      <c r="JA70" s="129" t="s">
        <v>15</v>
      </c>
      <c r="JB70" s="1352"/>
      <c r="JC70" s="1387"/>
      <c r="JD70" s="1352"/>
      <c r="JE70" s="1352"/>
      <c r="JF70" s="1352"/>
      <c r="JG70" s="1352"/>
      <c r="JH70" s="1352"/>
      <c r="JI70" s="1352"/>
      <c r="JJ70" s="1352"/>
      <c r="JK70" s="1352"/>
      <c r="JL70" s="1352"/>
      <c r="JM70" s="1352"/>
      <c r="JN70" s="1381"/>
      <c r="JO70" s="1352"/>
      <c r="JP70" s="1352"/>
      <c r="JQ70" s="1352"/>
      <c r="JR70" s="1358"/>
      <c r="JS70" s="118"/>
      <c r="JT70" s="108" t="s">
        <v>15</v>
      </c>
      <c r="JU70" s="1355"/>
      <c r="JV70" s="1360"/>
      <c r="JW70" s="1355"/>
      <c r="JX70" s="1355"/>
      <c r="JY70" s="1355"/>
      <c r="JZ70" s="1355"/>
      <c r="KA70" s="1355"/>
      <c r="KB70" s="1355"/>
      <c r="KC70" s="1355"/>
      <c r="KD70" s="1355"/>
      <c r="KE70" s="1355"/>
      <c r="KF70" s="1355"/>
      <c r="KG70" s="1360"/>
      <c r="KH70" s="1360"/>
      <c r="KI70" s="1360"/>
      <c r="KJ70" s="1360"/>
      <c r="KK70" s="1355"/>
      <c r="KL70" s="1355"/>
      <c r="KM70" s="1360"/>
      <c r="KN70" s="1360"/>
      <c r="KO70" s="1360"/>
      <c r="KP70" s="1360"/>
      <c r="KQ70" s="1360"/>
      <c r="KR70" s="1360"/>
      <c r="KS70" s="1360"/>
      <c r="KT70" s="1360"/>
      <c r="KU70" s="1360"/>
      <c r="KV70" s="1360"/>
      <c r="KW70" s="1360"/>
      <c r="KX70" s="1360"/>
      <c r="KY70" s="1360"/>
      <c r="KZ70" s="1360"/>
      <c r="LA70" s="1355"/>
      <c r="LB70" s="1355"/>
      <c r="LC70" s="1360"/>
      <c r="LD70" s="1360"/>
      <c r="LE70" s="1360"/>
      <c r="LF70" s="1360"/>
    </row>
    <row r="71" spans="1:318" s="7" customFormat="1" ht="8.1" customHeight="1" thickBot="1">
      <c r="A71" s="153"/>
      <c r="B71" s="92"/>
      <c r="C71" s="201"/>
      <c r="D71" s="161"/>
      <c r="E71" s="169"/>
      <c r="F71" s="153"/>
      <c r="G71" s="92"/>
      <c r="H71" s="201" t="s">
        <v>914</v>
      </c>
      <c r="I71" s="161"/>
      <c r="J71" s="169"/>
      <c r="K71" s="153"/>
      <c r="L71" s="92"/>
      <c r="M71" s="258"/>
      <c r="N71" s="161"/>
      <c r="O71" s="169"/>
      <c r="P71" s="148"/>
      <c r="Q71" s="92"/>
      <c r="R71" s="258"/>
      <c r="S71" s="161"/>
      <c r="T71" s="169"/>
      <c r="U71" s="153"/>
      <c r="V71" s="92"/>
      <c r="W71" s="258"/>
      <c r="X71" s="161"/>
      <c r="Y71" s="169"/>
      <c r="Z71" s="148"/>
      <c r="AA71" s="92"/>
      <c r="AB71" s="258"/>
      <c r="AC71" s="161"/>
      <c r="AD71" s="169"/>
      <c r="AE71" s="153"/>
      <c r="AF71" s="92"/>
      <c r="AG71" s="258" t="s">
        <v>723</v>
      </c>
      <c r="AH71" s="161"/>
      <c r="AI71" s="496"/>
      <c r="AJ71" s="148"/>
      <c r="AK71" s="92"/>
      <c r="AL71" s="882"/>
      <c r="AM71" s="883"/>
      <c r="AN71" s="496"/>
      <c r="AO71" s="153"/>
      <c r="AP71" s="92"/>
      <c r="AQ71" s="201"/>
      <c r="AR71" s="161"/>
      <c r="AS71" s="169"/>
      <c r="AT71" s="153"/>
      <c r="AU71" s="92"/>
      <c r="AV71" s="289"/>
      <c r="AW71" s="166"/>
      <c r="AX71" s="169"/>
      <c r="AY71" s="148"/>
      <c r="AZ71" s="92"/>
      <c r="BA71" s="258" t="s">
        <v>924</v>
      </c>
      <c r="BB71" s="161"/>
      <c r="BC71" s="402">
        <v>29</v>
      </c>
      <c r="BD71" s="148"/>
      <c r="BE71" s="92"/>
      <c r="BF71" s="258"/>
      <c r="BG71" s="161"/>
      <c r="BH71" s="402"/>
      <c r="BI71" s="148"/>
      <c r="BJ71" s="92"/>
      <c r="BK71" s="258" t="s">
        <v>703</v>
      </c>
      <c r="BL71" s="161"/>
      <c r="BM71" s="402"/>
      <c r="BN71" s="463"/>
      <c r="BO71" s="464"/>
      <c r="BP71" s="557"/>
      <c r="BQ71" s="558"/>
      <c r="BR71" s="462"/>
      <c r="BS71" s="148"/>
      <c r="BT71" s="92"/>
      <c r="BU71" s="557"/>
      <c r="BV71" s="558"/>
      <c r="BW71" s="462"/>
      <c r="BX71" s="148"/>
      <c r="BY71" s="92"/>
      <c r="BZ71" s="557" t="s">
        <v>389</v>
      </c>
      <c r="CA71" s="558"/>
      <c r="CB71" s="462"/>
      <c r="CC71" s="153"/>
      <c r="CD71" s="92"/>
      <c r="CE71" s="258"/>
      <c r="CF71" s="161"/>
      <c r="CG71" s="169"/>
      <c r="CH71" s="153"/>
      <c r="CI71" s="92"/>
      <c r="CJ71" s="289"/>
      <c r="CK71" s="482"/>
      <c r="CL71" s="169"/>
      <c r="CM71" s="153"/>
      <c r="CN71" s="92"/>
      <c r="CO71" s="557" t="s">
        <v>159</v>
      </c>
      <c r="CP71" s="558"/>
      <c r="CQ71" s="169"/>
      <c r="CR71" s="153"/>
      <c r="CS71" s="92"/>
      <c r="CT71" s="557" t="s">
        <v>159</v>
      </c>
      <c r="CU71" s="558"/>
      <c r="CV71" s="169"/>
      <c r="CW71" s="153"/>
      <c r="CX71" s="92"/>
      <c r="CY71" s="557"/>
      <c r="CZ71" s="563"/>
      <c r="DA71" s="169"/>
      <c r="DB71" s="153"/>
      <c r="DC71" s="92"/>
      <c r="DD71" s="557"/>
      <c r="DE71" s="558"/>
      <c r="DF71" s="169"/>
      <c r="DG71" s="148"/>
      <c r="DH71" s="448"/>
      <c r="DI71" s="557"/>
      <c r="DJ71" s="563"/>
      <c r="DK71" s="169"/>
      <c r="DL71" s="153"/>
      <c r="DM71" s="92"/>
      <c r="DN71" s="289"/>
      <c r="DO71" s="482"/>
      <c r="DP71" s="496"/>
      <c r="DQ71" s="312"/>
      <c r="DR71" s="92"/>
      <c r="DS71" s="289" t="s">
        <v>158</v>
      </c>
      <c r="DT71" s="482"/>
      <c r="DU71" s="496">
        <v>16</v>
      </c>
      <c r="DV71" s="312"/>
      <c r="DW71" s="92"/>
      <c r="DX71" s="289"/>
      <c r="DY71" s="482"/>
      <c r="DZ71" s="1207"/>
      <c r="EA71" s="312"/>
      <c r="EB71" s="92"/>
      <c r="EC71" s="289"/>
      <c r="ED71" s="482"/>
      <c r="EE71" s="496"/>
      <c r="EF71" s="312"/>
      <c r="EG71" s="92"/>
      <c r="EH71" s="289" t="s">
        <v>817</v>
      </c>
      <c r="EI71" s="482"/>
      <c r="EJ71" s="496"/>
      <c r="EK71" s="710"/>
      <c r="EL71" s="706"/>
      <c r="EM71" s="1072"/>
      <c r="EN71" s="876"/>
      <c r="EO71" s="875"/>
      <c r="EP71" s="710"/>
      <c r="EQ71" s="706"/>
      <c r="ER71" s="873"/>
      <c r="ES71" s="876"/>
      <c r="ET71" s="875"/>
      <c r="EU71" s="710"/>
      <c r="EV71" s="706"/>
      <c r="EW71" s="1072"/>
      <c r="EX71" s="876"/>
      <c r="EY71" s="875"/>
      <c r="EZ71" s="710"/>
      <c r="FA71" s="706"/>
      <c r="FB71" s="1072" t="s">
        <v>948</v>
      </c>
      <c r="FC71" s="876"/>
      <c r="FD71" s="875"/>
      <c r="FE71" s="710"/>
      <c r="FF71" s="706"/>
      <c r="FG71" s="961"/>
      <c r="FH71" s="965"/>
      <c r="FI71" s="708"/>
      <c r="FJ71" s="710"/>
      <c r="FK71" s="706"/>
      <c r="FL71" s="1072" t="s">
        <v>949</v>
      </c>
      <c r="FM71" s="876"/>
      <c r="FN71" s="875"/>
      <c r="FO71" s="705"/>
      <c r="FP71" s="709"/>
      <c r="FQ71" s="873"/>
      <c r="FR71" s="876"/>
      <c r="FS71" s="875"/>
      <c r="FT71" s="705"/>
      <c r="FU71" s="709"/>
      <c r="FV71" s="1072" t="s">
        <v>942</v>
      </c>
      <c r="FW71" s="876"/>
      <c r="FX71" s="875"/>
      <c r="FY71" s="710"/>
      <c r="FZ71" s="706"/>
      <c r="GA71" s="1072"/>
      <c r="GB71" s="876"/>
      <c r="GC71" s="875"/>
      <c r="GD71" s="710"/>
      <c r="GE71" s="706"/>
      <c r="GF71" s="1072" t="s">
        <v>954</v>
      </c>
      <c r="GG71" s="876"/>
      <c r="GH71" s="875">
        <v>24</v>
      </c>
      <c r="GI71" s="764"/>
      <c r="GJ71" s="765"/>
      <c r="GK71" s="766"/>
      <c r="GL71" s="767"/>
      <c r="GM71" s="768"/>
      <c r="GN71" s="764"/>
      <c r="GO71" s="765"/>
      <c r="GP71" s="766"/>
      <c r="GQ71" s="767"/>
      <c r="GR71" s="768"/>
      <c r="GS71" s="764"/>
      <c r="GT71" s="765"/>
      <c r="GU71" s="766"/>
      <c r="GV71" s="767"/>
      <c r="GW71" s="768"/>
      <c r="GX71" s="153"/>
      <c r="GY71" s="92"/>
      <c r="GZ71" s="587"/>
      <c r="HA71" s="584"/>
      <c r="HB71" s="169"/>
      <c r="HC71" s="153"/>
      <c r="HD71" s="92"/>
      <c r="HE71" s="587"/>
      <c r="HF71" s="584"/>
      <c r="HG71" s="169"/>
      <c r="HH71" s="153"/>
      <c r="HI71" s="92"/>
      <c r="HJ71" s="587" t="s">
        <v>961</v>
      </c>
      <c r="HK71" s="584"/>
      <c r="HL71" s="902"/>
      <c r="HM71" s="148"/>
      <c r="HN71" s="92"/>
      <c r="HO71" s="587"/>
      <c r="HP71" s="584"/>
      <c r="HQ71" s="169"/>
      <c r="HR71" s="153"/>
      <c r="HS71" s="92"/>
      <c r="HT71" s="587"/>
      <c r="HU71" s="584"/>
      <c r="HV71" s="902"/>
      <c r="HW71" s="153"/>
      <c r="HX71" s="92"/>
      <c r="HY71" s="587"/>
      <c r="HZ71" s="584"/>
      <c r="IA71" s="902"/>
      <c r="IB71" s="153"/>
      <c r="IC71" s="92"/>
      <c r="ID71" s="587"/>
      <c r="IE71" s="584"/>
      <c r="IF71" s="169"/>
      <c r="IG71" s="841"/>
      <c r="IH71" s="81"/>
      <c r="II71" s="1371"/>
      <c r="IJ71" s="1371"/>
      <c r="IK71" s="1371"/>
      <c r="IL71" s="1368"/>
      <c r="IM71" s="1368"/>
      <c r="IN71" s="1368"/>
      <c r="IO71" s="1368"/>
      <c r="IP71" s="1368"/>
      <c r="IQ71" s="1368"/>
      <c r="IR71" s="1368"/>
      <c r="IS71" s="1368"/>
      <c r="IT71" s="1368"/>
      <c r="IU71" s="1378"/>
      <c r="IV71" s="1368"/>
      <c r="IW71" s="1368"/>
      <c r="IX71" s="1368"/>
      <c r="IY71" s="1368"/>
      <c r="IZ71" s="1373"/>
      <c r="JA71" s="129"/>
      <c r="JB71" s="1352"/>
      <c r="JC71" s="1387"/>
      <c r="JD71" s="1352"/>
      <c r="JE71" s="1352"/>
      <c r="JF71" s="1352"/>
      <c r="JG71" s="1352"/>
      <c r="JH71" s="1352"/>
      <c r="JI71" s="1352"/>
      <c r="JJ71" s="1352"/>
      <c r="JK71" s="1352"/>
      <c r="JL71" s="1352"/>
      <c r="JM71" s="1352"/>
      <c r="JN71" s="1381"/>
      <c r="JO71" s="1352"/>
      <c r="JP71" s="1352"/>
      <c r="JQ71" s="1352"/>
      <c r="JR71" s="1358"/>
      <c r="JS71" s="118" t="s">
        <v>722</v>
      </c>
      <c r="JT71" s="108"/>
      <c r="JU71" s="1355"/>
      <c r="JV71" s="1360"/>
      <c r="JW71" s="1355"/>
      <c r="JX71" s="1355"/>
      <c r="JY71" s="1355"/>
      <c r="JZ71" s="1355"/>
      <c r="KA71" s="1355"/>
      <c r="KB71" s="1355"/>
      <c r="KC71" s="1355"/>
      <c r="KD71" s="1355"/>
      <c r="KE71" s="1355"/>
      <c r="KF71" s="1355"/>
      <c r="KG71" s="1360"/>
      <c r="KH71" s="1360"/>
      <c r="KI71" s="1360"/>
      <c r="KJ71" s="1360"/>
      <c r="KK71" s="1355"/>
      <c r="KL71" s="1355"/>
      <c r="KM71" s="1360"/>
      <c r="KN71" s="1360"/>
      <c r="KO71" s="1360"/>
      <c r="KP71" s="1360"/>
      <c r="KQ71" s="1360"/>
      <c r="KR71" s="1360"/>
      <c r="KS71" s="1360"/>
      <c r="KT71" s="1360"/>
      <c r="KU71" s="1360"/>
      <c r="KV71" s="1360"/>
      <c r="KW71" s="1360"/>
      <c r="KX71" s="1360"/>
      <c r="KY71" s="1360"/>
      <c r="KZ71" s="1360"/>
      <c r="LA71" s="1355"/>
      <c r="LB71" s="1355"/>
      <c r="LC71" s="1360"/>
      <c r="LD71" s="1360"/>
      <c r="LE71" s="1360"/>
      <c r="LF71" s="1360"/>
    </row>
    <row r="72" spans="1:318" s="7" customFormat="1" ht="8.1" customHeight="1" thickBot="1">
      <c r="A72" s="151"/>
      <c r="B72" s="93"/>
      <c r="C72" s="203"/>
      <c r="D72" s="162"/>
      <c r="E72" s="170"/>
      <c r="F72" s="151"/>
      <c r="G72" s="93"/>
      <c r="H72" s="203"/>
      <c r="I72" s="162"/>
      <c r="J72" s="170"/>
      <c r="K72" s="151"/>
      <c r="L72" s="93"/>
      <c r="M72" s="259"/>
      <c r="N72" s="162"/>
      <c r="O72" s="170"/>
      <c r="P72" s="149"/>
      <c r="Q72" s="93"/>
      <c r="R72" s="259"/>
      <c r="S72" s="162"/>
      <c r="T72" s="170"/>
      <c r="U72" s="151"/>
      <c r="V72" s="93"/>
      <c r="W72" s="259"/>
      <c r="X72" s="162"/>
      <c r="Y72" s="170"/>
      <c r="Z72" s="149"/>
      <c r="AA72" s="93"/>
      <c r="AB72" s="259"/>
      <c r="AC72" s="162"/>
      <c r="AD72" s="170"/>
      <c r="AE72" s="151"/>
      <c r="AF72" s="93"/>
      <c r="AG72" s="259" t="s">
        <v>917</v>
      </c>
      <c r="AH72" s="162"/>
      <c r="AI72" s="1201"/>
      <c r="AJ72" s="149"/>
      <c r="AK72" s="93"/>
      <c r="AL72" s="884"/>
      <c r="AM72" s="885"/>
      <c r="AN72" s="1201"/>
      <c r="AO72" s="151"/>
      <c r="AP72" s="93"/>
      <c r="AQ72" s="203"/>
      <c r="AR72" s="162"/>
      <c r="AS72" s="170"/>
      <c r="AT72" s="151"/>
      <c r="AU72" s="93"/>
      <c r="AV72" s="203"/>
      <c r="AW72" s="162"/>
      <c r="AX72" s="170"/>
      <c r="AY72" s="149"/>
      <c r="AZ72" s="93"/>
      <c r="BA72" s="259"/>
      <c r="BB72" s="162"/>
      <c r="BC72" s="403"/>
      <c r="BD72" s="149"/>
      <c r="BE72" s="93"/>
      <c r="BF72" s="259"/>
      <c r="BG72" s="162"/>
      <c r="BH72" s="403"/>
      <c r="BI72" s="149"/>
      <c r="BJ72" s="93"/>
      <c r="BK72" s="259"/>
      <c r="BL72" s="162"/>
      <c r="BM72" s="403"/>
      <c r="BN72" s="466"/>
      <c r="BO72" s="469"/>
      <c r="BP72" s="559"/>
      <c r="BQ72" s="560"/>
      <c r="BR72" s="465"/>
      <c r="BS72" s="149"/>
      <c r="BT72" s="93"/>
      <c r="BU72" s="559"/>
      <c r="BV72" s="560"/>
      <c r="BW72" s="465"/>
      <c r="BX72" s="149"/>
      <c r="BY72" s="93"/>
      <c r="BZ72" s="559" t="s">
        <v>390</v>
      </c>
      <c r="CA72" s="560"/>
      <c r="CB72" s="465"/>
      <c r="CC72" s="151"/>
      <c r="CD72" s="93"/>
      <c r="CE72" s="259"/>
      <c r="CF72" s="162"/>
      <c r="CG72" s="170"/>
      <c r="CH72" s="151"/>
      <c r="CI72" s="93"/>
      <c r="CJ72" s="259"/>
      <c r="CK72" s="483"/>
      <c r="CL72" s="170"/>
      <c r="CM72" s="151"/>
      <c r="CN72" s="93"/>
      <c r="CO72" s="559" t="s">
        <v>931</v>
      </c>
      <c r="CP72" s="560"/>
      <c r="CQ72" s="170"/>
      <c r="CR72" s="151"/>
      <c r="CS72" s="93"/>
      <c r="CT72" s="559" t="s">
        <v>929</v>
      </c>
      <c r="CU72" s="560"/>
      <c r="CV72" s="170"/>
      <c r="CW72" s="151"/>
      <c r="CX72" s="93"/>
      <c r="CY72" s="559"/>
      <c r="CZ72" s="560"/>
      <c r="DA72" s="170"/>
      <c r="DB72" s="151"/>
      <c r="DC72" s="93"/>
      <c r="DD72" s="559"/>
      <c r="DE72" s="560"/>
      <c r="DF72" s="170"/>
      <c r="DG72" s="149"/>
      <c r="DH72" s="112"/>
      <c r="DI72" s="559"/>
      <c r="DJ72" s="560"/>
      <c r="DK72" s="170"/>
      <c r="DL72" s="151"/>
      <c r="DM72" s="93"/>
      <c r="DN72" s="399"/>
      <c r="DO72" s="483"/>
      <c r="DP72" s="664"/>
      <c r="DQ72" s="313"/>
      <c r="DR72" s="93"/>
      <c r="DS72" s="399" t="s">
        <v>929</v>
      </c>
      <c r="DT72" s="483"/>
      <c r="DU72" s="664"/>
      <c r="DV72" s="313"/>
      <c r="DW72" s="93"/>
      <c r="DX72" s="399"/>
      <c r="DY72" s="483"/>
      <c r="DZ72" s="1208"/>
      <c r="EA72" s="313"/>
      <c r="EB72" s="93"/>
      <c r="EC72" s="399"/>
      <c r="ED72" s="483"/>
      <c r="EE72" s="664"/>
      <c r="EF72" s="313"/>
      <c r="EG72" s="93"/>
      <c r="EH72" s="399"/>
      <c r="EI72" s="483"/>
      <c r="EJ72" s="664"/>
      <c r="EK72" s="718"/>
      <c r="EL72" s="719"/>
      <c r="EM72" s="1073"/>
      <c r="EN72" s="878"/>
      <c r="EO72" s="879"/>
      <c r="EP72" s="718"/>
      <c r="EQ72" s="719"/>
      <c r="ER72" s="877"/>
      <c r="ES72" s="878"/>
      <c r="ET72" s="879"/>
      <c r="EU72" s="718"/>
      <c r="EV72" s="719"/>
      <c r="EW72" s="1073"/>
      <c r="EX72" s="878"/>
      <c r="EY72" s="879"/>
      <c r="EZ72" s="718"/>
      <c r="FA72" s="719"/>
      <c r="FB72" s="1073" t="s">
        <v>950</v>
      </c>
      <c r="FC72" s="878"/>
      <c r="FD72" s="879"/>
      <c r="FE72" s="718"/>
      <c r="FF72" s="719"/>
      <c r="FG72" s="962"/>
      <c r="FH72" s="962"/>
      <c r="FI72" s="717"/>
      <c r="FJ72" s="718"/>
      <c r="FK72" s="719"/>
      <c r="FL72" s="1073" t="s">
        <v>951</v>
      </c>
      <c r="FM72" s="878"/>
      <c r="FN72" s="879"/>
      <c r="FO72" s="713"/>
      <c r="FP72" s="714"/>
      <c r="FQ72" s="877"/>
      <c r="FR72" s="878"/>
      <c r="FS72" s="879"/>
      <c r="FT72" s="713"/>
      <c r="FU72" s="714"/>
      <c r="FV72" s="1073" t="s">
        <v>943</v>
      </c>
      <c r="FW72" s="878"/>
      <c r="FX72" s="879"/>
      <c r="FY72" s="718"/>
      <c r="FZ72" s="719"/>
      <c r="GA72" s="1073"/>
      <c r="GB72" s="878"/>
      <c r="GC72" s="879"/>
      <c r="GD72" s="718"/>
      <c r="GE72" s="719"/>
      <c r="GF72" s="1073"/>
      <c r="GG72" s="878"/>
      <c r="GH72" s="879"/>
      <c r="GI72" s="769"/>
      <c r="GJ72" s="774"/>
      <c r="GK72" s="771"/>
      <c r="GL72" s="771"/>
      <c r="GM72" s="772"/>
      <c r="GN72" s="769"/>
      <c r="GO72" s="774"/>
      <c r="GP72" s="771"/>
      <c r="GQ72" s="771"/>
      <c r="GR72" s="772"/>
      <c r="GS72" s="769"/>
      <c r="GT72" s="774"/>
      <c r="GU72" s="771"/>
      <c r="GV72" s="771"/>
      <c r="GW72" s="772"/>
      <c r="GX72" s="151"/>
      <c r="GY72" s="93"/>
      <c r="GZ72" s="588"/>
      <c r="HA72" s="588"/>
      <c r="HB72" s="170"/>
      <c r="HC72" s="151"/>
      <c r="HD72" s="93"/>
      <c r="HE72" s="588"/>
      <c r="HF72" s="588"/>
      <c r="HG72" s="170"/>
      <c r="HH72" s="151"/>
      <c r="HI72" s="93"/>
      <c r="HJ72" s="1205"/>
      <c r="HK72" s="1205"/>
      <c r="HL72" s="903"/>
      <c r="HM72" s="149"/>
      <c r="HN72" s="93"/>
      <c r="HO72" s="588"/>
      <c r="HP72" s="588"/>
      <c r="HQ72" s="170"/>
      <c r="HR72" s="151"/>
      <c r="HS72" s="93"/>
      <c r="HT72" s="1205"/>
      <c r="HU72" s="1205"/>
      <c r="HV72" s="903"/>
      <c r="HW72" s="151"/>
      <c r="HX72" s="93"/>
      <c r="HY72" s="1205"/>
      <c r="HZ72" s="1205"/>
      <c r="IA72" s="903"/>
      <c r="IB72" s="151"/>
      <c r="IC72" s="93"/>
      <c r="ID72" s="588"/>
      <c r="IE72" s="588"/>
      <c r="IF72" s="170"/>
      <c r="IG72" s="841"/>
      <c r="IH72" s="82"/>
      <c r="II72" s="1372"/>
      <c r="IJ72" s="1372"/>
      <c r="IK72" s="1372"/>
      <c r="IL72" s="1369"/>
      <c r="IM72" s="1369"/>
      <c r="IN72" s="1369"/>
      <c r="IO72" s="1369"/>
      <c r="IP72" s="1369"/>
      <c r="IQ72" s="1369"/>
      <c r="IR72" s="1369"/>
      <c r="IS72" s="1369"/>
      <c r="IT72" s="1369"/>
      <c r="IU72" s="1379"/>
      <c r="IV72" s="1369"/>
      <c r="IW72" s="1369"/>
      <c r="IX72" s="1369"/>
      <c r="IY72" s="1369"/>
      <c r="IZ72" s="1373"/>
      <c r="JA72" s="130"/>
      <c r="JB72" s="1353"/>
      <c r="JC72" s="1388"/>
      <c r="JD72" s="1353"/>
      <c r="JE72" s="1353"/>
      <c r="JF72" s="1353"/>
      <c r="JG72" s="1353"/>
      <c r="JH72" s="1353"/>
      <c r="JI72" s="1353"/>
      <c r="JJ72" s="1353"/>
      <c r="JK72" s="1353"/>
      <c r="JL72" s="1353"/>
      <c r="JM72" s="1353"/>
      <c r="JN72" s="1382"/>
      <c r="JO72" s="1353"/>
      <c r="JP72" s="1353"/>
      <c r="JQ72" s="1353"/>
      <c r="JR72" s="1359"/>
      <c r="JS72" s="119"/>
      <c r="JT72" s="109"/>
      <c r="JU72" s="1356"/>
      <c r="JV72" s="1360"/>
      <c r="JW72" s="1356"/>
      <c r="JX72" s="1356"/>
      <c r="JY72" s="1356"/>
      <c r="JZ72" s="1356"/>
      <c r="KA72" s="1356"/>
      <c r="KB72" s="1356"/>
      <c r="KC72" s="1356"/>
      <c r="KD72" s="1356"/>
      <c r="KE72" s="1356"/>
      <c r="KF72" s="1356"/>
      <c r="KG72" s="1360"/>
      <c r="KH72" s="1360"/>
      <c r="KI72" s="1360"/>
      <c r="KJ72" s="1360"/>
      <c r="KK72" s="1356"/>
      <c r="KL72" s="1356"/>
      <c r="KM72" s="1360"/>
      <c r="KN72" s="1360"/>
      <c r="KO72" s="1360"/>
      <c r="KP72" s="1360"/>
      <c r="KQ72" s="1360"/>
      <c r="KR72" s="1360"/>
      <c r="KS72" s="1360"/>
      <c r="KT72" s="1360"/>
      <c r="KU72" s="1360"/>
      <c r="KV72" s="1360"/>
      <c r="KW72" s="1360"/>
      <c r="KX72" s="1360"/>
      <c r="KY72" s="1360"/>
      <c r="KZ72" s="1360"/>
      <c r="LA72" s="1356"/>
      <c r="LB72" s="1356"/>
      <c r="LC72" s="1360"/>
      <c r="LD72" s="1360"/>
      <c r="LE72" s="1360"/>
      <c r="LF72" s="1360"/>
    </row>
    <row r="73" spans="1:318" s="7" customFormat="1" ht="9.75" customHeight="1" thickBot="1">
      <c r="A73" s="152"/>
      <c r="B73" s="96"/>
      <c r="C73" s="202"/>
      <c r="D73" s="160"/>
      <c r="E73" s="168"/>
      <c r="F73" s="152"/>
      <c r="G73" s="96"/>
      <c r="H73" s="202" t="s">
        <v>716</v>
      </c>
      <c r="I73" s="160"/>
      <c r="J73" s="168"/>
      <c r="K73" s="152"/>
      <c r="L73" s="96"/>
      <c r="M73" s="256"/>
      <c r="N73" s="160"/>
      <c r="O73" s="168"/>
      <c r="P73" s="147"/>
      <c r="Q73" s="96"/>
      <c r="R73" s="256"/>
      <c r="S73" s="160"/>
      <c r="T73" s="168"/>
      <c r="U73" s="152"/>
      <c r="V73" s="96"/>
      <c r="W73" s="256"/>
      <c r="X73" s="160"/>
      <c r="Y73" s="168"/>
      <c r="Z73" s="147"/>
      <c r="AA73" s="96"/>
      <c r="AB73" s="256"/>
      <c r="AC73" s="160"/>
      <c r="AD73" s="168"/>
      <c r="AE73" s="152"/>
      <c r="AF73" s="96"/>
      <c r="AG73" s="256"/>
      <c r="AH73" s="160"/>
      <c r="AI73" s="495"/>
      <c r="AJ73" s="147"/>
      <c r="AK73" s="96"/>
      <c r="AL73" s="880"/>
      <c r="AM73" s="869"/>
      <c r="AN73" s="495"/>
      <c r="AO73" s="152"/>
      <c r="AP73" s="96"/>
      <c r="AQ73" s="202"/>
      <c r="AR73" s="160"/>
      <c r="AS73" s="168"/>
      <c r="AT73" s="152"/>
      <c r="AU73" s="96"/>
      <c r="AV73" s="505"/>
      <c r="AW73" s="260"/>
      <c r="AX73" s="168"/>
      <c r="AY73" s="147"/>
      <c r="AZ73" s="96"/>
      <c r="BA73" s="256"/>
      <c r="BB73" s="160"/>
      <c r="BC73" s="401"/>
      <c r="BD73" s="147"/>
      <c r="BE73" s="96"/>
      <c r="BF73" s="256"/>
      <c r="BG73" s="160"/>
      <c r="BH73" s="401"/>
      <c r="BI73" s="147"/>
      <c r="BJ73" s="96"/>
      <c r="BK73" s="256"/>
      <c r="BL73" s="160"/>
      <c r="BM73" s="401"/>
      <c r="BN73" s="460"/>
      <c r="BO73" s="472"/>
      <c r="BP73" s="458"/>
      <c r="BQ73" s="561"/>
      <c r="BR73" s="459"/>
      <c r="BS73" s="147"/>
      <c r="BT73" s="96"/>
      <c r="BU73" s="458"/>
      <c r="BV73" s="561"/>
      <c r="BW73" s="459"/>
      <c r="BX73" s="147"/>
      <c r="BY73" s="96"/>
      <c r="BZ73" s="458"/>
      <c r="CA73" s="561"/>
      <c r="CB73" s="459"/>
      <c r="CC73" s="152"/>
      <c r="CD73" s="96"/>
      <c r="CE73" s="256"/>
      <c r="CF73" s="160"/>
      <c r="CG73" s="168"/>
      <c r="CH73" s="152"/>
      <c r="CI73" s="96"/>
      <c r="CJ73" s="505"/>
      <c r="CK73" s="481"/>
      <c r="CL73" s="168"/>
      <c r="CM73" s="152"/>
      <c r="CN73" s="96"/>
      <c r="CO73" s="458"/>
      <c r="CP73" s="561"/>
      <c r="CQ73" s="168"/>
      <c r="CR73" s="152"/>
      <c r="CS73" s="96"/>
      <c r="CT73" s="458"/>
      <c r="CU73" s="561"/>
      <c r="CV73" s="168"/>
      <c r="CW73" s="152"/>
      <c r="CX73" s="96"/>
      <c r="CY73" s="458"/>
      <c r="CZ73" s="561"/>
      <c r="DA73" s="168"/>
      <c r="DB73" s="152"/>
      <c r="DC73" s="96"/>
      <c r="DD73" s="458"/>
      <c r="DE73" s="561"/>
      <c r="DF73" s="168"/>
      <c r="DG73" s="147"/>
      <c r="DH73" s="451"/>
      <c r="DI73" s="458"/>
      <c r="DJ73" s="561"/>
      <c r="DK73" s="168"/>
      <c r="DL73" s="152"/>
      <c r="DM73" s="96"/>
      <c r="DN73" s="404"/>
      <c r="DO73" s="481"/>
      <c r="DP73" s="495"/>
      <c r="DQ73" s="311"/>
      <c r="DR73" s="91"/>
      <c r="DS73" s="404"/>
      <c r="DT73" s="481"/>
      <c r="DU73" s="495"/>
      <c r="DV73" s="311"/>
      <c r="DW73" s="91"/>
      <c r="DX73" s="404"/>
      <c r="DY73" s="481"/>
      <c r="DZ73" s="1206"/>
      <c r="EA73" s="311"/>
      <c r="EB73" s="96"/>
      <c r="EC73" s="404"/>
      <c r="ED73" s="481"/>
      <c r="EE73" s="495"/>
      <c r="EF73" s="311"/>
      <c r="EG73" s="96"/>
      <c r="EH73" s="404"/>
      <c r="EI73" s="481"/>
      <c r="EJ73" s="495"/>
      <c r="EK73" s="704"/>
      <c r="EL73" s="724"/>
      <c r="EM73" s="1071"/>
      <c r="EN73" s="871"/>
      <c r="EO73" s="872"/>
      <c r="EP73" s="704"/>
      <c r="EQ73" s="724"/>
      <c r="ER73" s="870"/>
      <c r="ES73" s="871"/>
      <c r="ET73" s="872"/>
      <c r="EU73" s="704"/>
      <c r="EV73" s="724"/>
      <c r="EW73" s="1071"/>
      <c r="EX73" s="871"/>
      <c r="EY73" s="872"/>
      <c r="EZ73" s="704"/>
      <c r="FA73" s="724"/>
      <c r="FB73" s="1071" t="s">
        <v>944</v>
      </c>
      <c r="FC73" s="871"/>
      <c r="FD73" s="872"/>
      <c r="FE73" s="704"/>
      <c r="FF73" s="724"/>
      <c r="FG73" s="700"/>
      <c r="FH73" s="963"/>
      <c r="FI73" s="702"/>
      <c r="FJ73" s="704"/>
      <c r="FK73" s="724"/>
      <c r="FL73" s="1071" t="s">
        <v>945</v>
      </c>
      <c r="FM73" s="871"/>
      <c r="FN73" s="872"/>
      <c r="FO73" s="698"/>
      <c r="FP73" s="725"/>
      <c r="FQ73" s="870"/>
      <c r="FR73" s="871"/>
      <c r="FS73" s="872"/>
      <c r="FT73" s="698"/>
      <c r="FU73" s="725"/>
      <c r="FV73" s="1071" t="s">
        <v>941</v>
      </c>
      <c r="FW73" s="871"/>
      <c r="FX73" s="872"/>
      <c r="FY73" s="704"/>
      <c r="FZ73" s="724"/>
      <c r="GA73" s="1071"/>
      <c r="GB73" s="871"/>
      <c r="GC73" s="872"/>
      <c r="GD73" s="704"/>
      <c r="GE73" s="724"/>
      <c r="GF73" s="1071" t="s">
        <v>952</v>
      </c>
      <c r="GG73" s="871"/>
      <c r="GH73" s="872"/>
      <c r="GI73" s="759"/>
      <c r="GJ73" s="777"/>
      <c r="GK73" s="761"/>
      <c r="GL73" s="762"/>
      <c r="GM73" s="763"/>
      <c r="GN73" s="759"/>
      <c r="GO73" s="777"/>
      <c r="GP73" s="761"/>
      <c r="GQ73" s="762"/>
      <c r="GR73" s="763"/>
      <c r="GS73" s="759"/>
      <c r="GT73" s="777"/>
      <c r="GU73" s="761"/>
      <c r="GV73" s="762"/>
      <c r="GW73" s="763"/>
      <c r="GX73" s="152"/>
      <c r="GY73" s="96"/>
      <c r="GZ73" s="585"/>
      <c r="HA73" s="586"/>
      <c r="HB73" s="168"/>
      <c r="HC73" s="152"/>
      <c r="HD73" s="96"/>
      <c r="HE73" s="585"/>
      <c r="HF73" s="586"/>
      <c r="HG73" s="901"/>
      <c r="HH73" s="152"/>
      <c r="HI73" s="96"/>
      <c r="HJ73" s="585"/>
      <c r="HK73" s="586"/>
      <c r="HL73" s="901"/>
      <c r="HM73" s="147"/>
      <c r="HN73" s="96"/>
      <c r="HO73" s="585"/>
      <c r="HP73" s="586"/>
      <c r="HQ73" s="168"/>
      <c r="HR73" s="152"/>
      <c r="HS73" s="96"/>
      <c r="HT73" s="585"/>
      <c r="HU73" s="586"/>
      <c r="HV73" s="1204"/>
      <c r="HW73" s="152"/>
      <c r="HX73" s="96"/>
      <c r="HY73" s="585"/>
      <c r="HZ73" s="586"/>
      <c r="IA73" s="1204"/>
      <c r="IB73" s="152"/>
      <c r="IC73" s="96"/>
      <c r="ID73" s="585"/>
      <c r="IE73" s="586"/>
      <c r="IF73" s="168"/>
      <c r="IG73" s="841"/>
      <c r="IH73" s="80"/>
      <c r="II73" s="1370">
        <f>COUNTIF($A73:$IA76,"=CSB")</f>
        <v>4</v>
      </c>
      <c r="IJ73" s="1370">
        <f>COUNTIF($A73:$IA76,"41")</f>
        <v>1</v>
      </c>
      <c r="IK73" s="1370">
        <f>COUNTIF($A73:$IA76,"=42")</f>
        <v>0</v>
      </c>
      <c r="IL73" s="1367">
        <f>COUNTIF($A73:$IA76,"40")</f>
        <v>0</v>
      </c>
      <c r="IM73" s="1367">
        <f>COUNTIF($A73:$IA76,"11")</f>
        <v>1</v>
      </c>
      <c r="IN73" s="1367">
        <f>COUNTIF($A73:$IA76,"13")</f>
        <v>1</v>
      </c>
      <c r="IO73" s="1367">
        <f>COUNTIF($A73:$IA76,"=19")</f>
        <v>1</v>
      </c>
      <c r="IP73" s="1367">
        <f>COUNTIF($A73:$IA76,"=14")</f>
        <v>1</v>
      </c>
      <c r="IQ73" s="1367">
        <f>COUNTIF($A73:$IA76,"=24")</f>
        <v>8</v>
      </c>
      <c r="IR73" s="1367">
        <f>COUNTIF($A73:$IA76,"=25")</f>
        <v>1</v>
      </c>
      <c r="IS73" s="1367">
        <f>COUNTIF($A73:$IA76,"=26")</f>
        <v>1</v>
      </c>
      <c r="IT73" s="1367">
        <f>COUNTIF($A73:$IA76,"=29")</f>
        <v>1</v>
      </c>
      <c r="IU73" s="1377">
        <f>COUNTIF($A73:$IA76,"=30")</f>
        <v>0</v>
      </c>
      <c r="IV73" s="1367">
        <f>COUNTIF($A73:$IA76,"=31")</f>
        <v>1</v>
      </c>
      <c r="IW73" s="1367">
        <f>COUNTIF($A73:$IA76,"=32")</f>
        <v>1</v>
      </c>
      <c r="IX73" s="1367">
        <f>COUNTIF($A73:$IA76,"=33")</f>
        <v>1</v>
      </c>
      <c r="IY73" s="1367">
        <f>COUNTIF($A73:$IA76,"=34")</f>
        <v>2</v>
      </c>
      <c r="IZ73" s="1373">
        <f>COUNTIF($A73:$IR76,"=34")</f>
        <v>2</v>
      </c>
      <c r="JA73" s="128"/>
      <c r="JB73" s="1351" t="str">
        <f>IF(COUNTIF($A73:$IA76,"=41")&gt;0,"X"," ")</f>
        <v>X</v>
      </c>
      <c r="JC73" s="1386" t="str">
        <f>IF(COUNTIF($A73:$IA76,"=42")&gt;0,"X"," ")</f>
        <v xml:space="preserve"> </v>
      </c>
      <c r="JD73" s="1351" t="str">
        <f>IF(COUNTIF($A73:$IA76,"=40")&gt;0,"X"," ")</f>
        <v xml:space="preserve"> </v>
      </c>
      <c r="JE73" s="1351" t="str">
        <f>IF(COUNTIF($A73:$IA76,"=11")&gt;0,"X"," ")</f>
        <v>X</v>
      </c>
      <c r="JF73" s="1351" t="str">
        <f>IF(COUNTIF($A73:$IA76,"=13")&gt;0,"X"," ")</f>
        <v>X</v>
      </c>
      <c r="JG73" s="1351" t="str">
        <f>IF(COUNTIF($A73:$IA76,"=19")&gt;0,"X"," ")</f>
        <v>X</v>
      </c>
      <c r="JH73" s="1351" t="str">
        <f>IF(COUNTIF($A73:$IA76,"=14")&gt;0,"X"," ")</f>
        <v>X</v>
      </c>
      <c r="JI73" s="1351" t="str">
        <f>IF(COUNTIF($A73:$IA76,"=23")&gt;0,"X"," ")</f>
        <v>X</v>
      </c>
      <c r="JJ73" s="1351" t="str">
        <f>IF(COUNTIF($A73:$IA76,"=24")&gt;0,"X"," ")</f>
        <v>X</v>
      </c>
      <c r="JK73" s="1351" t="str">
        <f>IF(COUNTIF($A73:$IA76,"=25")&gt;0,"X"," ")</f>
        <v>X</v>
      </c>
      <c r="JL73" s="1351" t="str">
        <f>IF(COUNTIF($A73:$IA76,"=26")&gt;0,"X"," ")</f>
        <v>X</v>
      </c>
      <c r="JM73" s="1351" t="str">
        <f>IF(COUNTIF($A73:$IA76,"=29")&gt;0,"X"," ")</f>
        <v>X</v>
      </c>
      <c r="JN73" s="1380" t="str">
        <f>IF(COUNTIF($A73:$IA76,"=30")&gt;0,"X"," ")</f>
        <v xml:space="preserve"> </v>
      </c>
      <c r="JO73" s="1351" t="str">
        <f>IF(COUNTIF($A73:$IA76,"=31")&gt;0,"X"," ")</f>
        <v>X</v>
      </c>
      <c r="JP73" s="1351" t="str">
        <f>IF(COUNTIF($A73:$IA76,"=32")&gt;0,"X"," ")</f>
        <v>X</v>
      </c>
      <c r="JQ73" s="1351" t="str">
        <f>IF(COUNTIF($A73:$IA76,"=33")&gt;0,"X"," ")</f>
        <v>X</v>
      </c>
      <c r="JR73" s="1357" t="str">
        <f>IF(COUNTIF($A73:$IA76,"=34")&gt;0,"X"," ")</f>
        <v>X</v>
      </c>
      <c r="JS73" s="117"/>
      <c r="JT73" s="107"/>
      <c r="JU73" s="1354" t="str">
        <f>IF(COUNTIF($A73:$IA76,"=H.Prus")&gt;0,"Z"," ")</f>
        <v>Z</v>
      </c>
      <c r="JV73" s="1360" t="str">
        <f>IF(COUNTIF($A73:$IA76,"=M.Przybyś")&gt;0,"Z"," ")</f>
        <v xml:space="preserve"> </v>
      </c>
      <c r="JW73" s="1354" t="str">
        <f>IF(COUNTIF($A73:$IA76,"=M.Marcinkiewicz")&gt;0,"Z"," ")</f>
        <v>Z</v>
      </c>
      <c r="JX73" s="1354" t="str">
        <f>IF(COUNTIF($A73:$IA76,"=K.Cis")&gt;0,"Z"," ")</f>
        <v xml:space="preserve"> </v>
      </c>
      <c r="JY73" s="1354" t="str">
        <f>IF(COUNTIF($A73:$IA76,"=Z.Tomczykowski")&gt;0,"Z"," ")</f>
        <v>Z</v>
      </c>
      <c r="JZ73" s="1354" t="str">
        <f>IF(COUNTIF($A73:$IA76,"=K.Choroszko")&gt;0,"Z"," ")</f>
        <v xml:space="preserve"> </v>
      </c>
      <c r="KA73" s="1354" t="str">
        <f>IF(COUNTIF($A73:$IA76,"=Z.Niewiadomski")&gt;0,"Z"," ")</f>
        <v xml:space="preserve"> </v>
      </c>
      <c r="KB73" s="1354" t="str">
        <f>IF(COUNTIF($A73:$IA76,"=A.Miściur-Kaszyńska")&gt;0,"Z"," ")</f>
        <v>Z</v>
      </c>
      <c r="KC73" s="1354" t="str">
        <f>IF(COUNTIF($A73:$IA76,"=L.Demczuk")&gt;0,"Z"," ")</f>
        <v xml:space="preserve"> </v>
      </c>
      <c r="KD73" s="1354" t="str">
        <f>IF(COUNTIF($A73:$IA76,"=K.Kiejdo")&gt;0,"Z"," ")</f>
        <v xml:space="preserve"> </v>
      </c>
      <c r="KE73" s="1354" t="str">
        <f>IF(COUNTIF($A73:$IA76,"=M.Kieżun")&gt;0,"Z"," ")</f>
        <v>Z</v>
      </c>
      <c r="KF73" s="1354" t="str">
        <f>IF(COUNTIF($A73:$IA76,"=I.Kasprzyk")&gt;0,"Z"," ")</f>
        <v xml:space="preserve"> </v>
      </c>
      <c r="KG73" s="1360" t="str">
        <f>IF(COUNTIF($A73:$IA76,"=M.Choroszko")&gt;0,"Z"," ")</f>
        <v>Z</v>
      </c>
      <c r="KH73" s="1360" t="str">
        <f>IF(COUNTIF($A73:$IA76,"=M.Grzyb")&gt;0,"Z"," ")</f>
        <v>Z</v>
      </c>
      <c r="KI73" s="1360" t="str">
        <f>IF(COUNTIF($A73:$IA76,"=A.Muż")&gt;0,"Z"," ")</f>
        <v xml:space="preserve"> </v>
      </c>
      <c r="KJ73" s="1360" t="str">
        <f>IF(COUNTIF($A73:$IA76,"=E.Kicka")&gt;0,"Z"," ")</f>
        <v xml:space="preserve"> </v>
      </c>
      <c r="KK73" s="1354" t="str">
        <f>IF(COUNTIF($A73:$IA76,"=M.Palmowska")&gt;0,"Z"," ")</f>
        <v xml:space="preserve"> </v>
      </c>
      <c r="KL73" s="1354" t="str">
        <f>IF(COUNTIF($A73:$IA76,"=M.Szonert")&gt;0,"Z"," ")</f>
        <v xml:space="preserve"> </v>
      </c>
      <c r="KM73" s="1360" t="str">
        <f>IF(COUNTIF($A73:$IA76,"=E.Ciarciński")&gt;0,"Z"," ")</f>
        <v xml:space="preserve"> </v>
      </c>
      <c r="KN73" s="1360" t="str">
        <f>IF(COUNTIF($A73:$IA76,"=M.Czajka")&gt;0,"Z"," ")</f>
        <v xml:space="preserve"> </v>
      </c>
      <c r="KO73" s="1360" t="str">
        <f>IF(COUNTIF($A73:$IA76,"=E.Hepner")&gt;0,"Z"," ")</f>
        <v xml:space="preserve"> </v>
      </c>
      <c r="KP73" s="1360" t="str">
        <f>IF(COUNTIF($A73:$IA76,"=A.Naszlin")&gt;0,"Z"," ")</f>
        <v xml:space="preserve"> </v>
      </c>
      <c r="KQ73" s="1360" t="str">
        <f>IF(COUNTIF($A73:$IA76,"=A.Tychek")&gt;0,"Z"," ")</f>
        <v xml:space="preserve"> </v>
      </c>
      <c r="KR73" s="1360" t="str">
        <f>IF(COUNTIF($A73:$IA76,"=R.Sokulski")&gt;0,"Z"," ")</f>
        <v>Z</v>
      </c>
      <c r="KS73" s="1360" t="str">
        <f>IF(COUNTIF($A73:$IA76,"=S.Piotrowska")&gt;0,"Z"," ")</f>
        <v xml:space="preserve"> </v>
      </c>
      <c r="KT73" s="1360" t="str">
        <f>IF(COUNTIF($A73:$IA76,"=J.Gregorczuk")&gt;0,"Z"," ")</f>
        <v>Z</v>
      </c>
      <c r="KU73" s="1360" t="str">
        <f>IF(COUNTIF($A73:$IA76,"=A.Marciniak")&gt;0,"Z"," ")</f>
        <v>Z</v>
      </c>
      <c r="KV73" s="1360" t="str">
        <f>IF(COUNTIF($A73:$IA76,"=I.Ogulewicz")&gt;0,"Z"," ")</f>
        <v xml:space="preserve"> </v>
      </c>
      <c r="KW73" s="1360" t="str">
        <f>IF(COUNTIF($A73:$IA76,"=R.Przęczek")&gt;0,"Z"," ")</f>
        <v>Z</v>
      </c>
      <c r="KX73" s="1360" t="str">
        <f>IF(COUNTIF($A73:$IA76,"=D.Ławecka-Bednarska")&gt;0,"Z"," ")</f>
        <v xml:space="preserve"> </v>
      </c>
      <c r="KY73" s="1360" t="str">
        <f>IF(COUNTIF($A73:$IA76,"=M.Ciszek")&gt;0,"Z"," ")</f>
        <v xml:space="preserve"> </v>
      </c>
      <c r="KZ73" s="1360" t="str">
        <f>IF(COUNTIF($A73:$IA76,"=M.Lipiński")&gt;0,"Z"," ")</f>
        <v xml:space="preserve"> </v>
      </c>
      <c r="LA73" s="1354" t="str">
        <f>IF(COUNTIF($A73:$IA76,"=M.Kluz")&gt;0,"Z"," ")</f>
        <v xml:space="preserve"> </v>
      </c>
      <c r="LB73" s="1354" t="str">
        <f>IF(COUNTIF($A73:$IA76,"=N.Liakh")&gt;0,"Z"," ")</f>
        <v>Z</v>
      </c>
      <c r="LC73" s="1360" t="str">
        <f>IF(COUNTIF($A73:$IA76,"=J.Lubkiewicz")&gt;0,"Z"," ")</f>
        <v xml:space="preserve"> </v>
      </c>
      <c r="LD73" s="1360" t="str">
        <f>IF(COUNTIF($A73:$IA76,"=J.Fukowska")&gt;0,"Z"," ")</f>
        <v xml:space="preserve"> </v>
      </c>
      <c r="LE73" s="1360" t="str">
        <f>IF(COUNTIF($A73:$IA76,"=H.Libuda")&gt;0,"Z"," ")</f>
        <v>Z</v>
      </c>
      <c r="LF73" s="1360" t="str">
        <f>IF(COUNTIF($A73:$IA76,"=A.Jastrzębska")&gt;0,"Z"," ")</f>
        <v xml:space="preserve"> </v>
      </c>
    </row>
    <row r="74" spans="1:318" s="7" customFormat="1" ht="9" customHeight="1" thickBot="1">
      <c r="A74" s="153" t="s">
        <v>17</v>
      </c>
      <c r="B74" s="97" t="s">
        <v>18</v>
      </c>
      <c r="C74" s="201"/>
      <c r="D74" s="161"/>
      <c r="E74" s="169"/>
      <c r="F74" s="153" t="s">
        <v>17</v>
      </c>
      <c r="G74" s="97" t="s">
        <v>18</v>
      </c>
      <c r="H74" s="201" t="s">
        <v>909</v>
      </c>
      <c r="I74" s="161" t="s">
        <v>123</v>
      </c>
      <c r="J74" s="169">
        <v>26</v>
      </c>
      <c r="K74" s="153" t="s">
        <v>17</v>
      </c>
      <c r="L74" s="97" t="s">
        <v>18</v>
      </c>
      <c r="M74" s="257" t="s">
        <v>926</v>
      </c>
      <c r="N74" s="665" t="s">
        <v>927</v>
      </c>
      <c r="O74" s="169">
        <v>34</v>
      </c>
      <c r="P74" s="148" t="s">
        <v>17</v>
      </c>
      <c r="Q74" s="97" t="s">
        <v>18</v>
      </c>
      <c r="R74" s="257" t="s">
        <v>928</v>
      </c>
      <c r="S74" s="665" t="s">
        <v>927</v>
      </c>
      <c r="T74" s="169">
        <v>34</v>
      </c>
      <c r="U74" s="153" t="s">
        <v>17</v>
      </c>
      <c r="V74" s="97" t="s">
        <v>18</v>
      </c>
      <c r="W74" s="257"/>
      <c r="X74" s="665"/>
      <c r="Y74" s="169"/>
      <c r="Z74" s="148" t="s">
        <v>17</v>
      </c>
      <c r="AA74" s="97" t="s">
        <v>18</v>
      </c>
      <c r="AB74" s="257"/>
      <c r="AC74" s="665"/>
      <c r="AD74" s="169"/>
      <c r="AE74" s="153" t="s">
        <v>17</v>
      </c>
      <c r="AF74" s="97" t="s">
        <v>18</v>
      </c>
      <c r="AG74" s="257" t="s">
        <v>721</v>
      </c>
      <c r="AH74" s="166" t="s">
        <v>120</v>
      </c>
      <c r="AI74" s="496">
        <v>11</v>
      </c>
      <c r="AJ74" s="148" t="s">
        <v>17</v>
      </c>
      <c r="AK74" s="97" t="s">
        <v>18</v>
      </c>
      <c r="AL74" s="881"/>
      <c r="AM74" s="584"/>
      <c r="AN74" s="496"/>
      <c r="AO74" s="153" t="s">
        <v>17</v>
      </c>
      <c r="AP74" s="97" t="s">
        <v>18</v>
      </c>
      <c r="AQ74" s="201" t="s">
        <v>922</v>
      </c>
      <c r="AR74" s="161" t="s">
        <v>37</v>
      </c>
      <c r="AS74" s="169">
        <v>23</v>
      </c>
      <c r="AT74" s="153" t="s">
        <v>17</v>
      </c>
      <c r="AU74" s="97" t="s">
        <v>18</v>
      </c>
      <c r="AV74" s="289"/>
      <c r="AW74" s="166"/>
      <c r="AX74" s="169"/>
      <c r="AY74" s="148" t="s">
        <v>17</v>
      </c>
      <c r="AZ74" s="97" t="s">
        <v>18</v>
      </c>
      <c r="BA74" s="257" t="s">
        <v>153</v>
      </c>
      <c r="BB74" s="166" t="s">
        <v>86</v>
      </c>
      <c r="BC74" s="402">
        <v>19</v>
      </c>
      <c r="BD74" s="148" t="s">
        <v>17</v>
      </c>
      <c r="BE74" s="97" t="s">
        <v>18</v>
      </c>
      <c r="BF74" s="257"/>
      <c r="BG74" s="166"/>
      <c r="BH74" s="402"/>
      <c r="BI74" s="148" t="s">
        <v>17</v>
      </c>
      <c r="BJ74" s="97" t="s">
        <v>18</v>
      </c>
      <c r="BK74" s="257" t="s">
        <v>153</v>
      </c>
      <c r="BL74" s="166" t="s">
        <v>966</v>
      </c>
      <c r="BM74" s="402">
        <v>13</v>
      </c>
      <c r="BN74" s="463" t="s">
        <v>17</v>
      </c>
      <c r="BO74" s="473" t="s">
        <v>18</v>
      </c>
      <c r="BP74" s="648"/>
      <c r="BQ74" s="556"/>
      <c r="BR74" s="462"/>
      <c r="BS74" s="148" t="s">
        <v>17</v>
      </c>
      <c r="BT74" s="97" t="s">
        <v>18</v>
      </c>
      <c r="BU74" s="648"/>
      <c r="BV74" s="556"/>
      <c r="BW74" s="462"/>
      <c r="BX74" s="148" t="s">
        <v>17</v>
      </c>
      <c r="BY74" s="97" t="s">
        <v>18</v>
      </c>
      <c r="BZ74" s="648" t="s">
        <v>153</v>
      </c>
      <c r="CA74" s="556" t="s">
        <v>32</v>
      </c>
      <c r="CB74" s="462">
        <v>14</v>
      </c>
      <c r="CC74" s="153" t="s">
        <v>17</v>
      </c>
      <c r="CD74" s="97" t="s">
        <v>18</v>
      </c>
      <c r="CE74" s="257"/>
      <c r="CF74" s="166"/>
      <c r="CG74" s="169"/>
      <c r="CH74" s="153" t="s">
        <v>17</v>
      </c>
      <c r="CI74" s="97" t="s">
        <v>18</v>
      </c>
      <c r="CJ74" s="289"/>
      <c r="CK74" s="166"/>
      <c r="CL74" s="169"/>
      <c r="CM74" s="153" t="s">
        <v>17</v>
      </c>
      <c r="CN74" s="97" t="s">
        <v>18</v>
      </c>
      <c r="CO74" s="648" t="s">
        <v>153</v>
      </c>
      <c r="CP74" s="556" t="s">
        <v>614</v>
      </c>
      <c r="CQ74" s="169" t="s">
        <v>207</v>
      </c>
      <c r="CR74" s="153" t="s">
        <v>17</v>
      </c>
      <c r="CS74" s="97" t="s">
        <v>18</v>
      </c>
      <c r="CT74" s="648" t="s">
        <v>153</v>
      </c>
      <c r="CU74" s="556" t="s">
        <v>930</v>
      </c>
      <c r="CV74" s="169" t="s">
        <v>207</v>
      </c>
      <c r="CW74" s="153" t="s">
        <v>17</v>
      </c>
      <c r="CX74" s="97" t="s">
        <v>18</v>
      </c>
      <c r="CY74" s="648"/>
      <c r="CZ74" s="562"/>
      <c r="DA74" s="169"/>
      <c r="DB74" s="153" t="s">
        <v>17</v>
      </c>
      <c r="DC74" s="97" t="s">
        <v>18</v>
      </c>
      <c r="DD74" s="648"/>
      <c r="DE74" s="562"/>
      <c r="DF74" s="169"/>
      <c r="DG74" s="148" t="s">
        <v>17</v>
      </c>
      <c r="DH74" s="452" t="s">
        <v>18</v>
      </c>
      <c r="DI74" s="648"/>
      <c r="DJ74" s="562"/>
      <c r="DK74" s="169"/>
      <c r="DL74" s="153" t="s">
        <v>17</v>
      </c>
      <c r="DM74" s="97" t="s">
        <v>18</v>
      </c>
      <c r="DN74" s="396"/>
      <c r="DO74" s="166"/>
      <c r="DP74" s="496"/>
      <c r="DQ74" s="312" t="s">
        <v>5</v>
      </c>
      <c r="DR74" s="92" t="s">
        <v>6</v>
      </c>
      <c r="DS74" s="396" t="s">
        <v>153</v>
      </c>
      <c r="DT74" s="166" t="s">
        <v>861</v>
      </c>
      <c r="DU74" s="496" t="s">
        <v>207</v>
      </c>
      <c r="DV74" s="312" t="s">
        <v>5</v>
      </c>
      <c r="DW74" s="92" t="s">
        <v>6</v>
      </c>
      <c r="DX74" s="396"/>
      <c r="DY74" s="166"/>
      <c r="DZ74" s="1207"/>
      <c r="EA74" s="312" t="s">
        <v>17</v>
      </c>
      <c r="EB74" s="97" t="s">
        <v>18</v>
      </c>
      <c r="EC74" s="396"/>
      <c r="ED74" s="166"/>
      <c r="EE74" s="496"/>
      <c r="EF74" s="312" t="s">
        <v>17</v>
      </c>
      <c r="EG74" s="97" t="s">
        <v>18</v>
      </c>
      <c r="EH74" s="396" t="s">
        <v>153</v>
      </c>
      <c r="EI74" s="166" t="s">
        <v>932</v>
      </c>
      <c r="EJ74" s="496">
        <v>25</v>
      </c>
      <c r="EK74" s="710" t="s">
        <v>17</v>
      </c>
      <c r="EL74" s="726" t="s">
        <v>18</v>
      </c>
      <c r="EM74" s="1072" t="s">
        <v>864</v>
      </c>
      <c r="EN74" s="874" t="s">
        <v>617</v>
      </c>
      <c r="EO74" s="875">
        <v>24</v>
      </c>
      <c r="EP74" s="710" t="s">
        <v>17</v>
      </c>
      <c r="EQ74" s="726" t="s">
        <v>18</v>
      </c>
      <c r="ER74" s="873" t="s">
        <v>864</v>
      </c>
      <c r="ES74" s="874" t="s">
        <v>617</v>
      </c>
      <c r="ET74" s="875">
        <v>24</v>
      </c>
      <c r="EU74" s="710" t="s">
        <v>17</v>
      </c>
      <c r="EV74" s="726" t="s">
        <v>18</v>
      </c>
      <c r="EW74" s="1072" t="s">
        <v>864</v>
      </c>
      <c r="EX74" s="874" t="s">
        <v>617</v>
      </c>
      <c r="EY74" s="875">
        <v>24</v>
      </c>
      <c r="EZ74" s="710" t="s">
        <v>17</v>
      </c>
      <c r="FA74" s="726" t="s">
        <v>18</v>
      </c>
      <c r="FB74" s="1072" t="s">
        <v>946</v>
      </c>
      <c r="FC74" s="874" t="s">
        <v>152</v>
      </c>
      <c r="FD74" s="875">
        <v>32</v>
      </c>
      <c r="FE74" s="710" t="s">
        <v>17</v>
      </c>
      <c r="FF74" s="726" t="s">
        <v>18</v>
      </c>
      <c r="FG74" s="960" t="s">
        <v>864</v>
      </c>
      <c r="FH74" s="964" t="s">
        <v>617</v>
      </c>
      <c r="FI74" s="708">
        <v>24</v>
      </c>
      <c r="FJ74" s="710" t="s">
        <v>17</v>
      </c>
      <c r="FK74" s="726" t="s">
        <v>18</v>
      </c>
      <c r="FL74" s="1072" t="s">
        <v>947</v>
      </c>
      <c r="FM74" s="1074" t="s">
        <v>936</v>
      </c>
      <c r="FN74" s="875"/>
      <c r="FO74" s="705" t="s">
        <v>17</v>
      </c>
      <c r="FP74" s="727" t="s">
        <v>18</v>
      </c>
      <c r="FQ74" s="873" t="s">
        <v>864</v>
      </c>
      <c r="FR74" s="874" t="s">
        <v>617</v>
      </c>
      <c r="FS74" s="875">
        <v>24</v>
      </c>
      <c r="FT74" s="705" t="s">
        <v>17</v>
      </c>
      <c r="FU74" s="727" t="s">
        <v>18</v>
      </c>
      <c r="FV74" s="1072" t="s">
        <v>939</v>
      </c>
      <c r="FW74" s="874" t="s">
        <v>697</v>
      </c>
      <c r="FX74" s="875">
        <v>33</v>
      </c>
      <c r="FY74" s="710" t="s">
        <v>17</v>
      </c>
      <c r="FZ74" s="726" t="s">
        <v>18</v>
      </c>
      <c r="GA74" s="1072" t="s">
        <v>864</v>
      </c>
      <c r="GB74" s="874" t="s">
        <v>617</v>
      </c>
      <c r="GC74" s="875">
        <v>24</v>
      </c>
      <c r="GD74" s="710" t="s">
        <v>17</v>
      </c>
      <c r="GE74" s="726" t="s">
        <v>18</v>
      </c>
      <c r="GF74" s="1072" t="s">
        <v>955</v>
      </c>
      <c r="GG74" s="874" t="s">
        <v>724</v>
      </c>
      <c r="GH74" s="875" t="s">
        <v>207</v>
      </c>
      <c r="GI74" s="764" t="s">
        <v>17</v>
      </c>
      <c r="GJ74" s="778" t="s">
        <v>18</v>
      </c>
      <c r="GK74" s="766" t="s">
        <v>864</v>
      </c>
      <c r="GL74" s="767" t="s">
        <v>617</v>
      </c>
      <c r="GM74" s="768">
        <v>24</v>
      </c>
      <c r="GN74" s="764" t="s">
        <v>17</v>
      </c>
      <c r="GO74" s="778" t="s">
        <v>18</v>
      </c>
      <c r="GP74" s="766"/>
      <c r="GQ74" s="767"/>
      <c r="GR74" s="768"/>
      <c r="GS74" s="764" t="s">
        <v>17</v>
      </c>
      <c r="GT74" s="778" t="s">
        <v>18</v>
      </c>
      <c r="GU74" s="766"/>
      <c r="GV74" s="767"/>
      <c r="GW74" s="768"/>
      <c r="GX74" s="153" t="s">
        <v>17</v>
      </c>
      <c r="GY74" s="97" t="s">
        <v>18</v>
      </c>
      <c r="GZ74" s="587"/>
      <c r="HA74" s="584"/>
      <c r="HB74" s="169"/>
      <c r="HC74" s="153" t="s">
        <v>17</v>
      </c>
      <c r="HD74" s="97" t="s">
        <v>18</v>
      </c>
      <c r="HE74" s="587" t="s">
        <v>865</v>
      </c>
      <c r="HF74" s="584" t="s">
        <v>23</v>
      </c>
      <c r="HG74" s="902">
        <v>31</v>
      </c>
      <c r="HH74" s="153" t="s">
        <v>17</v>
      </c>
      <c r="HI74" s="97" t="s">
        <v>18</v>
      </c>
      <c r="HJ74" s="587" t="s">
        <v>960</v>
      </c>
      <c r="HK74" s="584" t="s">
        <v>43</v>
      </c>
      <c r="HL74" s="902">
        <v>41</v>
      </c>
      <c r="HM74" s="148" t="s">
        <v>17</v>
      </c>
      <c r="HN74" s="97" t="s">
        <v>18</v>
      </c>
      <c r="HO74" s="587"/>
      <c r="HP74" s="584"/>
      <c r="HQ74" s="169"/>
      <c r="HR74" s="153" t="s">
        <v>17</v>
      </c>
      <c r="HS74" s="97" t="s">
        <v>18</v>
      </c>
      <c r="HT74" s="587"/>
      <c r="HU74" s="584"/>
      <c r="HV74" s="902"/>
      <c r="HW74" s="153" t="s">
        <v>17</v>
      </c>
      <c r="HX74" s="97" t="s">
        <v>18</v>
      </c>
      <c r="HY74" s="587"/>
      <c r="HZ74" s="584"/>
      <c r="IA74" s="902"/>
      <c r="IB74" s="153" t="s">
        <v>17</v>
      </c>
      <c r="IC74" s="97" t="s">
        <v>18</v>
      </c>
      <c r="ID74" s="587"/>
      <c r="IE74" s="584"/>
      <c r="IF74" s="169"/>
      <c r="IG74" s="841"/>
      <c r="IH74" s="81" t="s">
        <v>17</v>
      </c>
      <c r="II74" s="1371"/>
      <c r="IJ74" s="1371"/>
      <c r="IK74" s="1371"/>
      <c r="IL74" s="1368"/>
      <c r="IM74" s="1368"/>
      <c r="IN74" s="1368"/>
      <c r="IO74" s="1368"/>
      <c r="IP74" s="1368"/>
      <c r="IQ74" s="1368"/>
      <c r="IR74" s="1368"/>
      <c r="IS74" s="1368"/>
      <c r="IT74" s="1368"/>
      <c r="IU74" s="1378"/>
      <c r="IV74" s="1368"/>
      <c r="IW74" s="1368"/>
      <c r="IX74" s="1368"/>
      <c r="IY74" s="1368"/>
      <c r="IZ74" s="1373"/>
      <c r="JA74" s="129" t="s">
        <v>17</v>
      </c>
      <c r="JB74" s="1352"/>
      <c r="JC74" s="1387"/>
      <c r="JD74" s="1352"/>
      <c r="JE74" s="1352"/>
      <c r="JF74" s="1352"/>
      <c r="JG74" s="1352"/>
      <c r="JH74" s="1352"/>
      <c r="JI74" s="1352"/>
      <c r="JJ74" s="1352"/>
      <c r="JK74" s="1352"/>
      <c r="JL74" s="1352"/>
      <c r="JM74" s="1352"/>
      <c r="JN74" s="1381"/>
      <c r="JO74" s="1352"/>
      <c r="JP74" s="1352"/>
      <c r="JQ74" s="1352"/>
      <c r="JR74" s="1358"/>
      <c r="JS74" s="118"/>
      <c r="JT74" s="108" t="s">
        <v>17</v>
      </c>
      <c r="JU74" s="1355"/>
      <c r="JV74" s="1360"/>
      <c r="JW74" s="1355"/>
      <c r="JX74" s="1355"/>
      <c r="JY74" s="1355"/>
      <c r="JZ74" s="1355"/>
      <c r="KA74" s="1355"/>
      <c r="KB74" s="1355"/>
      <c r="KC74" s="1355"/>
      <c r="KD74" s="1355"/>
      <c r="KE74" s="1355"/>
      <c r="KF74" s="1355"/>
      <c r="KG74" s="1360"/>
      <c r="KH74" s="1360"/>
      <c r="KI74" s="1360"/>
      <c r="KJ74" s="1360"/>
      <c r="KK74" s="1355"/>
      <c r="KL74" s="1355"/>
      <c r="KM74" s="1360"/>
      <c r="KN74" s="1360"/>
      <c r="KO74" s="1360"/>
      <c r="KP74" s="1360"/>
      <c r="KQ74" s="1360"/>
      <c r="KR74" s="1360"/>
      <c r="KS74" s="1360"/>
      <c r="KT74" s="1360"/>
      <c r="KU74" s="1360"/>
      <c r="KV74" s="1360"/>
      <c r="KW74" s="1360"/>
      <c r="KX74" s="1360"/>
      <c r="KY74" s="1360"/>
      <c r="KZ74" s="1360"/>
      <c r="LA74" s="1355"/>
      <c r="LB74" s="1355"/>
      <c r="LC74" s="1360"/>
      <c r="LD74" s="1360"/>
      <c r="LE74" s="1360"/>
      <c r="LF74" s="1360"/>
    </row>
    <row r="75" spans="1:318" s="7" customFormat="1" ht="8.1" customHeight="1" thickBot="1">
      <c r="A75" s="153"/>
      <c r="B75" s="97"/>
      <c r="C75" s="201"/>
      <c r="D75" s="161"/>
      <c r="E75" s="169"/>
      <c r="F75" s="153"/>
      <c r="G75" s="97"/>
      <c r="H75" s="201" t="s">
        <v>914</v>
      </c>
      <c r="I75" s="161"/>
      <c r="J75" s="169"/>
      <c r="K75" s="153"/>
      <c r="L75" s="97"/>
      <c r="M75" s="258"/>
      <c r="N75" s="161"/>
      <c r="O75" s="169"/>
      <c r="P75" s="148"/>
      <c r="Q75" s="97"/>
      <c r="R75" s="258"/>
      <c r="S75" s="161"/>
      <c r="T75" s="169"/>
      <c r="U75" s="153"/>
      <c r="V75" s="97"/>
      <c r="W75" s="258"/>
      <c r="X75" s="161"/>
      <c r="Y75" s="169"/>
      <c r="Z75" s="148"/>
      <c r="AA75" s="97"/>
      <c r="AB75" s="258"/>
      <c r="AC75" s="161"/>
      <c r="AD75" s="169"/>
      <c r="AE75" s="153"/>
      <c r="AF75" s="97"/>
      <c r="AG75" s="258" t="s">
        <v>723</v>
      </c>
      <c r="AH75" s="161"/>
      <c r="AI75" s="496"/>
      <c r="AJ75" s="148"/>
      <c r="AK75" s="97"/>
      <c r="AL75" s="882"/>
      <c r="AM75" s="883"/>
      <c r="AN75" s="496"/>
      <c r="AO75" s="153"/>
      <c r="AP75" s="97"/>
      <c r="AQ75" s="201"/>
      <c r="AR75" s="161"/>
      <c r="AS75" s="169"/>
      <c r="AT75" s="153"/>
      <c r="AU75" s="97"/>
      <c r="AV75" s="289"/>
      <c r="AW75" s="166"/>
      <c r="AX75" s="169"/>
      <c r="AY75" s="148"/>
      <c r="AZ75" s="97"/>
      <c r="BA75" s="258" t="s">
        <v>924</v>
      </c>
      <c r="BB75" s="161"/>
      <c r="BC75" s="402">
        <v>29</v>
      </c>
      <c r="BD75" s="148"/>
      <c r="BE75" s="97"/>
      <c r="BF75" s="258"/>
      <c r="BG75" s="161"/>
      <c r="BH75" s="402"/>
      <c r="BI75" s="148"/>
      <c r="BJ75" s="97"/>
      <c r="BK75" s="258" t="s">
        <v>703</v>
      </c>
      <c r="BL75" s="161"/>
      <c r="BM75" s="402"/>
      <c r="BN75" s="463"/>
      <c r="BO75" s="473"/>
      <c r="BP75" s="557"/>
      <c r="BQ75" s="558"/>
      <c r="BR75" s="462"/>
      <c r="BS75" s="148"/>
      <c r="BT75" s="97"/>
      <c r="BU75" s="557"/>
      <c r="BV75" s="558"/>
      <c r="BW75" s="462"/>
      <c r="BX75" s="148"/>
      <c r="BY75" s="97"/>
      <c r="BZ75" s="557" t="s">
        <v>389</v>
      </c>
      <c r="CA75" s="558"/>
      <c r="CB75" s="462"/>
      <c r="CC75" s="153"/>
      <c r="CD75" s="97"/>
      <c r="CE75" s="258"/>
      <c r="CF75" s="161"/>
      <c r="CG75" s="169"/>
      <c r="CH75" s="153"/>
      <c r="CI75" s="97"/>
      <c r="CJ75" s="289"/>
      <c r="CK75" s="482"/>
      <c r="CL75" s="169"/>
      <c r="CM75" s="153"/>
      <c r="CN75" s="97"/>
      <c r="CO75" s="557" t="s">
        <v>159</v>
      </c>
      <c r="CP75" s="558"/>
      <c r="CQ75" s="169"/>
      <c r="CR75" s="153"/>
      <c r="CS75" s="97"/>
      <c r="CT75" s="557" t="s">
        <v>159</v>
      </c>
      <c r="CU75" s="558"/>
      <c r="CV75" s="169"/>
      <c r="CW75" s="153"/>
      <c r="CX75" s="97"/>
      <c r="CY75" s="557"/>
      <c r="CZ75" s="563"/>
      <c r="DA75" s="169"/>
      <c r="DB75" s="153"/>
      <c r="DC75" s="97"/>
      <c r="DD75" s="557"/>
      <c r="DE75" s="558"/>
      <c r="DF75" s="169"/>
      <c r="DG75" s="148"/>
      <c r="DH75" s="452"/>
      <c r="DI75" s="557"/>
      <c r="DJ75" s="563"/>
      <c r="DK75" s="169"/>
      <c r="DL75" s="153"/>
      <c r="DM75" s="97"/>
      <c r="DN75" s="289"/>
      <c r="DO75" s="482"/>
      <c r="DP75" s="496"/>
      <c r="DQ75" s="312"/>
      <c r="DR75" s="92"/>
      <c r="DS75" s="289" t="s">
        <v>158</v>
      </c>
      <c r="DT75" s="482"/>
      <c r="DU75" s="496">
        <v>16</v>
      </c>
      <c r="DV75" s="312"/>
      <c r="DW75" s="92"/>
      <c r="DX75" s="289"/>
      <c r="DY75" s="482"/>
      <c r="DZ75" s="1207"/>
      <c r="EA75" s="312"/>
      <c r="EB75" s="97"/>
      <c r="EC75" s="289"/>
      <c r="ED75" s="482"/>
      <c r="EE75" s="496"/>
      <c r="EF75" s="312"/>
      <c r="EG75" s="97"/>
      <c r="EH75" s="289" t="s">
        <v>817</v>
      </c>
      <c r="EI75" s="482"/>
      <c r="EJ75" s="496"/>
      <c r="EK75" s="710"/>
      <c r="EL75" s="726"/>
      <c r="EM75" s="1072"/>
      <c r="EN75" s="876"/>
      <c r="EO75" s="875"/>
      <c r="EP75" s="710"/>
      <c r="EQ75" s="726"/>
      <c r="ER75" s="873"/>
      <c r="ES75" s="876"/>
      <c r="ET75" s="875"/>
      <c r="EU75" s="710"/>
      <c r="EV75" s="726"/>
      <c r="EW75" s="1072"/>
      <c r="EX75" s="876"/>
      <c r="EY75" s="875"/>
      <c r="EZ75" s="710"/>
      <c r="FA75" s="726"/>
      <c r="FB75" s="1072" t="s">
        <v>948</v>
      </c>
      <c r="FC75" s="876"/>
      <c r="FD75" s="875"/>
      <c r="FE75" s="710"/>
      <c r="FF75" s="726"/>
      <c r="FG75" s="961"/>
      <c r="FH75" s="965"/>
      <c r="FI75" s="708"/>
      <c r="FJ75" s="710"/>
      <c r="FK75" s="726"/>
      <c r="FL75" s="1072" t="s">
        <v>949</v>
      </c>
      <c r="FM75" s="876"/>
      <c r="FN75" s="875"/>
      <c r="FO75" s="705"/>
      <c r="FP75" s="727"/>
      <c r="FQ75" s="873"/>
      <c r="FR75" s="876"/>
      <c r="FS75" s="875"/>
      <c r="FT75" s="705"/>
      <c r="FU75" s="727"/>
      <c r="FV75" s="1072" t="s">
        <v>942</v>
      </c>
      <c r="FW75" s="876"/>
      <c r="FX75" s="875"/>
      <c r="FY75" s="710"/>
      <c r="FZ75" s="726"/>
      <c r="GA75" s="1072"/>
      <c r="GB75" s="876"/>
      <c r="GC75" s="875"/>
      <c r="GD75" s="710"/>
      <c r="GE75" s="726"/>
      <c r="GF75" s="1072" t="s">
        <v>954</v>
      </c>
      <c r="GG75" s="876"/>
      <c r="GH75" s="875">
        <v>24</v>
      </c>
      <c r="GI75" s="764"/>
      <c r="GJ75" s="778"/>
      <c r="GK75" s="766"/>
      <c r="GL75" s="767"/>
      <c r="GM75" s="768"/>
      <c r="GN75" s="764"/>
      <c r="GO75" s="778"/>
      <c r="GP75" s="766"/>
      <c r="GQ75" s="767"/>
      <c r="GR75" s="768"/>
      <c r="GS75" s="764"/>
      <c r="GT75" s="778"/>
      <c r="GU75" s="766"/>
      <c r="GV75" s="767"/>
      <c r="GW75" s="768"/>
      <c r="GX75" s="153"/>
      <c r="GY75" s="97"/>
      <c r="GZ75" s="587"/>
      <c r="HA75" s="584"/>
      <c r="HB75" s="169"/>
      <c r="HC75" s="153"/>
      <c r="HD75" s="97"/>
      <c r="HE75" s="587"/>
      <c r="HF75" s="584"/>
      <c r="HG75" s="902"/>
      <c r="HH75" s="153"/>
      <c r="HI75" s="97"/>
      <c r="HJ75" s="587" t="s">
        <v>961</v>
      </c>
      <c r="HK75" s="584"/>
      <c r="HL75" s="902"/>
      <c r="HM75" s="148"/>
      <c r="HN75" s="97"/>
      <c r="HO75" s="587"/>
      <c r="HP75" s="584"/>
      <c r="HQ75" s="169"/>
      <c r="HR75" s="153"/>
      <c r="HS75" s="97"/>
      <c r="HT75" s="587"/>
      <c r="HU75" s="584"/>
      <c r="HV75" s="902"/>
      <c r="HW75" s="153"/>
      <c r="HX75" s="97"/>
      <c r="HY75" s="587"/>
      <c r="HZ75" s="584"/>
      <c r="IA75" s="902"/>
      <c r="IB75" s="153"/>
      <c r="IC75" s="97"/>
      <c r="ID75" s="587"/>
      <c r="IE75" s="584"/>
      <c r="IF75" s="169"/>
      <c r="IG75" s="841"/>
      <c r="IH75" s="81"/>
      <c r="II75" s="1371"/>
      <c r="IJ75" s="1371"/>
      <c r="IK75" s="1371"/>
      <c r="IL75" s="1368"/>
      <c r="IM75" s="1368"/>
      <c r="IN75" s="1368"/>
      <c r="IO75" s="1368"/>
      <c r="IP75" s="1368"/>
      <c r="IQ75" s="1368"/>
      <c r="IR75" s="1368"/>
      <c r="IS75" s="1368"/>
      <c r="IT75" s="1368"/>
      <c r="IU75" s="1378"/>
      <c r="IV75" s="1368"/>
      <c r="IW75" s="1368"/>
      <c r="IX75" s="1368"/>
      <c r="IY75" s="1368"/>
      <c r="IZ75" s="1373"/>
      <c r="JA75" s="129"/>
      <c r="JB75" s="1352"/>
      <c r="JC75" s="1387"/>
      <c r="JD75" s="1352"/>
      <c r="JE75" s="1352"/>
      <c r="JF75" s="1352"/>
      <c r="JG75" s="1352"/>
      <c r="JH75" s="1352"/>
      <c r="JI75" s="1352"/>
      <c r="JJ75" s="1352"/>
      <c r="JK75" s="1352"/>
      <c r="JL75" s="1352"/>
      <c r="JM75" s="1352"/>
      <c r="JN75" s="1381"/>
      <c r="JO75" s="1352"/>
      <c r="JP75" s="1352"/>
      <c r="JQ75" s="1352"/>
      <c r="JR75" s="1358"/>
      <c r="JS75" s="118"/>
      <c r="JT75" s="108"/>
      <c r="JU75" s="1355"/>
      <c r="JV75" s="1360"/>
      <c r="JW75" s="1355"/>
      <c r="JX75" s="1355"/>
      <c r="JY75" s="1355"/>
      <c r="JZ75" s="1355"/>
      <c r="KA75" s="1355"/>
      <c r="KB75" s="1355"/>
      <c r="KC75" s="1355"/>
      <c r="KD75" s="1355"/>
      <c r="KE75" s="1355"/>
      <c r="KF75" s="1355"/>
      <c r="KG75" s="1360"/>
      <c r="KH75" s="1360"/>
      <c r="KI75" s="1360"/>
      <c r="KJ75" s="1360"/>
      <c r="KK75" s="1355"/>
      <c r="KL75" s="1355"/>
      <c r="KM75" s="1360"/>
      <c r="KN75" s="1360"/>
      <c r="KO75" s="1360"/>
      <c r="KP75" s="1360"/>
      <c r="KQ75" s="1360"/>
      <c r="KR75" s="1360"/>
      <c r="KS75" s="1360"/>
      <c r="KT75" s="1360"/>
      <c r="KU75" s="1360"/>
      <c r="KV75" s="1360"/>
      <c r="KW75" s="1360"/>
      <c r="KX75" s="1360"/>
      <c r="KY75" s="1360"/>
      <c r="KZ75" s="1360"/>
      <c r="LA75" s="1355"/>
      <c r="LB75" s="1355"/>
      <c r="LC75" s="1360"/>
      <c r="LD75" s="1360"/>
      <c r="LE75" s="1360"/>
      <c r="LF75" s="1360"/>
    </row>
    <row r="76" spans="1:318" s="7" customFormat="1" ht="8.1" customHeight="1" thickBot="1">
      <c r="A76" s="151"/>
      <c r="B76" s="98"/>
      <c r="C76" s="203"/>
      <c r="D76" s="162"/>
      <c r="E76" s="170"/>
      <c r="F76" s="151"/>
      <c r="G76" s="98"/>
      <c r="H76" s="203"/>
      <c r="I76" s="162"/>
      <c r="J76" s="170"/>
      <c r="K76" s="151"/>
      <c r="L76" s="98"/>
      <c r="M76" s="259"/>
      <c r="N76" s="162"/>
      <c r="O76" s="170"/>
      <c r="P76" s="149"/>
      <c r="Q76" s="98"/>
      <c r="R76" s="259"/>
      <c r="S76" s="162"/>
      <c r="T76" s="170"/>
      <c r="U76" s="151"/>
      <c r="V76" s="98"/>
      <c r="W76" s="259"/>
      <c r="X76" s="162"/>
      <c r="Y76" s="170"/>
      <c r="Z76" s="149"/>
      <c r="AA76" s="98"/>
      <c r="AB76" s="259"/>
      <c r="AC76" s="162"/>
      <c r="AD76" s="170"/>
      <c r="AE76" s="151"/>
      <c r="AF76" s="98"/>
      <c r="AG76" s="259" t="s">
        <v>916</v>
      </c>
      <c r="AH76" s="162"/>
      <c r="AI76" s="1201"/>
      <c r="AJ76" s="149"/>
      <c r="AK76" s="98"/>
      <c r="AL76" s="884"/>
      <c r="AM76" s="885"/>
      <c r="AN76" s="1201"/>
      <c r="AO76" s="151"/>
      <c r="AP76" s="98"/>
      <c r="AQ76" s="203"/>
      <c r="AR76" s="162"/>
      <c r="AS76" s="170"/>
      <c r="AT76" s="151"/>
      <c r="AU76" s="98"/>
      <c r="AV76" s="203"/>
      <c r="AW76" s="162"/>
      <c r="AX76" s="170"/>
      <c r="AY76" s="149"/>
      <c r="AZ76" s="98"/>
      <c r="BA76" s="259"/>
      <c r="BB76" s="162"/>
      <c r="BC76" s="403"/>
      <c r="BD76" s="149"/>
      <c r="BE76" s="98"/>
      <c r="BF76" s="259"/>
      <c r="BG76" s="162"/>
      <c r="BH76" s="403"/>
      <c r="BI76" s="149"/>
      <c r="BJ76" s="98"/>
      <c r="BK76" s="259"/>
      <c r="BL76" s="162"/>
      <c r="BM76" s="403"/>
      <c r="BN76" s="466"/>
      <c r="BO76" s="474"/>
      <c r="BP76" s="559"/>
      <c r="BQ76" s="560"/>
      <c r="BR76" s="465"/>
      <c r="BS76" s="149"/>
      <c r="BT76" s="98"/>
      <c r="BU76" s="559"/>
      <c r="BV76" s="560"/>
      <c r="BW76" s="465"/>
      <c r="BX76" s="149"/>
      <c r="BY76" s="98"/>
      <c r="BZ76" s="559" t="s">
        <v>390</v>
      </c>
      <c r="CA76" s="560"/>
      <c r="CB76" s="465"/>
      <c r="CC76" s="151"/>
      <c r="CD76" s="98"/>
      <c r="CE76" s="259"/>
      <c r="CF76" s="162"/>
      <c r="CG76" s="170"/>
      <c r="CH76" s="151"/>
      <c r="CI76" s="98"/>
      <c r="CJ76" s="259"/>
      <c r="CK76" s="483"/>
      <c r="CL76" s="170"/>
      <c r="CM76" s="151"/>
      <c r="CN76" s="98"/>
      <c r="CO76" s="559" t="s">
        <v>931</v>
      </c>
      <c r="CP76" s="560"/>
      <c r="CQ76" s="170"/>
      <c r="CR76" s="151"/>
      <c r="CS76" s="98"/>
      <c r="CT76" s="559" t="s">
        <v>929</v>
      </c>
      <c r="CU76" s="560"/>
      <c r="CV76" s="170"/>
      <c r="CW76" s="151"/>
      <c r="CX76" s="98"/>
      <c r="CY76" s="559"/>
      <c r="CZ76" s="560"/>
      <c r="DA76" s="170"/>
      <c r="DB76" s="151"/>
      <c r="DC76" s="98"/>
      <c r="DD76" s="559"/>
      <c r="DE76" s="560"/>
      <c r="DF76" s="170"/>
      <c r="DG76" s="149"/>
      <c r="DH76" s="453"/>
      <c r="DI76" s="559"/>
      <c r="DJ76" s="560"/>
      <c r="DK76" s="170"/>
      <c r="DL76" s="151"/>
      <c r="DM76" s="98"/>
      <c r="DN76" s="399"/>
      <c r="DO76" s="483"/>
      <c r="DP76" s="664"/>
      <c r="DQ76" s="313"/>
      <c r="DR76" s="112"/>
      <c r="DS76" s="399" t="s">
        <v>929</v>
      </c>
      <c r="DT76" s="483"/>
      <c r="DU76" s="664"/>
      <c r="DV76" s="313"/>
      <c r="DW76" s="112"/>
      <c r="DX76" s="399"/>
      <c r="DY76" s="483"/>
      <c r="DZ76" s="1208"/>
      <c r="EA76" s="313"/>
      <c r="EB76" s="98"/>
      <c r="EC76" s="399"/>
      <c r="ED76" s="483"/>
      <c r="EE76" s="664"/>
      <c r="EF76" s="313"/>
      <c r="EG76" s="98"/>
      <c r="EH76" s="399"/>
      <c r="EI76" s="483"/>
      <c r="EJ76" s="664"/>
      <c r="EK76" s="718"/>
      <c r="EL76" s="728"/>
      <c r="EM76" s="1073"/>
      <c r="EN76" s="878"/>
      <c r="EO76" s="879"/>
      <c r="EP76" s="718"/>
      <c r="EQ76" s="728"/>
      <c r="ER76" s="877"/>
      <c r="ES76" s="878"/>
      <c r="ET76" s="879"/>
      <c r="EU76" s="718"/>
      <c r="EV76" s="728"/>
      <c r="EW76" s="1073"/>
      <c r="EX76" s="878"/>
      <c r="EY76" s="879"/>
      <c r="EZ76" s="718"/>
      <c r="FA76" s="728"/>
      <c r="FB76" s="1073" t="s">
        <v>950</v>
      </c>
      <c r="FC76" s="878"/>
      <c r="FD76" s="879"/>
      <c r="FE76" s="718"/>
      <c r="FF76" s="728"/>
      <c r="FG76" s="962"/>
      <c r="FH76" s="962"/>
      <c r="FI76" s="717"/>
      <c r="FJ76" s="718"/>
      <c r="FK76" s="728"/>
      <c r="FL76" s="1073" t="s">
        <v>951</v>
      </c>
      <c r="FM76" s="878"/>
      <c r="FN76" s="879"/>
      <c r="FO76" s="713"/>
      <c r="FP76" s="729"/>
      <c r="FQ76" s="877"/>
      <c r="FR76" s="878"/>
      <c r="FS76" s="879"/>
      <c r="FT76" s="713"/>
      <c r="FU76" s="729"/>
      <c r="FV76" s="1073" t="s">
        <v>943</v>
      </c>
      <c r="FW76" s="878"/>
      <c r="FX76" s="879"/>
      <c r="FY76" s="718"/>
      <c r="FZ76" s="728"/>
      <c r="GA76" s="1073"/>
      <c r="GB76" s="878"/>
      <c r="GC76" s="879"/>
      <c r="GD76" s="718"/>
      <c r="GE76" s="728"/>
      <c r="GF76" s="1073"/>
      <c r="GG76" s="878"/>
      <c r="GH76" s="879"/>
      <c r="GI76" s="769"/>
      <c r="GJ76" s="779"/>
      <c r="GK76" s="771"/>
      <c r="GL76" s="771"/>
      <c r="GM76" s="772"/>
      <c r="GN76" s="769"/>
      <c r="GO76" s="779"/>
      <c r="GP76" s="771"/>
      <c r="GQ76" s="771"/>
      <c r="GR76" s="772"/>
      <c r="GS76" s="769"/>
      <c r="GT76" s="779"/>
      <c r="GU76" s="771"/>
      <c r="GV76" s="771"/>
      <c r="GW76" s="772"/>
      <c r="GX76" s="151"/>
      <c r="GY76" s="98"/>
      <c r="GZ76" s="588"/>
      <c r="HA76" s="588"/>
      <c r="HB76" s="170"/>
      <c r="HC76" s="151"/>
      <c r="HD76" s="98"/>
      <c r="HE76" s="1205"/>
      <c r="HF76" s="1205"/>
      <c r="HG76" s="903"/>
      <c r="HH76" s="151"/>
      <c r="HI76" s="98"/>
      <c r="HJ76" s="1205"/>
      <c r="HK76" s="1205"/>
      <c r="HL76" s="903"/>
      <c r="HM76" s="149"/>
      <c r="HN76" s="98"/>
      <c r="HO76" s="588"/>
      <c r="HP76" s="588"/>
      <c r="HQ76" s="170"/>
      <c r="HR76" s="151"/>
      <c r="HS76" s="98"/>
      <c r="HT76" s="588"/>
      <c r="HU76" s="588"/>
      <c r="HV76" s="903"/>
      <c r="HW76" s="151"/>
      <c r="HX76" s="98"/>
      <c r="HY76" s="588"/>
      <c r="HZ76" s="588"/>
      <c r="IA76" s="903"/>
      <c r="IB76" s="151"/>
      <c r="IC76" s="98"/>
      <c r="ID76" s="588"/>
      <c r="IE76" s="588"/>
      <c r="IF76" s="170"/>
      <c r="IG76" s="841"/>
      <c r="IH76" s="82"/>
      <c r="II76" s="1372"/>
      <c r="IJ76" s="1372"/>
      <c r="IK76" s="1372"/>
      <c r="IL76" s="1369"/>
      <c r="IM76" s="1369"/>
      <c r="IN76" s="1369"/>
      <c r="IO76" s="1369"/>
      <c r="IP76" s="1369"/>
      <c r="IQ76" s="1369"/>
      <c r="IR76" s="1369"/>
      <c r="IS76" s="1369"/>
      <c r="IT76" s="1369"/>
      <c r="IU76" s="1379"/>
      <c r="IV76" s="1369"/>
      <c r="IW76" s="1369"/>
      <c r="IX76" s="1369"/>
      <c r="IY76" s="1369"/>
      <c r="IZ76" s="1373"/>
      <c r="JA76" s="130"/>
      <c r="JB76" s="1353"/>
      <c r="JC76" s="1388"/>
      <c r="JD76" s="1353"/>
      <c r="JE76" s="1353"/>
      <c r="JF76" s="1353"/>
      <c r="JG76" s="1353"/>
      <c r="JH76" s="1353"/>
      <c r="JI76" s="1353"/>
      <c r="JJ76" s="1353"/>
      <c r="JK76" s="1353"/>
      <c r="JL76" s="1353"/>
      <c r="JM76" s="1353"/>
      <c r="JN76" s="1382"/>
      <c r="JO76" s="1353"/>
      <c r="JP76" s="1353"/>
      <c r="JQ76" s="1353"/>
      <c r="JR76" s="1359"/>
      <c r="JS76" s="119"/>
      <c r="JT76" s="109"/>
      <c r="JU76" s="1356"/>
      <c r="JV76" s="1360"/>
      <c r="JW76" s="1356"/>
      <c r="JX76" s="1356"/>
      <c r="JY76" s="1356"/>
      <c r="JZ76" s="1356"/>
      <c r="KA76" s="1356"/>
      <c r="KB76" s="1356"/>
      <c r="KC76" s="1356"/>
      <c r="KD76" s="1356"/>
      <c r="KE76" s="1356"/>
      <c r="KF76" s="1356"/>
      <c r="KG76" s="1360"/>
      <c r="KH76" s="1360"/>
      <c r="KI76" s="1360"/>
      <c r="KJ76" s="1360"/>
      <c r="KK76" s="1356"/>
      <c r="KL76" s="1356"/>
      <c r="KM76" s="1360"/>
      <c r="KN76" s="1360"/>
      <c r="KO76" s="1360"/>
      <c r="KP76" s="1360"/>
      <c r="KQ76" s="1360"/>
      <c r="KR76" s="1360"/>
      <c r="KS76" s="1360"/>
      <c r="KT76" s="1360"/>
      <c r="KU76" s="1360"/>
      <c r="KV76" s="1360"/>
      <c r="KW76" s="1360"/>
      <c r="KX76" s="1360"/>
      <c r="KY76" s="1360"/>
      <c r="KZ76" s="1360"/>
      <c r="LA76" s="1356"/>
      <c r="LB76" s="1356"/>
      <c r="LC76" s="1360"/>
      <c r="LD76" s="1360"/>
      <c r="LE76" s="1360"/>
      <c r="LF76" s="1360"/>
    </row>
    <row r="77" spans="1:318" s="7" customFormat="1" ht="8.1" customHeight="1" thickBot="1">
      <c r="A77" s="152"/>
      <c r="B77" s="91"/>
      <c r="C77" s="202"/>
      <c r="D77" s="160"/>
      <c r="E77" s="168"/>
      <c r="F77" s="152"/>
      <c r="G77" s="91"/>
      <c r="H77" s="202" t="s">
        <v>716</v>
      </c>
      <c r="I77" s="160"/>
      <c r="J77" s="168"/>
      <c r="K77" s="152"/>
      <c r="L77" s="91"/>
      <c r="M77" s="256"/>
      <c r="N77" s="160"/>
      <c r="O77" s="168"/>
      <c r="P77" s="147"/>
      <c r="Q77" s="91"/>
      <c r="R77" s="256"/>
      <c r="S77" s="160"/>
      <c r="T77" s="168"/>
      <c r="U77" s="152"/>
      <c r="V77" s="91"/>
      <c r="W77" s="256"/>
      <c r="X77" s="160"/>
      <c r="Y77" s="168"/>
      <c r="Z77" s="147"/>
      <c r="AA77" s="91"/>
      <c r="AB77" s="256"/>
      <c r="AC77" s="160"/>
      <c r="AD77" s="168"/>
      <c r="AE77" s="152"/>
      <c r="AF77" s="91"/>
      <c r="AG77" s="256"/>
      <c r="AH77" s="160"/>
      <c r="AI77" s="495"/>
      <c r="AJ77" s="147"/>
      <c r="AK77" s="91"/>
      <c r="AL77" s="880"/>
      <c r="AM77" s="869"/>
      <c r="AN77" s="495"/>
      <c r="AO77" s="152"/>
      <c r="AP77" s="91"/>
      <c r="AQ77" s="202"/>
      <c r="AR77" s="160"/>
      <c r="AS77" s="168"/>
      <c r="AT77" s="152"/>
      <c r="AU77" s="91"/>
      <c r="AV77" s="505"/>
      <c r="AW77" s="260"/>
      <c r="AX77" s="168"/>
      <c r="AY77" s="147"/>
      <c r="AZ77" s="91"/>
      <c r="BA77" s="256"/>
      <c r="BB77" s="160"/>
      <c r="BC77" s="401"/>
      <c r="BD77" s="147"/>
      <c r="BE77" s="91"/>
      <c r="BF77" s="256"/>
      <c r="BG77" s="160"/>
      <c r="BH77" s="401"/>
      <c r="BI77" s="147"/>
      <c r="BJ77" s="91"/>
      <c r="BK77" s="256"/>
      <c r="BL77" s="160"/>
      <c r="BM77" s="401"/>
      <c r="BN77" s="460"/>
      <c r="BO77" s="461"/>
      <c r="BP77" s="458"/>
      <c r="BQ77" s="561"/>
      <c r="BR77" s="459"/>
      <c r="BS77" s="147"/>
      <c r="BT77" s="91"/>
      <c r="BU77" s="458"/>
      <c r="BV77" s="561"/>
      <c r="BW77" s="459"/>
      <c r="BX77" s="147"/>
      <c r="BY77" s="91"/>
      <c r="BZ77" s="458"/>
      <c r="CA77" s="561"/>
      <c r="CB77" s="459"/>
      <c r="CC77" s="152"/>
      <c r="CD77" s="91"/>
      <c r="CE77" s="256"/>
      <c r="CF77" s="160"/>
      <c r="CG77" s="168"/>
      <c r="CH77" s="152"/>
      <c r="CI77" s="91"/>
      <c r="CJ77" s="505"/>
      <c r="CK77" s="481"/>
      <c r="CL77" s="168"/>
      <c r="CM77" s="152"/>
      <c r="CN77" s="91"/>
      <c r="CO77" s="458"/>
      <c r="CP77" s="561"/>
      <c r="CQ77" s="168"/>
      <c r="CR77" s="152"/>
      <c r="CS77" s="91"/>
      <c r="CT77" s="458"/>
      <c r="CU77" s="561"/>
      <c r="CV77" s="168"/>
      <c r="CW77" s="152"/>
      <c r="CX77" s="91"/>
      <c r="CY77" s="458"/>
      <c r="CZ77" s="561"/>
      <c r="DA77" s="168"/>
      <c r="DB77" s="152"/>
      <c r="DC77" s="91"/>
      <c r="DD77" s="458"/>
      <c r="DE77" s="561"/>
      <c r="DF77" s="168"/>
      <c r="DG77" s="147"/>
      <c r="DH77" s="113"/>
      <c r="DI77" s="458"/>
      <c r="DJ77" s="561"/>
      <c r="DK77" s="168"/>
      <c r="DL77" s="152"/>
      <c r="DM77" s="91"/>
      <c r="DN77" s="404"/>
      <c r="DO77" s="481"/>
      <c r="DP77" s="495"/>
      <c r="DQ77" s="311"/>
      <c r="DR77" s="113"/>
      <c r="DS77" s="404"/>
      <c r="DT77" s="481"/>
      <c r="DU77" s="495"/>
      <c r="DV77" s="311"/>
      <c r="DW77" s="113"/>
      <c r="DX77" s="404"/>
      <c r="DY77" s="481"/>
      <c r="DZ77" s="1206"/>
      <c r="EA77" s="311"/>
      <c r="EB77" s="91"/>
      <c r="EC77" s="404"/>
      <c r="ED77" s="481"/>
      <c r="EE77" s="495"/>
      <c r="EF77" s="311"/>
      <c r="EG77" s="91"/>
      <c r="EH77" s="404"/>
      <c r="EI77" s="481"/>
      <c r="EJ77" s="495"/>
      <c r="EK77" s="704"/>
      <c r="EL77" s="699"/>
      <c r="EM77" s="1071"/>
      <c r="EN77" s="871"/>
      <c r="EO77" s="872"/>
      <c r="EP77" s="704"/>
      <c r="EQ77" s="699"/>
      <c r="ER77" s="870"/>
      <c r="ES77" s="871"/>
      <c r="ET77" s="872"/>
      <c r="EU77" s="704"/>
      <c r="EV77" s="699"/>
      <c r="EW77" s="1071"/>
      <c r="EX77" s="871"/>
      <c r="EY77" s="872"/>
      <c r="EZ77" s="704"/>
      <c r="FA77" s="699"/>
      <c r="FB77" s="1071" t="s">
        <v>944</v>
      </c>
      <c r="FC77" s="871"/>
      <c r="FD77" s="872"/>
      <c r="FE77" s="704"/>
      <c r="FF77" s="699"/>
      <c r="FG77" s="700"/>
      <c r="FH77" s="963"/>
      <c r="FI77" s="702"/>
      <c r="FJ77" s="704"/>
      <c r="FK77" s="699"/>
      <c r="FL77" s="1071" t="s">
        <v>945</v>
      </c>
      <c r="FM77" s="871"/>
      <c r="FN77" s="872"/>
      <c r="FO77" s="698"/>
      <c r="FP77" s="703"/>
      <c r="FQ77" s="870"/>
      <c r="FR77" s="871"/>
      <c r="FS77" s="872"/>
      <c r="FT77" s="698"/>
      <c r="FU77" s="703"/>
      <c r="FV77" s="1071" t="s">
        <v>941</v>
      </c>
      <c r="FW77" s="871"/>
      <c r="FX77" s="872"/>
      <c r="FY77" s="704"/>
      <c r="FZ77" s="699"/>
      <c r="GA77" s="1071"/>
      <c r="GB77" s="871"/>
      <c r="GC77" s="872"/>
      <c r="GD77" s="704"/>
      <c r="GE77" s="699"/>
      <c r="GF77" s="1071" t="s">
        <v>952</v>
      </c>
      <c r="GG77" s="871"/>
      <c r="GH77" s="872"/>
      <c r="GI77" s="759"/>
      <c r="GJ77" s="760"/>
      <c r="GK77" s="761"/>
      <c r="GL77" s="762"/>
      <c r="GM77" s="763"/>
      <c r="GN77" s="759"/>
      <c r="GO77" s="760"/>
      <c r="GP77" s="761"/>
      <c r="GQ77" s="762"/>
      <c r="GR77" s="763"/>
      <c r="GS77" s="759"/>
      <c r="GT77" s="760"/>
      <c r="GU77" s="761"/>
      <c r="GV77" s="762"/>
      <c r="GW77" s="763"/>
      <c r="GX77" s="152"/>
      <c r="GY77" s="91"/>
      <c r="GZ77" s="585"/>
      <c r="HA77" s="586"/>
      <c r="HB77" s="168"/>
      <c r="HC77" s="152"/>
      <c r="HD77" s="91"/>
      <c r="HE77" s="585"/>
      <c r="HF77" s="586"/>
      <c r="HG77" s="901"/>
      <c r="HH77" s="152"/>
      <c r="HI77" s="91"/>
      <c r="HJ77" s="585"/>
      <c r="HK77" s="586"/>
      <c r="HL77" s="901"/>
      <c r="HM77" s="147"/>
      <c r="HN77" s="91"/>
      <c r="HO77" s="585"/>
      <c r="HP77" s="586"/>
      <c r="HQ77" s="168"/>
      <c r="HR77" s="152"/>
      <c r="HS77" s="91"/>
      <c r="HT77" s="585"/>
      <c r="HU77" s="586"/>
      <c r="HV77" s="1204"/>
      <c r="HW77" s="152"/>
      <c r="HX77" s="91"/>
      <c r="HY77" s="585"/>
      <c r="HZ77" s="586"/>
      <c r="IA77" s="1204"/>
      <c r="IB77" s="152"/>
      <c r="IC77" s="91"/>
      <c r="ID77" s="585"/>
      <c r="IE77" s="586"/>
      <c r="IF77" s="168"/>
      <c r="IG77" s="841"/>
      <c r="IH77" s="80"/>
      <c r="II77" s="1370">
        <f>COUNTIF($A77:$IA80,"=CSB")</f>
        <v>4</v>
      </c>
      <c r="IJ77" s="1370">
        <f>COUNTIF($A77:$IA80,"41")</f>
        <v>1</v>
      </c>
      <c r="IK77" s="1370">
        <f>COUNTIF($A77:$IA80,"=42")</f>
        <v>0</v>
      </c>
      <c r="IL77" s="1367">
        <f>COUNTIF($A77:$IA80,"40")</f>
        <v>0</v>
      </c>
      <c r="IM77" s="1367">
        <f>COUNTIF($A77:$IA80,"11")</f>
        <v>1</v>
      </c>
      <c r="IN77" s="1367">
        <f>COUNTIF($A77:$IA80,"13")</f>
        <v>1</v>
      </c>
      <c r="IO77" s="1367">
        <f>COUNTIF($A77:$IA80,"=19")</f>
        <v>1</v>
      </c>
      <c r="IP77" s="1367">
        <f>COUNTIF($A77:$IA80,"=14")</f>
        <v>1</v>
      </c>
      <c r="IQ77" s="1367">
        <f>COUNTIF($A77:$IA80,"=24")</f>
        <v>8</v>
      </c>
      <c r="IR77" s="1367">
        <f>COUNTIF($A77:$IA80,"=25")</f>
        <v>1</v>
      </c>
      <c r="IS77" s="1367">
        <f>COUNTIF($A77:$IA80,"=26")</f>
        <v>1</v>
      </c>
      <c r="IT77" s="1367">
        <f>COUNTIF($A77:$IA80,"=29")</f>
        <v>1</v>
      </c>
      <c r="IU77" s="1377">
        <f>COUNTIF($A77:$IA80,"=30")</f>
        <v>0</v>
      </c>
      <c r="IV77" s="1367">
        <f>COUNTIF($A77:$IA80,"=31")</f>
        <v>1</v>
      </c>
      <c r="IW77" s="1367">
        <f>COUNTIF($A77:$IA80,"=32")</f>
        <v>1</v>
      </c>
      <c r="IX77" s="1367">
        <f>COUNTIF($A77:$IA80,"=33")</f>
        <v>1</v>
      </c>
      <c r="IY77" s="1367">
        <f>COUNTIF($A77:$IA80,"=34")</f>
        <v>2</v>
      </c>
      <c r="IZ77" s="1373">
        <f>COUNTIF($A77:$IR80,"=34")</f>
        <v>2</v>
      </c>
      <c r="JA77" s="128"/>
      <c r="JB77" s="1351" t="str">
        <f>IF(COUNTIF($A77:$IA80,"=41")&gt;0,"X"," ")</f>
        <v>X</v>
      </c>
      <c r="JC77" s="1386" t="str">
        <f>IF(COUNTIF($A77:$IA80,"=42")&gt;0,"X"," ")</f>
        <v xml:space="preserve"> </v>
      </c>
      <c r="JD77" s="1351" t="str">
        <f>IF(COUNTIF($A77:$IA80,"=40")&gt;0,"X"," ")</f>
        <v xml:space="preserve"> </v>
      </c>
      <c r="JE77" s="1351" t="str">
        <f>IF(COUNTIF($A77:$IA80,"=11")&gt;0,"X"," ")</f>
        <v>X</v>
      </c>
      <c r="JF77" s="1351" t="str">
        <f>IF(COUNTIF($A77:$IA80,"=13")&gt;0,"X"," ")</f>
        <v>X</v>
      </c>
      <c r="JG77" s="1351" t="str">
        <f>IF(COUNTIF($A77:$IA80,"=19")&gt;0,"X"," ")</f>
        <v>X</v>
      </c>
      <c r="JH77" s="1351" t="str">
        <f>IF(COUNTIF($A77:$IA80,"=14")&gt;0,"X"," ")</f>
        <v>X</v>
      </c>
      <c r="JI77" s="1351" t="str">
        <f>IF(COUNTIF($A77:$IA80,"=23")&gt;0,"X"," ")</f>
        <v>X</v>
      </c>
      <c r="JJ77" s="1351" t="str">
        <f>IF(COUNTIF($A77:$IA80,"=24")&gt;0,"X"," ")</f>
        <v>X</v>
      </c>
      <c r="JK77" s="1351" t="str">
        <f>IF(COUNTIF($A77:$IA80,"=25")&gt;0,"X"," ")</f>
        <v>X</v>
      </c>
      <c r="JL77" s="1351" t="str">
        <f>IF(COUNTIF($A77:$IA80,"=26")&gt;0,"X"," ")</f>
        <v>X</v>
      </c>
      <c r="JM77" s="1351" t="str">
        <f>IF(COUNTIF($A77:$IA80,"=29")&gt;0,"X"," ")</f>
        <v>X</v>
      </c>
      <c r="JN77" s="1380" t="str">
        <f>IF(COUNTIF($A77:$IA80,"=30")&gt;0,"X"," ")</f>
        <v xml:space="preserve"> </v>
      </c>
      <c r="JO77" s="1351" t="str">
        <f>IF(COUNTIF($A77:$IA80,"=31")&gt;0,"X"," ")</f>
        <v>X</v>
      </c>
      <c r="JP77" s="1351" t="str">
        <f>IF(COUNTIF($A77:$IA80,"=32")&gt;0,"X"," ")</f>
        <v>X</v>
      </c>
      <c r="JQ77" s="1351" t="str">
        <f>IF(COUNTIF($A77:$IA80,"=33")&gt;0,"X"," ")</f>
        <v>X</v>
      </c>
      <c r="JR77" s="1357" t="str">
        <f>IF(COUNTIF($A77:$IA80,"=34")&gt;0,"X"," ")</f>
        <v>X</v>
      </c>
      <c r="JS77" s="117"/>
      <c r="JT77" s="107"/>
      <c r="JU77" s="1354" t="str">
        <f>IF(COUNTIF($A77:$IA80,"=H.Prus")&gt;0,"Z"," ")</f>
        <v>Z</v>
      </c>
      <c r="JV77" s="1360" t="str">
        <f>IF(COUNTIF($A77:$IA80,"=M.Przybyś")&gt;0,"Z"," ")</f>
        <v xml:space="preserve"> </v>
      </c>
      <c r="JW77" s="1354" t="str">
        <f>IF(COUNTIF($A77:$IA80,"=M.Marcinkiewicz")&gt;0,"Z"," ")</f>
        <v>Z</v>
      </c>
      <c r="JX77" s="1354" t="str">
        <f>IF(COUNTIF($A77:$IA80,"=K.Cis")&gt;0,"Z"," ")</f>
        <v xml:space="preserve"> </v>
      </c>
      <c r="JY77" s="1354" t="str">
        <f>IF(COUNTIF($A77:$IA80,"=Z.Tomczykowski")&gt;0,"Z"," ")</f>
        <v>Z</v>
      </c>
      <c r="JZ77" s="1354" t="str">
        <f>IF(COUNTIF($A77:$IA80,"=K.Choroszko")&gt;0,"Z"," ")</f>
        <v xml:space="preserve"> </v>
      </c>
      <c r="KA77" s="1354" t="str">
        <f>IF(COUNTIF($A77:$IA80,"=Z.Niewiadomski")&gt;0,"Z"," ")</f>
        <v xml:space="preserve"> </v>
      </c>
      <c r="KB77" s="1354" t="str">
        <f>IF(COUNTIF($A77:$IA80,"=A.Miściur-Kaszyńska")&gt;0,"Z"," ")</f>
        <v>Z</v>
      </c>
      <c r="KC77" s="1354" t="str">
        <f>IF(COUNTIF($A77:$IA80,"=L.Demczuk")&gt;0,"Z"," ")</f>
        <v xml:space="preserve"> </v>
      </c>
      <c r="KD77" s="1354" t="str">
        <f>IF(COUNTIF($A77:$IA80,"=K.Kiejdo")&gt;0,"Z"," ")</f>
        <v xml:space="preserve"> </v>
      </c>
      <c r="KE77" s="1354" t="str">
        <f>IF(COUNTIF($A77:$IA80,"=M.Kieżun")&gt;0,"Z"," ")</f>
        <v>Z</v>
      </c>
      <c r="KF77" s="1354" t="str">
        <f>IF(COUNTIF($A77:$IA80,"=I.Kasprzyk")&gt;0,"Z"," ")</f>
        <v xml:space="preserve"> </v>
      </c>
      <c r="KG77" s="1360" t="str">
        <f>IF(COUNTIF($A77:$IA80,"=M.Choroszko")&gt;0,"Z"," ")</f>
        <v>Z</v>
      </c>
      <c r="KH77" s="1360" t="str">
        <f>IF(COUNTIF($A77:$IA80,"=M.Grzyb")&gt;0,"Z"," ")</f>
        <v>Z</v>
      </c>
      <c r="KI77" s="1360" t="str">
        <f>IF(COUNTIF($A77:$IA80,"=A.Muż")&gt;0,"Z"," ")</f>
        <v xml:space="preserve"> </v>
      </c>
      <c r="KJ77" s="1360" t="str">
        <f>IF(COUNTIF($A77:$IA80,"=E.Kicka")&gt;0,"Z"," ")</f>
        <v xml:space="preserve"> </v>
      </c>
      <c r="KK77" s="1354" t="str">
        <f>IF(COUNTIF($A77:$IA80,"=M.Palmowska")&gt;0,"Z"," ")</f>
        <v xml:space="preserve"> </v>
      </c>
      <c r="KL77" s="1354" t="str">
        <f>IF(COUNTIF($A77:$IA80,"=M.Szonert")&gt;0,"Z"," ")</f>
        <v xml:space="preserve"> </v>
      </c>
      <c r="KM77" s="1360" t="str">
        <f>IF(COUNTIF($A77:$IA80,"=E.Ciarciński")&gt;0,"Z"," ")</f>
        <v xml:space="preserve"> </v>
      </c>
      <c r="KN77" s="1360" t="str">
        <f>IF(COUNTIF($A77:$IA80,"=M.Czajka")&gt;0,"Z"," ")</f>
        <v xml:space="preserve"> </v>
      </c>
      <c r="KO77" s="1360" t="str">
        <f>IF(COUNTIF($A77:$IA80,"=E.Hepner")&gt;0,"Z"," ")</f>
        <v xml:space="preserve"> </v>
      </c>
      <c r="KP77" s="1360" t="str">
        <f>IF(COUNTIF($A77:$IA80,"=A.Naszlin")&gt;0,"Z"," ")</f>
        <v xml:space="preserve"> </v>
      </c>
      <c r="KQ77" s="1360" t="str">
        <f>IF(COUNTIF($A77:$IA80,"=A.Tychek")&gt;0,"Z"," ")</f>
        <v xml:space="preserve"> </v>
      </c>
      <c r="KR77" s="1360" t="str">
        <f>IF(COUNTIF($A77:$IA80,"=R.Sokulski")&gt;0,"Z"," ")</f>
        <v>Z</v>
      </c>
      <c r="KS77" s="1360" t="str">
        <f>IF(COUNTIF($A77:$IA80,"=S.Piotrowska")&gt;0,"Z"," ")</f>
        <v xml:space="preserve"> </v>
      </c>
      <c r="KT77" s="1360" t="str">
        <f>IF(COUNTIF($A77:$IA80,"=J.Gregorczuk")&gt;0,"Z"," ")</f>
        <v>Z</v>
      </c>
      <c r="KU77" s="1360" t="str">
        <f>IF(COUNTIF($A77:$IA80,"=A.Marciniak")&gt;0,"Z"," ")</f>
        <v>Z</v>
      </c>
      <c r="KV77" s="1360" t="str">
        <f>IF(COUNTIF($A77:$IA80,"=I.Ogulewicz")&gt;0,"Z"," ")</f>
        <v xml:space="preserve"> </v>
      </c>
      <c r="KW77" s="1360" t="str">
        <f>IF(COUNTIF($A77:$IA80,"=R.Przęczek")&gt;0,"Z"," ")</f>
        <v>Z</v>
      </c>
      <c r="KX77" s="1360" t="str">
        <f>IF(COUNTIF($A77:$IA80,"=D.Ławecka-Bednarska")&gt;0,"Z"," ")</f>
        <v xml:space="preserve"> </v>
      </c>
      <c r="KY77" s="1360" t="str">
        <f>IF(COUNTIF($A77:$IA80,"=M.Ciszek")&gt;0,"Z"," ")</f>
        <v xml:space="preserve"> </v>
      </c>
      <c r="KZ77" s="1360" t="str">
        <f>IF(COUNTIF($A77:$IA80,"=M.Lipiński")&gt;0,"Z"," ")</f>
        <v xml:space="preserve"> </v>
      </c>
      <c r="LA77" s="1354" t="str">
        <f>IF(COUNTIF($A77:$IA80,"=M.Kluz")&gt;0,"Z"," ")</f>
        <v xml:space="preserve"> </v>
      </c>
      <c r="LB77" s="1354" t="str">
        <f>IF(COUNTIF($A77:$IA80,"=N.Liakh")&gt;0,"Z"," ")</f>
        <v>Z</v>
      </c>
      <c r="LC77" s="1360" t="str">
        <f>IF(COUNTIF($A77:$IA80,"=J.Lubkiewicz")&gt;0,"Z"," ")</f>
        <v xml:space="preserve"> </v>
      </c>
      <c r="LD77" s="1360" t="str">
        <f>IF(COUNTIF($A77:$IA80,"=J.Fukowska")&gt;0,"Z"," ")</f>
        <v xml:space="preserve"> </v>
      </c>
      <c r="LE77" s="1360" t="str">
        <f>IF(COUNTIF($A77:$IA80,"=H.Libuda")&gt;0,"Z"," ")</f>
        <v>Z</v>
      </c>
      <c r="LF77" s="1360" t="str">
        <f>IF(COUNTIF($A77:$IA80,"=A.Jastrzębska")&gt;0,"Z"," ")</f>
        <v xml:space="preserve"> </v>
      </c>
    </row>
    <row r="78" spans="1:318" s="7" customFormat="1" ht="8.1" customHeight="1" thickBot="1">
      <c r="A78" s="153" t="s">
        <v>19</v>
      </c>
      <c r="B78" s="92" t="s">
        <v>20</v>
      </c>
      <c r="C78" s="201"/>
      <c r="D78" s="161"/>
      <c r="E78" s="169"/>
      <c r="F78" s="153" t="s">
        <v>19</v>
      </c>
      <c r="G78" s="92" t="s">
        <v>20</v>
      </c>
      <c r="H78" s="201" t="s">
        <v>909</v>
      </c>
      <c r="I78" s="161" t="s">
        <v>123</v>
      </c>
      <c r="J78" s="169">
        <v>26</v>
      </c>
      <c r="K78" s="153" t="s">
        <v>19</v>
      </c>
      <c r="L78" s="92" t="s">
        <v>20</v>
      </c>
      <c r="M78" s="257" t="s">
        <v>926</v>
      </c>
      <c r="N78" s="665" t="s">
        <v>927</v>
      </c>
      <c r="O78" s="169">
        <v>34</v>
      </c>
      <c r="P78" s="148" t="s">
        <v>19</v>
      </c>
      <c r="Q78" s="92" t="s">
        <v>20</v>
      </c>
      <c r="R78" s="257" t="s">
        <v>928</v>
      </c>
      <c r="S78" s="665" t="s">
        <v>927</v>
      </c>
      <c r="T78" s="169">
        <v>34</v>
      </c>
      <c r="U78" s="153" t="s">
        <v>19</v>
      </c>
      <c r="V78" s="92" t="s">
        <v>20</v>
      </c>
      <c r="W78" s="257"/>
      <c r="X78" s="665"/>
      <c r="Y78" s="169"/>
      <c r="Z78" s="148" t="s">
        <v>19</v>
      </c>
      <c r="AA78" s="92" t="s">
        <v>20</v>
      </c>
      <c r="AB78" s="257"/>
      <c r="AC78" s="665"/>
      <c r="AD78" s="169"/>
      <c r="AE78" s="153" t="s">
        <v>19</v>
      </c>
      <c r="AF78" s="92" t="s">
        <v>20</v>
      </c>
      <c r="AG78" s="257" t="s">
        <v>721</v>
      </c>
      <c r="AH78" s="166" t="s">
        <v>120</v>
      </c>
      <c r="AI78" s="496">
        <v>11</v>
      </c>
      <c r="AJ78" s="148" t="s">
        <v>19</v>
      </c>
      <c r="AK78" s="92" t="s">
        <v>20</v>
      </c>
      <c r="AL78" s="881"/>
      <c r="AM78" s="584"/>
      <c r="AN78" s="496"/>
      <c r="AO78" s="153" t="s">
        <v>19</v>
      </c>
      <c r="AP78" s="92" t="s">
        <v>20</v>
      </c>
      <c r="AQ78" s="201" t="s">
        <v>922</v>
      </c>
      <c r="AR78" s="161" t="s">
        <v>37</v>
      </c>
      <c r="AS78" s="169">
        <v>23</v>
      </c>
      <c r="AT78" s="153" t="s">
        <v>19</v>
      </c>
      <c r="AU78" s="92" t="s">
        <v>20</v>
      </c>
      <c r="AV78" s="289"/>
      <c r="AW78" s="166"/>
      <c r="AX78" s="169"/>
      <c r="AY78" s="148" t="s">
        <v>19</v>
      </c>
      <c r="AZ78" s="92" t="s">
        <v>20</v>
      </c>
      <c r="BA78" s="257" t="s">
        <v>153</v>
      </c>
      <c r="BB78" s="166" t="s">
        <v>86</v>
      </c>
      <c r="BC78" s="402">
        <v>19</v>
      </c>
      <c r="BD78" s="148" t="s">
        <v>19</v>
      </c>
      <c r="BE78" s="92" t="s">
        <v>20</v>
      </c>
      <c r="BF78" s="257"/>
      <c r="BG78" s="166"/>
      <c r="BH78" s="402"/>
      <c r="BI78" s="148" t="s">
        <v>19</v>
      </c>
      <c r="BJ78" s="92" t="s">
        <v>20</v>
      </c>
      <c r="BK78" s="257" t="s">
        <v>153</v>
      </c>
      <c r="BL78" s="166" t="s">
        <v>966</v>
      </c>
      <c r="BM78" s="402">
        <v>13</v>
      </c>
      <c r="BN78" s="463" t="s">
        <v>19</v>
      </c>
      <c r="BO78" s="464" t="s">
        <v>20</v>
      </c>
      <c r="BP78" s="648"/>
      <c r="BQ78" s="556"/>
      <c r="BR78" s="462"/>
      <c r="BS78" s="148" t="s">
        <v>19</v>
      </c>
      <c r="BT78" s="92" t="s">
        <v>20</v>
      </c>
      <c r="BU78" s="648"/>
      <c r="BV78" s="556"/>
      <c r="BW78" s="462"/>
      <c r="BX78" s="148" t="s">
        <v>19</v>
      </c>
      <c r="BY78" s="92" t="s">
        <v>20</v>
      </c>
      <c r="BZ78" s="648" t="s">
        <v>153</v>
      </c>
      <c r="CA78" s="556" t="s">
        <v>32</v>
      </c>
      <c r="CB78" s="462">
        <v>14</v>
      </c>
      <c r="CC78" s="153" t="s">
        <v>19</v>
      </c>
      <c r="CD78" s="92" t="s">
        <v>20</v>
      </c>
      <c r="CE78" s="257"/>
      <c r="CF78" s="166"/>
      <c r="CG78" s="169"/>
      <c r="CH78" s="153" t="s">
        <v>19</v>
      </c>
      <c r="CI78" s="92" t="s">
        <v>20</v>
      </c>
      <c r="CJ78" s="289"/>
      <c r="CK78" s="166"/>
      <c r="CL78" s="169"/>
      <c r="CM78" s="153" t="s">
        <v>19</v>
      </c>
      <c r="CN78" s="92" t="s">
        <v>20</v>
      </c>
      <c r="CO78" s="648" t="s">
        <v>153</v>
      </c>
      <c r="CP78" s="556" t="s">
        <v>614</v>
      </c>
      <c r="CQ78" s="169" t="s">
        <v>207</v>
      </c>
      <c r="CR78" s="153" t="s">
        <v>19</v>
      </c>
      <c r="CS78" s="92" t="s">
        <v>20</v>
      </c>
      <c r="CT78" s="648" t="s">
        <v>153</v>
      </c>
      <c r="CU78" s="556" t="s">
        <v>930</v>
      </c>
      <c r="CV78" s="169" t="s">
        <v>207</v>
      </c>
      <c r="CW78" s="153" t="s">
        <v>19</v>
      </c>
      <c r="CX78" s="92" t="s">
        <v>20</v>
      </c>
      <c r="CY78" s="648"/>
      <c r="CZ78" s="562"/>
      <c r="DA78" s="169"/>
      <c r="DB78" s="153" t="s">
        <v>19</v>
      </c>
      <c r="DC78" s="92" t="s">
        <v>20</v>
      </c>
      <c r="DD78" s="648"/>
      <c r="DE78" s="562"/>
      <c r="DF78" s="169"/>
      <c r="DG78" s="148" t="s">
        <v>19</v>
      </c>
      <c r="DH78" s="448" t="s">
        <v>20</v>
      </c>
      <c r="DI78" s="648"/>
      <c r="DJ78" s="562"/>
      <c r="DK78" s="169"/>
      <c r="DL78" s="153" t="s">
        <v>19</v>
      </c>
      <c r="DM78" s="92" t="s">
        <v>20</v>
      </c>
      <c r="DN78" s="396"/>
      <c r="DO78" s="166"/>
      <c r="DP78" s="496"/>
      <c r="DQ78" s="312" t="s">
        <v>7</v>
      </c>
      <c r="DR78" s="92" t="s">
        <v>8</v>
      </c>
      <c r="DS78" s="396" t="s">
        <v>153</v>
      </c>
      <c r="DT78" s="166" t="s">
        <v>861</v>
      </c>
      <c r="DU78" s="496" t="s">
        <v>207</v>
      </c>
      <c r="DV78" s="312" t="s">
        <v>7</v>
      </c>
      <c r="DW78" s="92" t="s">
        <v>8</v>
      </c>
      <c r="DX78" s="396"/>
      <c r="DY78" s="166"/>
      <c r="DZ78" s="1207"/>
      <c r="EA78" s="312" t="s">
        <v>19</v>
      </c>
      <c r="EB78" s="92" t="s">
        <v>20</v>
      </c>
      <c r="EC78" s="396"/>
      <c r="ED78" s="166"/>
      <c r="EE78" s="496"/>
      <c r="EF78" s="312" t="s">
        <v>19</v>
      </c>
      <c r="EG78" s="92" t="s">
        <v>20</v>
      </c>
      <c r="EH78" s="396" t="s">
        <v>153</v>
      </c>
      <c r="EI78" s="166" t="s">
        <v>932</v>
      </c>
      <c r="EJ78" s="496">
        <v>25</v>
      </c>
      <c r="EK78" s="710" t="s">
        <v>19</v>
      </c>
      <c r="EL78" s="706" t="s">
        <v>20</v>
      </c>
      <c r="EM78" s="1072" t="s">
        <v>864</v>
      </c>
      <c r="EN78" s="874" t="s">
        <v>617</v>
      </c>
      <c r="EO78" s="875">
        <v>24</v>
      </c>
      <c r="EP78" s="710" t="s">
        <v>19</v>
      </c>
      <c r="EQ78" s="706" t="s">
        <v>20</v>
      </c>
      <c r="ER78" s="873" t="s">
        <v>864</v>
      </c>
      <c r="ES78" s="874" t="s">
        <v>617</v>
      </c>
      <c r="ET78" s="875">
        <v>24</v>
      </c>
      <c r="EU78" s="710" t="s">
        <v>19</v>
      </c>
      <c r="EV78" s="706" t="s">
        <v>20</v>
      </c>
      <c r="EW78" s="1072" t="s">
        <v>864</v>
      </c>
      <c r="EX78" s="874" t="s">
        <v>617</v>
      </c>
      <c r="EY78" s="875">
        <v>24</v>
      </c>
      <c r="EZ78" s="710" t="s">
        <v>19</v>
      </c>
      <c r="FA78" s="706" t="s">
        <v>20</v>
      </c>
      <c r="FB78" s="1072" t="s">
        <v>946</v>
      </c>
      <c r="FC78" s="874" t="s">
        <v>152</v>
      </c>
      <c r="FD78" s="875">
        <v>32</v>
      </c>
      <c r="FE78" s="710" t="s">
        <v>19</v>
      </c>
      <c r="FF78" s="706" t="s">
        <v>20</v>
      </c>
      <c r="FG78" s="960" t="s">
        <v>864</v>
      </c>
      <c r="FH78" s="964" t="s">
        <v>617</v>
      </c>
      <c r="FI78" s="708">
        <v>24</v>
      </c>
      <c r="FJ78" s="710" t="s">
        <v>19</v>
      </c>
      <c r="FK78" s="706" t="s">
        <v>20</v>
      </c>
      <c r="FL78" s="1072" t="s">
        <v>947</v>
      </c>
      <c r="FM78" s="1074" t="s">
        <v>936</v>
      </c>
      <c r="FN78" s="875"/>
      <c r="FO78" s="705" t="s">
        <v>19</v>
      </c>
      <c r="FP78" s="709" t="s">
        <v>20</v>
      </c>
      <c r="FQ78" s="873" t="s">
        <v>864</v>
      </c>
      <c r="FR78" s="874" t="s">
        <v>617</v>
      </c>
      <c r="FS78" s="875">
        <v>24</v>
      </c>
      <c r="FT78" s="705" t="s">
        <v>19</v>
      </c>
      <c r="FU78" s="709" t="s">
        <v>20</v>
      </c>
      <c r="FV78" s="1072" t="s">
        <v>939</v>
      </c>
      <c r="FW78" s="874" t="s">
        <v>697</v>
      </c>
      <c r="FX78" s="875">
        <v>33</v>
      </c>
      <c r="FY78" s="710" t="s">
        <v>19</v>
      </c>
      <c r="FZ78" s="706" t="s">
        <v>20</v>
      </c>
      <c r="GA78" s="1072" t="s">
        <v>864</v>
      </c>
      <c r="GB78" s="874" t="s">
        <v>617</v>
      </c>
      <c r="GC78" s="875">
        <v>24</v>
      </c>
      <c r="GD78" s="710" t="s">
        <v>19</v>
      </c>
      <c r="GE78" s="706" t="s">
        <v>20</v>
      </c>
      <c r="GF78" s="1072" t="s">
        <v>955</v>
      </c>
      <c r="GG78" s="874" t="s">
        <v>724</v>
      </c>
      <c r="GH78" s="875" t="s">
        <v>207</v>
      </c>
      <c r="GI78" s="764" t="s">
        <v>19</v>
      </c>
      <c r="GJ78" s="765" t="s">
        <v>20</v>
      </c>
      <c r="GK78" s="766" t="s">
        <v>864</v>
      </c>
      <c r="GL78" s="767" t="s">
        <v>617</v>
      </c>
      <c r="GM78" s="768">
        <v>24</v>
      </c>
      <c r="GN78" s="764" t="s">
        <v>19</v>
      </c>
      <c r="GO78" s="765" t="s">
        <v>20</v>
      </c>
      <c r="GP78" s="766"/>
      <c r="GQ78" s="767"/>
      <c r="GR78" s="768"/>
      <c r="GS78" s="764" t="s">
        <v>19</v>
      </c>
      <c r="GT78" s="765" t="s">
        <v>20</v>
      </c>
      <c r="GU78" s="766"/>
      <c r="GV78" s="767"/>
      <c r="GW78" s="768"/>
      <c r="GX78" s="153" t="s">
        <v>19</v>
      </c>
      <c r="GY78" s="92" t="s">
        <v>20</v>
      </c>
      <c r="GZ78" s="587"/>
      <c r="HA78" s="584"/>
      <c r="HB78" s="169"/>
      <c r="HC78" s="153" t="s">
        <v>19</v>
      </c>
      <c r="HD78" s="92" t="s">
        <v>20</v>
      </c>
      <c r="HE78" s="587" t="s">
        <v>865</v>
      </c>
      <c r="HF78" s="584" t="s">
        <v>23</v>
      </c>
      <c r="HG78" s="902">
        <v>31</v>
      </c>
      <c r="HH78" s="153" t="s">
        <v>19</v>
      </c>
      <c r="HI78" s="92" t="s">
        <v>20</v>
      </c>
      <c r="HJ78" s="587" t="s">
        <v>960</v>
      </c>
      <c r="HK78" s="584" t="s">
        <v>43</v>
      </c>
      <c r="HL78" s="902">
        <v>41</v>
      </c>
      <c r="HM78" s="148" t="s">
        <v>19</v>
      </c>
      <c r="HN78" s="92" t="s">
        <v>20</v>
      </c>
      <c r="HO78" s="587"/>
      <c r="HP78" s="584"/>
      <c r="HQ78" s="169"/>
      <c r="HR78" s="153" t="s">
        <v>19</v>
      </c>
      <c r="HS78" s="92" t="s">
        <v>20</v>
      </c>
      <c r="HT78" s="587"/>
      <c r="HU78" s="584"/>
      <c r="HV78" s="902"/>
      <c r="HW78" s="153" t="s">
        <v>19</v>
      </c>
      <c r="HX78" s="92" t="s">
        <v>20</v>
      </c>
      <c r="HY78" s="587"/>
      <c r="HZ78" s="584"/>
      <c r="IA78" s="902"/>
      <c r="IB78" s="153" t="s">
        <v>19</v>
      </c>
      <c r="IC78" s="92" t="s">
        <v>20</v>
      </c>
      <c r="ID78" s="587"/>
      <c r="IE78" s="584"/>
      <c r="IF78" s="169"/>
      <c r="IG78" s="841"/>
      <c r="IH78" s="81" t="s">
        <v>19</v>
      </c>
      <c r="II78" s="1371"/>
      <c r="IJ78" s="1371"/>
      <c r="IK78" s="1371"/>
      <c r="IL78" s="1368"/>
      <c r="IM78" s="1368"/>
      <c r="IN78" s="1368"/>
      <c r="IO78" s="1368"/>
      <c r="IP78" s="1368"/>
      <c r="IQ78" s="1368"/>
      <c r="IR78" s="1368"/>
      <c r="IS78" s="1368"/>
      <c r="IT78" s="1368"/>
      <c r="IU78" s="1378"/>
      <c r="IV78" s="1368"/>
      <c r="IW78" s="1368"/>
      <c r="IX78" s="1368"/>
      <c r="IY78" s="1368"/>
      <c r="IZ78" s="1373"/>
      <c r="JA78" s="129" t="s">
        <v>19</v>
      </c>
      <c r="JB78" s="1352"/>
      <c r="JC78" s="1387"/>
      <c r="JD78" s="1352"/>
      <c r="JE78" s="1352"/>
      <c r="JF78" s="1352"/>
      <c r="JG78" s="1352"/>
      <c r="JH78" s="1352"/>
      <c r="JI78" s="1352"/>
      <c r="JJ78" s="1352"/>
      <c r="JK78" s="1352"/>
      <c r="JL78" s="1352"/>
      <c r="JM78" s="1352"/>
      <c r="JN78" s="1381"/>
      <c r="JO78" s="1352"/>
      <c r="JP78" s="1352"/>
      <c r="JQ78" s="1352"/>
      <c r="JR78" s="1358"/>
      <c r="JS78" s="118"/>
      <c r="JT78" s="108" t="s">
        <v>19</v>
      </c>
      <c r="JU78" s="1355"/>
      <c r="JV78" s="1360"/>
      <c r="JW78" s="1355"/>
      <c r="JX78" s="1355"/>
      <c r="JY78" s="1355"/>
      <c r="JZ78" s="1355"/>
      <c r="KA78" s="1355"/>
      <c r="KB78" s="1355"/>
      <c r="KC78" s="1355"/>
      <c r="KD78" s="1355"/>
      <c r="KE78" s="1355"/>
      <c r="KF78" s="1355"/>
      <c r="KG78" s="1360"/>
      <c r="KH78" s="1360"/>
      <c r="KI78" s="1360"/>
      <c r="KJ78" s="1360"/>
      <c r="KK78" s="1355"/>
      <c r="KL78" s="1355"/>
      <c r="KM78" s="1360"/>
      <c r="KN78" s="1360"/>
      <c r="KO78" s="1360"/>
      <c r="KP78" s="1360"/>
      <c r="KQ78" s="1360"/>
      <c r="KR78" s="1360"/>
      <c r="KS78" s="1360"/>
      <c r="KT78" s="1360"/>
      <c r="KU78" s="1360"/>
      <c r="KV78" s="1360"/>
      <c r="KW78" s="1360"/>
      <c r="KX78" s="1360"/>
      <c r="KY78" s="1360"/>
      <c r="KZ78" s="1360"/>
      <c r="LA78" s="1355"/>
      <c r="LB78" s="1355"/>
      <c r="LC78" s="1360"/>
      <c r="LD78" s="1360"/>
      <c r="LE78" s="1360"/>
      <c r="LF78" s="1360"/>
    </row>
    <row r="79" spans="1:318" s="7" customFormat="1" ht="8.1" customHeight="1" thickBot="1">
      <c r="A79" s="153"/>
      <c r="B79" s="92"/>
      <c r="C79" s="201"/>
      <c r="D79" s="161"/>
      <c r="E79" s="169"/>
      <c r="F79" s="153"/>
      <c r="G79" s="92"/>
      <c r="H79" s="201" t="s">
        <v>914</v>
      </c>
      <c r="I79" s="161"/>
      <c r="J79" s="169"/>
      <c r="K79" s="153"/>
      <c r="L79" s="92"/>
      <c r="M79" s="258"/>
      <c r="N79" s="161"/>
      <c r="O79" s="169"/>
      <c r="P79" s="148"/>
      <c r="Q79" s="92"/>
      <c r="R79" s="258"/>
      <c r="S79" s="161"/>
      <c r="T79" s="169"/>
      <c r="U79" s="153"/>
      <c r="V79" s="92"/>
      <c r="W79" s="258"/>
      <c r="X79" s="161"/>
      <c r="Y79" s="169"/>
      <c r="Z79" s="148"/>
      <c r="AA79" s="92"/>
      <c r="AB79" s="258"/>
      <c r="AC79" s="161"/>
      <c r="AD79" s="169"/>
      <c r="AE79" s="153"/>
      <c r="AF79" s="92"/>
      <c r="AG79" s="258" t="s">
        <v>723</v>
      </c>
      <c r="AH79" s="161"/>
      <c r="AI79" s="496"/>
      <c r="AJ79" s="148"/>
      <c r="AK79" s="92"/>
      <c r="AL79" s="882"/>
      <c r="AM79" s="883"/>
      <c r="AN79" s="496"/>
      <c r="AO79" s="153"/>
      <c r="AP79" s="92"/>
      <c r="AQ79" s="201"/>
      <c r="AR79" s="161"/>
      <c r="AS79" s="169"/>
      <c r="AT79" s="153"/>
      <c r="AU79" s="92"/>
      <c r="AV79" s="289"/>
      <c r="AW79" s="166"/>
      <c r="AX79" s="169"/>
      <c r="AY79" s="148"/>
      <c r="AZ79" s="92"/>
      <c r="BA79" s="258" t="s">
        <v>924</v>
      </c>
      <c r="BB79" s="161"/>
      <c r="BC79" s="402">
        <v>29</v>
      </c>
      <c r="BD79" s="148"/>
      <c r="BE79" s="92"/>
      <c r="BF79" s="258"/>
      <c r="BG79" s="161"/>
      <c r="BH79" s="402"/>
      <c r="BI79" s="148"/>
      <c r="BJ79" s="92"/>
      <c r="BK79" s="258" t="s">
        <v>703</v>
      </c>
      <c r="BL79" s="161"/>
      <c r="BM79" s="402"/>
      <c r="BN79" s="463"/>
      <c r="BO79" s="464"/>
      <c r="BP79" s="557"/>
      <c r="BQ79" s="558"/>
      <c r="BR79" s="462"/>
      <c r="BS79" s="148"/>
      <c r="BT79" s="92"/>
      <c r="BU79" s="557"/>
      <c r="BV79" s="558"/>
      <c r="BW79" s="462"/>
      <c r="BX79" s="148"/>
      <c r="BY79" s="92"/>
      <c r="BZ79" s="557" t="s">
        <v>389</v>
      </c>
      <c r="CA79" s="558"/>
      <c r="CB79" s="462"/>
      <c r="CC79" s="153"/>
      <c r="CD79" s="92"/>
      <c r="CE79" s="258"/>
      <c r="CF79" s="161"/>
      <c r="CG79" s="169"/>
      <c r="CH79" s="153"/>
      <c r="CI79" s="92"/>
      <c r="CJ79" s="289"/>
      <c r="CK79" s="482"/>
      <c r="CL79" s="169"/>
      <c r="CM79" s="153"/>
      <c r="CN79" s="92"/>
      <c r="CO79" s="557" t="s">
        <v>159</v>
      </c>
      <c r="CP79" s="558"/>
      <c r="CQ79" s="169"/>
      <c r="CR79" s="153"/>
      <c r="CS79" s="92"/>
      <c r="CT79" s="557" t="s">
        <v>159</v>
      </c>
      <c r="CU79" s="558"/>
      <c r="CV79" s="169"/>
      <c r="CW79" s="153"/>
      <c r="CX79" s="92"/>
      <c r="CY79" s="557"/>
      <c r="CZ79" s="563"/>
      <c r="DA79" s="169"/>
      <c r="DB79" s="153"/>
      <c r="DC79" s="92"/>
      <c r="DD79" s="557"/>
      <c r="DE79" s="558"/>
      <c r="DF79" s="169"/>
      <c r="DG79" s="148"/>
      <c r="DH79" s="448"/>
      <c r="DI79" s="557"/>
      <c r="DJ79" s="563"/>
      <c r="DK79" s="169"/>
      <c r="DL79" s="153"/>
      <c r="DM79" s="92"/>
      <c r="DN79" s="289"/>
      <c r="DO79" s="482"/>
      <c r="DP79" s="496"/>
      <c r="DQ79" s="312"/>
      <c r="DR79" s="92"/>
      <c r="DS79" s="289" t="s">
        <v>158</v>
      </c>
      <c r="DT79" s="482"/>
      <c r="DU79" s="496">
        <v>16</v>
      </c>
      <c r="DV79" s="312"/>
      <c r="DW79" s="92"/>
      <c r="DX79" s="289"/>
      <c r="DY79" s="482"/>
      <c r="DZ79" s="1207"/>
      <c r="EA79" s="312"/>
      <c r="EB79" s="92"/>
      <c r="EC79" s="289"/>
      <c r="ED79" s="482"/>
      <c r="EE79" s="496"/>
      <c r="EF79" s="312"/>
      <c r="EG79" s="92"/>
      <c r="EH79" s="289" t="s">
        <v>817</v>
      </c>
      <c r="EI79" s="482"/>
      <c r="EJ79" s="496"/>
      <c r="EK79" s="710"/>
      <c r="EL79" s="706"/>
      <c r="EM79" s="1072"/>
      <c r="EN79" s="876"/>
      <c r="EO79" s="875"/>
      <c r="EP79" s="710"/>
      <c r="EQ79" s="706"/>
      <c r="ER79" s="873"/>
      <c r="ES79" s="876"/>
      <c r="ET79" s="875"/>
      <c r="EU79" s="710"/>
      <c r="EV79" s="706"/>
      <c r="EW79" s="1072"/>
      <c r="EX79" s="876"/>
      <c r="EY79" s="875"/>
      <c r="EZ79" s="710"/>
      <c r="FA79" s="706"/>
      <c r="FB79" s="1072" t="s">
        <v>948</v>
      </c>
      <c r="FC79" s="876"/>
      <c r="FD79" s="875"/>
      <c r="FE79" s="710"/>
      <c r="FF79" s="706"/>
      <c r="FG79" s="961"/>
      <c r="FH79" s="965"/>
      <c r="FI79" s="708"/>
      <c r="FJ79" s="710"/>
      <c r="FK79" s="706"/>
      <c r="FL79" s="1072" t="s">
        <v>949</v>
      </c>
      <c r="FM79" s="876"/>
      <c r="FN79" s="875"/>
      <c r="FO79" s="705"/>
      <c r="FP79" s="709"/>
      <c r="FQ79" s="873"/>
      <c r="FR79" s="876"/>
      <c r="FS79" s="875"/>
      <c r="FT79" s="705"/>
      <c r="FU79" s="709"/>
      <c r="FV79" s="1072" t="s">
        <v>942</v>
      </c>
      <c r="FW79" s="876"/>
      <c r="FX79" s="875"/>
      <c r="FY79" s="710"/>
      <c r="FZ79" s="706"/>
      <c r="GA79" s="1072"/>
      <c r="GB79" s="876"/>
      <c r="GC79" s="875"/>
      <c r="GD79" s="710"/>
      <c r="GE79" s="706"/>
      <c r="GF79" s="1072" t="s">
        <v>954</v>
      </c>
      <c r="GG79" s="876"/>
      <c r="GH79" s="875">
        <v>24</v>
      </c>
      <c r="GI79" s="764"/>
      <c r="GJ79" s="765"/>
      <c r="GK79" s="766"/>
      <c r="GL79" s="767"/>
      <c r="GM79" s="768"/>
      <c r="GN79" s="764"/>
      <c r="GO79" s="765"/>
      <c r="GP79" s="766"/>
      <c r="GQ79" s="767"/>
      <c r="GR79" s="768"/>
      <c r="GS79" s="764"/>
      <c r="GT79" s="765"/>
      <c r="GU79" s="766"/>
      <c r="GV79" s="767"/>
      <c r="GW79" s="768"/>
      <c r="GX79" s="153"/>
      <c r="GY79" s="92"/>
      <c r="GZ79" s="587"/>
      <c r="HA79" s="584"/>
      <c r="HB79" s="169"/>
      <c r="HC79" s="153"/>
      <c r="HD79" s="92"/>
      <c r="HE79" s="587"/>
      <c r="HF79" s="584"/>
      <c r="HG79" s="902"/>
      <c r="HH79" s="153"/>
      <c r="HI79" s="92"/>
      <c r="HJ79" s="587" t="s">
        <v>961</v>
      </c>
      <c r="HK79" s="584"/>
      <c r="HL79" s="902"/>
      <c r="HM79" s="148"/>
      <c r="HN79" s="92"/>
      <c r="HO79" s="587"/>
      <c r="HP79" s="584"/>
      <c r="HQ79" s="169"/>
      <c r="HR79" s="153"/>
      <c r="HS79" s="92"/>
      <c r="HT79" s="587"/>
      <c r="HU79" s="584"/>
      <c r="HV79" s="902"/>
      <c r="HW79" s="153"/>
      <c r="HX79" s="92"/>
      <c r="HY79" s="587"/>
      <c r="HZ79" s="584"/>
      <c r="IA79" s="902"/>
      <c r="IB79" s="153"/>
      <c r="IC79" s="92"/>
      <c r="ID79" s="587"/>
      <c r="IE79" s="584"/>
      <c r="IF79" s="169"/>
      <c r="IG79" s="841"/>
      <c r="IH79" s="81"/>
      <c r="II79" s="1371"/>
      <c r="IJ79" s="1371"/>
      <c r="IK79" s="1371"/>
      <c r="IL79" s="1368"/>
      <c r="IM79" s="1368"/>
      <c r="IN79" s="1368"/>
      <c r="IO79" s="1368"/>
      <c r="IP79" s="1368"/>
      <c r="IQ79" s="1368"/>
      <c r="IR79" s="1368"/>
      <c r="IS79" s="1368"/>
      <c r="IT79" s="1368"/>
      <c r="IU79" s="1378"/>
      <c r="IV79" s="1368"/>
      <c r="IW79" s="1368"/>
      <c r="IX79" s="1368"/>
      <c r="IY79" s="1368"/>
      <c r="IZ79" s="1373"/>
      <c r="JA79" s="129"/>
      <c r="JB79" s="1352"/>
      <c r="JC79" s="1387"/>
      <c r="JD79" s="1352"/>
      <c r="JE79" s="1352"/>
      <c r="JF79" s="1352"/>
      <c r="JG79" s="1352"/>
      <c r="JH79" s="1352"/>
      <c r="JI79" s="1352"/>
      <c r="JJ79" s="1352"/>
      <c r="JK79" s="1352"/>
      <c r="JL79" s="1352"/>
      <c r="JM79" s="1352"/>
      <c r="JN79" s="1381"/>
      <c r="JO79" s="1352"/>
      <c r="JP79" s="1352"/>
      <c r="JQ79" s="1352"/>
      <c r="JR79" s="1358"/>
      <c r="JS79" s="118"/>
      <c r="JT79" s="108"/>
      <c r="JU79" s="1355"/>
      <c r="JV79" s="1360"/>
      <c r="JW79" s="1355"/>
      <c r="JX79" s="1355"/>
      <c r="JY79" s="1355"/>
      <c r="JZ79" s="1355"/>
      <c r="KA79" s="1355"/>
      <c r="KB79" s="1355"/>
      <c r="KC79" s="1355"/>
      <c r="KD79" s="1355"/>
      <c r="KE79" s="1355"/>
      <c r="KF79" s="1355"/>
      <c r="KG79" s="1360"/>
      <c r="KH79" s="1360"/>
      <c r="KI79" s="1360"/>
      <c r="KJ79" s="1360"/>
      <c r="KK79" s="1355"/>
      <c r="KL79" s="1355"/>
      <c r="KM79" s="1360"/>
      <c r="KN79" s="1360"/>
      <c r="KO79" s="1360"/>
      <c r="KP79" s="1360"/>
      <c r="KQ79" s="1360"/>
      <c r="KR79" s="1360"/>
      <c r="KS79" s="1360"/>
      <c r="KT79" s="1360"/>
      <c r="KU79" s="1360"/>
      <c r="KV79" s="1360"/>
      <c r="KW79" s="1360"/>
      <c r="KX79" s="1360"/>
      <c r="KY79" s="1360"/>
      <c r="KZ79" s="1360"/>
      <c r="LA79" s="1355"/>
      <c r="LB79" s="1355"/>
      <c r="LC79" s="1360"/>
      <c r="LD79" s="1360"/>
      <c r="LE79" s="1360"/>
      <c r="LF79" s="1360"/>
    </row>
    <row r="80" spans="1:318" s="7" customFormat="1" ht="8.1" customHeight="1" thickBot="1">
      <c r="A80" s="151"/>
      <c r="B80" s="93"/>
      <c r="C80" s="203"/>
      <c r="D80" s="162"/>
      <c r="E80" s="170"/>
      <c r="F80" s="151"/>
      <c r="G80" s="93"/>
      <c r="H80" s="203"/>
      <c r="I80" s="162"/>
      <c r="J80" s="170"/>
      <c r="K80" s="151"/>
      <c r="L80" s="93"/>
      <c r="M80" s="259"/>
      <c r="N80" s="162"/>
      <c r="O80" s="170"/>
      <c r="P80" s="149"/>
      <c r="Q80" s="93"/>
      <c r="R80" s="259"/>
      <c r="S80" s="162"/>
      <c r="T80" s="170"/>
      <c r="U80" s="151"/>
      <c r="V80" s="93"/>
      <c r="W80" s="259"/>
      <c r="X80" s="162"/>
      <c r="Y80" s="170"/>
      <c r="Z80" s="149"/>
      <c r="AA80" s="93"/>
      <c r="AB80" s="259"/>
      <c r="AC80" s="162"/>
      <c r="AD80" s="170"/>
      <c r="AE80" s="151"/>
      <c r="AF80" s="93"/>
      <c r="AG80" s="259" t="s">
        <v>916</v>
      </c>
      <c r="AH80" s="162"/>
      <c r="AI80" s="1201"/>
      <c r="AJ80" s="149"/>
      <c r="AK80" s="93"/>
      <c r="AL80" s="884"/>
      <c r="AM80" s="885"/>
      <c r="AN80" s="1201"/>
      <c r="AO80" s="151"/>
      <c r="AP80" s="93"/>
      <c r="AQ80" s="203"/>
      <c r="AR80" s="162"/>
      <c r="AS80" s="170"/>
      <c r="AT80" s="151"/>
      <c r="AU80" s="93"/>
      <c r="AV80" s="203"/>
      <c r="AW80" s="162"/>
      <c r="AX80" s="170"/>
      <c r="AY80" s="149"/>
      <c r="AZ80" s="93"/>
      <c r="BA80" s="259"/>
      <c r="BB80" s="162"/>
      <c r="BC80" s="403"/>
      <c r="BD80" s="149"/>
      <c r="BE80" s="93"/>
      <c r="BF80" s="259"/>
      <c r="BG80" s="162"/>
      <c r="BH80" s="403"/>
      <c r="BI80" s="149"/>
      <c r="BJ80" s="93"/>
      <c r="BK80" s="259"/>
      <c r="BL80" s="162"/>
      <c r="BM80" s="403"/>
      <c r="BN80" s="466"/>
      <c r="BO80" s="469"/>
      <c r="BP80" s="559"/>
      <c r="BQ80" s="560"/>
      <c r="BR80" s="465"/>
      <c r="BS80" s="149"/>
      <c r="BT80" s="93"/>
      <c r="BU80" s="559"/>
      <c r="BV80" s="560"/>
      <c r="BW80" s="465"/>
      <c r="BX80" s="149"/>
      <c r="BY80" s="93"/>
      <c r="BZ80" s="559" t="s">
        <v>390</v>
      </c>
      <c r="CA80" s="560"/>
      <c r="CB80" s="465"/>
      <c r="CC80" s="151"/>
      <c r="CD80" s="93"/>
      <c r="CE80" s="259"/>
      <c r="CF80" s="162"/>
      <c r="CG80" s="170"/>
      <c r="CH80" s="151"/>
      <c r="CI80" s="93"/>
      <c r="CJ80" s="259"/>
      <c r="CK80" s="483"/>
      <c r="CL80" s="170"/>
      <c r="CM80" s="151"/>
      <c r="CN80" s="93"/>
      <c r="CO80" s="559" t="s">
        <v>931</v>
      </c>
      <c r="CP80" s="560"/>
      <c r="CQ80" s="170"/>
      <c r="CR80" s="151"/>
      <c r="CS80" s="93"/>
      <c r="CT80" s="559" t="s">
        <v>929</v>
      </c>
      <c r="CU80" s="560"/>
      <c r="CV80" s="170"/>
      <c r="CW80" s="151"/>
      <c r="CX80" s="93"/>
      <c r="CY80" s="559"/>
      <c r="CZ80" s="560"/>
      <c r="DA80" s="170"/>
      <c r="DB80" s="151"/>
      <c r="DC80" s="93"/>
      <c r="DD80" s="559"/>
      <c r="DE80" s="560"/>
      <c r="DF80" s="170"/>
      <c r="DG80" s="149"/>
      <c r="DH80" s="112"/>
      <c r="DI80" s="559"/>
      <c r="DJ80" s="560"/>
      <c r="DK80" s="170"/>
      <c r="DL80" s="151"/>
      <c r="DM80" s="93"/>
      <c r="DN80" s="399"/>
      <c r="DO80" s="483"/>
      <c r="DP80" s="664"/>
      <c r="DQ80" s="313"/>
      <c r="DR80" s="112"/>
      <c r="DS80" s="399" t="s">
        <v>929</v>
      </c>
      <c r="DT80" s="483"/>
      <c r="DU80" s="664"/>
      <c r="DV80" s="313"/>
      <c r="DW80" s="112"/>
      <c r="DX80" s="399"/>
      <c r="DY80" s="483"/>
      <c r="DZ80" s="1208"/>
      <c r="EA80" s="313"/>
      <c r="EB80" s="93"/>
      <c r="EC80" s="399"/>
      <c r="ED80" s="483"/>
      <c r="EE80" s="664"/>
      <c r="EF80" s="313"/>
      <c r="EG80" s="93"/>
      <c r="EH80" s="399"/>
      <c r="EI80" s="483"/>
      <c r="EJ80" s="664"/>
      <c r="EK80" s="718"/>
      <c r="EL80" s="719"/>
      <c r="EM80" s="1073"/>
      <c r="EN80" s="878"/>
      <c r="EO80" s="879"/>
      <c r="EP80" s="718"/>
      <c r="EQ80" s="719"/>
      <c r="ER80" s="877"/>
      <c r="ES80" s="878"/>
      <c r="ET80" s="879"/>
      <c r="EU80" s="718"/>
      <c r="EV80" s="719"/>
      <c r="EW80" s="1073"/>
      <c r="EX80" s="878"/>
      <c r="EY80" s="879"/>
      <c r="EZ80" s="718"/>
      <c r="FA80" s="719"/>
      <c r="FB80" s="1073" t="s">
        <v>950</v>
      </c>
      <c r="FC80" s="878"/>
      <c r="FD80" s="879"/>
      <c r="FE80" s="718"/>
      <c r="FF80" s="719"/>
      <c r="FG80" s="962"/>
      <c r="FH80" s="962"/>
      <c r="FI80" s="717"/>
      <c r="FJ80" s="718"/>
      <c r="FK80" s="719"/>
      <c r="FL80" s="1073" t="s">
        <v>951</v>
      </c>
      <c r="FM80" s="878"/>
      <c r="FN80" s="879"/>
      <c r="FO80" s="713"/>
      <c r="FP80" s="714"/>
      <c r="FQ80" s="877"/>
      <c r="FR80" s="878"/>
      <c r="FS80" s="879"/>
      <c r="FT80" s="713"/>
      <c r="FU80" s="714"/>
      <c r="FV80" s="1073" t="s">
        <v>943</v>
      </c>
      <c r="FW80" s="878"/>
      <c r="FX80" s="879"/>
      <c r="FY80" s="718"/>
      <c r="FZ80" s="719"/>
      <c r="GA80" s="1073"/>
      <c r="GB80" s="878"/>
      <c r="GC80" s="879"/>
      <c r="GD80" s="718"/>
      <c r="GE80" s="719"/>
      <c r="GF80" s="1073"/>
      <c r="GG80" s="878"/>
      <c r="GH80" s="879"/>
      <c r="GI80" s="769"/>
      <c r="GJ80" s="774"/>
      <c r="GK80" s="771"/>
      <c r="GL80" s="771"/>
      <c r="GM80" s="772"/>
      <c r="GN80" s="769"/>
      <c r="GO80" s="774"/>
      <c r="GP80" s="771"/>
      <c r="GQ80" s="771"/>
      <c r="GR80" s="772"/>
      <c r="GS80" s="769"/>
      <c r="GT80" s="774"/>
      <c r="GU80" s="771"/>
      <c r="GV80" s="771"/>
      <c r="GW80" s="772"/>
      <c r="GX80" s="151"/>
      <c r="GY80" s="93"/>
      <c r="GZ80" s="588"/>
      <c r="HA80" s="588"/>
      <c r="HB80" s="170"/>
      <c r="HC80" s="151"/>
      <c r="HD80" s="93"/>
      <c r="HE80" s="1205"/>
      <c r="HF80" s="1205"/>
      <c r="HG80" s="903"/>
      <c r="HH80" s="151"/>
      <c r="HI80" s="93"/>
      <c r="HJ80" s="1205"/>
      <c r="HK80" s="1205"/>
      <c r="HL80" s="903"/>
      <c r="HM80" s="149"/>
      <c r="HN80" s="93"/>
      <c r="HO80" s="588"/>
      <c r="HP80" s="588"/>
      <c r="HQ80" s="170"/>
      <c r="HR80" s="151"/>
      <c r="HS80" s="93"/>
      <c r="HT80" s="588"/>
      <c r="HU80" s="588"/>
      <c r="HV80" s="903"/>
      <c r="HW80" s="151"/>
      <c r="HX80" s="93"/>
      <c r="HY80" s="588"/>
      <c r="HZ80" s="588"/>
      <c r="IA80" s="903"/>
      <c r="IB80" s="151"/>
      <c r="IC80" s="93"/>
      <c r="ID80" s="588"/>
      <c r="IE80" s="588"/>
      <c r="IF80" s="170"/>
      <c r="IG80" s="841"/>
      <c r="IH80" s="82"/>
      <c r="II80" s="1372"/>
      <c r="IJ80" s="1372"/>
      <c r="IK80" s="1372"/>
      <c r="IL80" s="1369"/>
      <c r="IM80" s="1369"/>
      <c r="IN80" s="1369"/>
      <c r="IO80" s="1369"/>
      <c r="IP80" s="1369"/>
      <c r="IQ80" s="1369"/>
      <c r="IR80" s="1369"/>
      <c r="IS80" s="1369"/>
      <c r="IT80" s="1369"/>
      <c r="IU80" s="1379"/>
      <c r="IV80" s="1369"/>
      <c r="IW80" s="1369"/>
      <c r="IX80" s="1369"/>
      <c r="IY80" s="1369"/>
      <c r="IZ80" s="1373"/>
      <c r="JA80" s="130"/>
      <c r="JB80" s="1353"/>
      <c r="JC80" s="1388"/>
      <c r="JD80" s="1353"/>
      <c r="JE80" s="1353"/>
      <c r="JF80" s="1353"/>
      <c r="JG80" s="1353"/>
      <c r="JH80" s="1353"/>
      <c r="JI80" s="1353"/>
      <c r="JJ80" s="1353"/>
      <c r="JK80" s="1353"/>
      <c r="JL80" s="1353"/>
      <c r="JM80" s="1353"/>
      <c r="JN80" s="1382"/>
      <c r="JO80" s="1353"/>
      <c r="JP80" s="1353"/>
      <c r="JQ80" s="1353"/>
      <c r="JR80" s="1359"/>
      <c r="JS80" s="119"/>
      <c r="JT80" s="109"/>
      <c r="JU80" s="1356"/>
      <c r="JV80" s="1360"/>
      <c r="JW80" s="1356"/>
      <c r="JX80" s="1356"/>
      <c r="JY80" s="1356"/>
      <c r="JZ80" s="1356"/>
      <c r="KA80" s="1356"/>
      <c r="KB80" s="1356"/>
      <c r="KC80" s="1356"/>
      <c r="KD80" s="1356"/>
      <c r="KE80" s="1356"/>
      <c r="KF80" s="1356"/>
      <c r="KG80" s="1360"/>
      <c r="KH80" s="1360"/>
      <c r="KI80" s="1360"/>
      <c r="KJ80" s="1360"/>
      <c r="KK80" s="1356"/>
      <c r="KL80" s="1356"/>
      <c r="KM80" s="1360"/>
      <c r="KN80" s="1360"/>
      <c r="KO80" s="1360"/>
      <c r="KP80" s="1360"/>
      <c r="KQ80" s="1360"/>
      <c r="KR80" s="1360"/>
      <c r="KS80" s="1360"/>
      <c r="KT80" s="1360"/>
      <c r="KU80" s="1360"/>
      <c r="KV80" s="1360"/>
      <c r="KW80" s="1360"/>
      <c r="KX80" s="1360"/>
      <c r="KY80" s="1360"/>
      <c r="KZ80" s="1360"/>
      <c r="LA80" s="1356"/>
      <c r="LB80" s="1356"/>
      <c r="LC80" s="1360"/>
      <c r="LD80" s="1360"/>
      <c r="LE80" s="1360"/>
      <c r="LF80" s="1360"/>
    </row>
    <row r="81" spans="1:318" s="7" customFormat="1" ht="8.1" customHeight="1" thickBot="1">
      <c r="A81" s="152"/>
      <c r="B81" s="91"/>
      <c r="C81" s="202"/>
      <c r="D81" s="160"/>
      <c r="E81" s="168"/>
      <c r="F81" s="152"/>
      <c r="G81" s="91"/>
      <c r="H81" s="202" t="s">
        <v>716</v>
      </c>
      <c r="I81" s="160"/>
      <c r="J81" s="168"/>
      <c r="K81" s="152"/>
      <c r="L81" s="91"/>
      <c r="M81" s="256"/>
      <c r="N81" s="160"/>
      <c r="O81" s="168"/>
      <c r="P81" s="150"/>
      <c r="Q81" s="99"/>
      <c r="R81" s="256"/>
      <c r="S81" s="160"/>
      <c r="T81" s="168"/>
      <c r="U81" s="152"/>
      <c r="V81" s="91"/>
      <c r="W81" s="256"/>
      <c r="X81" s="160"/>
      <c r="Y81" s="168"/>
      <c r="Z81" s="150"/>
      <c r="AA81" s="99"/>
      <c r="AB81" s="256"/>
      <c r="AC81" s="160"/>
      <c r="AD81" s="168"/>
      <c r="AE81" s="152"/>
      <c r="AF81" s="91"/>
      <c r="AG81" s="256"/>
      <c r="AH81" s="160"/>
      <c r="AI81" s="495"/>
      <c r="AJ81" s="152"/>
      <c r="AK81" s="91"/>
      <c r="AL81" s="880"/>
      <c r="AM81" s="869"/>
      <c r="AN81" s="495"/>
      <c r="AO81" s="152"/>
      <c r="AP81" s="91"/>
      <c r="AQ81" s="202"/>
      <c r="AR81" s="160"/>
      <c r="AS81" s="168"/>
      <c r="AT81" s="152"/>
      <c r="AU81" s="91"/>
      <c r="AV81" s="505"/>
      <c r="AW81" s="260"/>
      <c r="AX81" s="168"/>
      <c r="AY81" s="147"/>
      <c r="AZ81" s="91"/>
      <c r="BA81" s="256"/>
      <c r="BB81" s="160"/>
      <c r="BC81" s="401"/>
      <c r="BD81" s="150"/>
      <c r="BE81" s="99"/>
      <c r="BF81" s="256"/>
      <c r="BG81" s="160"/>
      <c r="BH81" s="401"/>
      <c r="BI81" s="150"/>
      <c r="BJ81" s="99"/>
      <c r="BK81" s="256"/>
      <c r="BL81" s="160"/>
      <c r="BM81" s="401"/>
      <c r="BN81" s="150"/>
      <c r="BO81" s="99"/>
      <c r="BP81" s="458"/>
      <c r="BQ81" s="561"/>
      <c r="BR81" s="459"/>
      <c r="BS81" s="150"/>
      <c r="BT81" s="99"/>
      <c r="BU81" s="458"/>
      <c r="BV81" s="561"/>
      <c r="BW81" s="459"/>
      <c r="BX81" s="150"/>
      <c r="BY81" s="99"/>
      <c r="BZ81" s="458"/>
      <c r="CA81" s="561"/>
      <c r="CB81" s="459"/>
      <c r="CC81" s="152"/>
      <c r="CD81" s="91"/>
      <c r="CE81" s="256"/>
      <c r="CF81" s="160"/>
      <c r="CG81" s="168"/>
      <c r="CH81" s="152"/>
      <c r="CI81" s="91"/>
      <c r="CJ81" s="505"/>
      <c r="CK81" s="481"/>
      <c r="CL81" s="168"/>
      <c r="CM81" s="152"/>
      <c r="CN81" s="91"/>
      <c r="CO81" s="555"/>
      <c r="CP81" s="561"/>
      <c r="CQ81" s="168"/>
      <c r="CR81" s="152"/>
      <c r="CS81" s="91"/>
      <c r="CT81" s="505"/>
      <c r="CU81" s="481"/>
      <c r="CV81" s="168"/>
      <c r="CW81" s="152"/>
      <c r="CX81" s="91"/>
      <c r="CY81" s="555"/>
      <c r="CZ81" s="561"/>
      <c r="DA81" s="168"/>
      <c r="DB81" s="152"/>
      <c r="DC81" s="91"/>
      <c r="DD81" s="555"/>
      <c r="DE81" s="561"/>
      <c r="DF81" s="168"/>
      <c r="DG81" s="150"/>
      <c r="DH81" s="454"/>
      <c r="DI81" s="458"/>
      <c r="DJ81" s="561"/>
      <c r="DK81" s="168"/>
      <c r="DL81" s="152"/>
      <c r="DM81" s="91"/>
      <c r="DN81" s="404"/>
      <c r="DO81" s="481"/>
      <c r="DP81" s="439"/>
      <c r="DQ81" s="311"/>
      <c r="DR81" s="113"/>
      <c r="DS81" s="404"/>
      <c r="DT81" s="481"/>
      <c r="DU81" s="495"/>
      <c r="DV81" s="311"/>
      <c r="DW81" s="113"/>
      <c r="DX81" s="404"/>
      <c r="DY81" s="481"/>
      <c r="DZ81" s="1206"/>
      <c r="EA81" s="152"/>
      <c r="EB81" s="91"/>
      <c r="EC81" s="404"/>
      <c r="ED81" s="481"/>
      <c r="EE81" s="495"/>
      <c r="EF81" s="152"/>
      <c r="EG81" s="91"/>
      <c r="EH81" s="404"/>
      <c r="EI81" s="481"/>
      <c r="EJ81" s="495"/>
      <c r="EK81" s="704"/>
      <c r="EL81" s="699"/>
      <c r="EM81" s="1071"/>
      <c r="EN81" s="871"/>
      <c r="EO81" s="872"/>
      <c r="EP81" s="704"/>
      <c r="EQ81" s="699"/>
      <c r="ER81" s="870"/>
      <c r="ES81" s="871"/>
      <c r="ET81" s="872"/>
      <c r="EU81" s="704"/>
      <c r="EV81" s="699"/>
      <c r="EW81" s="1071"/>
      <c r="EX81" s="871"/>
      <c r="EY81" s="872"/>
      <c r="EZ81" s="704"/>
      <c r="FA81" s="699"/>
      <c r="FB81" s="1071" t="s">
        <v>944</v>
      </c>
      <c r="FC81" s="871"/>
      <c r="FD81" s="872"/>
      <c r="FE81" s="704"/>
      <c r="FF81" s="699"/>
      <c r="FG81" s="700"/>
      <c r="FH81" s="963"/>
      <c r="FI81" s="702"/>
      <c r="FJ81" s="704"/>
      <c r="FK81" s="699"/>
      <c r="FL81" s="1071" t="s">
        <v>945</v>
      </c>
      <c r="FM81" s="871"/>
      <c r="FN81" s="872"/>
      <c r="FO81" s="730"/>
      <c r="FP81" s="732"/>
      <c r="FQ81" s="870"/>
      <c r="FR81" s="871"/>
      <c r="FS81" s="872"/>
      <c r="FT81" s="730"/>
      <c r="FU81" s="732"/>
      <c r="FV81" s="1071" t="s">
        <v>941</v>
      </c>
      <c r="FW81" s="871"/>
      <c r="FX81" s="872"/>
      <c r="FY81" s="893"/>
      <c r="FZ81" s="731"/>
      <c r="GA81" s="1071"/>
      <c r="GB81" s="871"/>
      <c r="GC81" s="872"/>
      <c r="GD81" s="893"/>
      <c r="GE81" s="731"/>
      <c r="GF81" s="1071" t="s">
        <v>952</v>
      </c>
      <c r="GG81" s="871"/>
      <c r="GH81" s="872"/>
      <c r="GI81" s="759"/>
      <c r="GJ81" s="760"/>
      <c r="GK81" s="761"/>
      <c r="GL81" s="762"/>
      <c r="GM81" s="763"/>
      <c r="GN81" s="759"/>
      <c r="GO81" s="760"/>
      <c r="GP81" s="761"/>
      <c r="GQ81" s="762"/>
      <c r="GR81" s="763"/>
      <c r="GS81" s="759"/>
      <c r="GT81" s="760"/>
      <c r="GU81" s="761"/>
      <c r="GV81" s="762"/>
      <c r="GW81" s="763"/>
      <c r="GX81" s="152"/>
      <c r="GY81" s="99"/>
      <c r="GZ81" s="585"/>
      <c r="HA81" s="586"/>
      <c r="HB81" s="168"/>
      <c r="HC81" s="152"/>
      <c r="HD81" s="99"/>
      <c r="HE81" s="585"/>
      <c r="HF81" s="586"/>
      <c r="HG81" s="901"/>
      <c r="HH81" s="152"/>
      <c r="HI81" s="99"/>
      <c r="HJ81" s="585"/>
      <c r="HK81" s="586"/>
      <c r="HL81" s="901"/>
      <c r="HM81" s="150"/>
      <c r="HN81" s="99"/>
      <c r="HO81" s="585"/>
      <c r="HP81" s="586"/>
      <c r="HQ81" s="168"/>
      <c r="HR81" s="152"/>
      <c r="HS81" s="99"/>
      <c r="HT81" s="585"/>
      <c r="HU81" s="586"/>
      <c r="HV81" s="901"/>
      <c r="HW81" s="152"/>
      <c r="HX81" s="99"/>
      <c r="HY81" s="585"/>
      <c r="HZ81" s="586"/>
      <c r="IA81" s="901"/>
      <c r="IB81" s="152"/>
      <c r="IC81" s="99"/>
      <c r="ID81" s="585"/>
      <c r="IE81" s="586"/>
      <c r="IF81" s="168"/>
      <c r="IG81" s="841"/>
      <c r="IH81" s="80"/>
      <c r="II81" s="1370">
        <f>COUNTIF($A81:$IA84,"=CSB")</f>
        <v>1</v>
      </c>
      <c r="IJ81" s="1370">
        <f>COUNTIF($A81:$IA84,"41")</f>
        <v>1</v>
      </c>
      <c r="IK81" s="1370">
        <f>COUNTIF($A81:$IA84,"=42")</f>
        <v>0</v>
      </c>
      <c r="IL81" s="1367">
        <f>COUNTIF($A81:$IA84,"40")</f>
        <v>0</v>
      </c>
      <c r="IM81" s="1367">
        <f>COUNTIF($A81:$IA84,"11")</f>
        <v>1</v>
      </c>
      <c r="IN81" s="1367">
        <f>COUNTIF($A81:$IA84,"13")</f>
        <v>1</v>
      </c>
      <c r="IO81" s="1367">
        <f>COUNTIF($A81:$IA84,"=19")</f>
        <v>1</v>
      </c>
      <c r="IP81" s="1367">
        <f>COUNTIF($A81:$IA84,"=14")</f>
        <v>1</v>
      </c>
      <c r="IQ81" s="1367">
        <f>COUNTIF($A81:$IA84,"=24")</f>
        <v>8</v>
      </c>
      <c r="IR81" s="1367">
        <f>COUNTIF($A81:$IA84,"=25")</f>
        <v>1</v>
      </c>
      <c r="IS81" s="1367">
        <f>COUNTIF($A81:$IA84,"=26")</f>
        <v>1</v>
      </c>
      <c r="IT81" s="1367">
        <f>COUNTIF($A81:$IA84,"=29")</f>
        <v>1</v>
      </c>
      <c r="IU81" s="1377">
        <f>COUNTIF($A81:$IA84,"=30")</f>
        <v>0</v>
      </c>
      <c r="IV81" s="1367">
        <f>COUNTIF($A81:$IA84,"=31")</f>
        <v>1</v>
      </c>
      <c r="IW81" s="1367">
        <f>COUNTIF($A81:$IA84,"=32")</f>
        <v>1</v>
      </c>
      <c r="IX81" s="1367">
        <f>COUNTIF($A81:$IA84,"=33")</f>
        <v>1</v>
      </c>
      <c r="IY81" s="1367">
        <f>COUNTIF($A81:$IA84,"=34")</f>
        <v>2</v>
      </c>
      <c r="IZ81" s="1389">
        <f>COUNTIF($A81:$IR84,"=34")</f>
        <v>2</v>
      </c>
      <c r="JA81" s="128"/>
      <c r="JB81" s="1351" t="str">
        <f>IF(COUNTIF($A81:$IA84,"=41")&gt;0,"X"," ")</f>
        <v>X</v>
      </c>
      <c r="JC81" s="1386" t="str">
        <f>IF(COUNTIF($A81:$IA84,"=42")&gt;0,"X"," ")</f>
        <v xml:space="preserve"> </v>
      </c>
      <c r="JD81" s="1351" t="str">
        <f>IF(COUNTIF($A81:$IA84,"=40")&gt;0,"X"," ")</f>
        <v xml:space="preserve"> </v>
      </c>
      <c r="JE81" s="1351" t="str">
        <f>IF(COUNTIF($A81:$IA84,"=11")&gt;0,"X"," ")</f>
        <v>X</v>
      </c>
      <c r="JF81" s="1351" t="str">
        <f>IF(COUNTIF($A81:$IA84,"=13")&gt;0,"X"," ")</f>
        <v>X</v>
      </c>
      <c r="JG81" s="1351" t="str">
        <f>IF(COUNTIF($A81:$IA84,"=19")&gt;0,"X"," ")</f>
        <v>X</v>
      </c>
      <c r="JH81" s="1351" t="str">
        <f>IF(COUNTIF($A81:$IA84,"=14")&gt;0,"X"," ")</f>
        <v>X</v>
      </c>
      <c r="JI81" s="1351" t="str">
        <f>IF(COUNTIF($A81:$IA84,"=23")&gt;0,"X"," ")</f>
        <v>X</v>
      </c>
      <c r="JJ81" s="1351" t="str">
        <f>IF(COUNTIF($A81:$IA84,"=24")&gt;0,"X"," ")</f>
        <v>X</v>
      </c>
      <c r="JK81" s="1351" t="str">
        <f>IF(COUNTIF($A81:$IA84,"=25")&gt;0,"X"," ")</f>
        <v>X</v>
      </c>
      <c r="JL81" s="1351" t="str">
        <f>IF(COUNTIF($A81:$IA84,"=26")&gt;0,"X"," ")</f>
        <v>X</v>
      </c>
      <c r="JM81" s="1351" t="str">
        <f>IF(COUNTIF($A81:$IA84,"=29")&gt;0,"X"," ")</f>
        <v>X</v>
      </c>
      <c r="JN81" s="1380" t="str">
        <f>IF(COUNTIF($A81:$IA84,"=30")&gt;0,"X"," ")</f>
        <v xml:space="preserve"> </v>
      </c>
      <c r="JO81" s="1351" t="str">
        <f>IF(COUNTIF($A81:$IA84,"=31")&gt;0,"X"," ")</f>
        <v>X</v>
      </c>
      <c r="JP81" s="1351" t="str">
        <f>IF(COUNTIF($A81:$IA84,"=32")&gt;0,"X"," ")</f>
        <v>X</v>
      </c>
      <c r="JQ81" s="1351" t="str">
        <f>IF(COUNTIF($A81:$IA84,"=33")&gt;0,"X"," ")</f>
        <v>X</v>
      </c>
      <c r="JR81" s="1357" t="str">
        <f>IF(COUNTIF($A81:$IA84,"=34")&gt;0,"X"," ")</f>
        <v>X</v>
      </c>
      <c r="JS81" s="117"/>
      <c r="JT81" s="107"/>
      <c r="JU81" s="1354" t="str">
        <f>IF(COUNTIF($A81:$IA84,"=H.Prus")&gt;0,"Z"," ")</f>
        <v>Z</v>
      </c>
      <c r="JV81" s="1360" t="str">
        <f>IF(COUNTIF($A81:$IA84,"=M.Przybyś")&gt;0,"Z"," ")</f>
        <v xml:space="preserve"> </v>
      </c>
      <c r="JW81" s="1354" t="str">
        <f>IF(COUNTIF($A81:$IA84,"=M.Marcinkiewicz")&gt;0,"Z"," ")</f>
        <v>Z</v>
      </c>
      <c r="JX81" s="1354" t="str">
        <f>IF(COUNTIF($A81:$IA84,"=K.Cis")&gt;0,"Z"," ")</f>
        <v xml:space="preserve"> </v>
      </c>
      <c r="JY81" s="1354" t="str">
        <f>IF(COUNTIF($A81:$IA84,"=Z.Tomczykowski")&gt;0,"Z"," ")</f>
        <v>Z</v>
      </c>
      <c r="JZ81" s="1354" t="str">
        <f>IF(COUNTIF($A81:$IA84,"=K.Choroszko")&gt;0,"Z"," ")</f>
        <v xml:space="preserve"> </v>
      </c>
      <c r="KA81" s="1354" t="str">
        <f>IF(COUNTIF($A81:$IA84,"=Z.Niewiadomski")&gt;0,"Z"," ")</f>
        <v xml:space="preserve"> </v>
      </c>
      <c r="KB81" s="1354" t="str">
        <f>IF(COUNTIF($A81:$IA84,"=A.Miściur-Kaszyńska")&gt;0,"Z"," ")</f>
        <v xml:space="preserve"> </v>
      </c>
      <c r="KC81" s="1354" t="str">
        <f>IF(COUNTIF($A81:$IA84,"=L.Demczuk")&gt;0,"Z"," ")</f>
        <v xml:space="preserve"> </v>
      </c>
      <c r="KD81" s="1354" t="str">
        <f>IF(COUNTIF($A81:$IA84,"=K.Kiejdo")&gt;0,"Z"," ")</f>
        <v xml:space="preserve"> </v>
      </c>
      <c r="KE81" s="1354" t="str">
        <f>IF(COUNTIF($A81:$IA84,"=M.Kieżun")&gt;0,"Z"," ")</f>
        <v>Z</v>
      </c>
      <c r="KF81" s="1354" t="str">
        <f>IF(COUNTIF($A81:$IA84,"=I.Kasprzyk")&gt;0,"Z"," ")</f>
        <v xml:space="preserve"> </v>
      </c>
      <c r="KG81" s="1360" t="str">
        <f>IF(COUNTIF($A81:$IA84,"=M.Choroszko")&gt;0,"Z"," ")</f>
        <v>Z</v>
      </c>
      <c r="KH81" s="1360" t="str">
        <f>IF(COUNTIF($A81:$IA84,"=M.Grzyb")&gt;0,"Z"," ")</f>
        <v>Z</v>
      </c>
      <c r="KI81" s="1360" t="str">
        <f>IF(COUNTIF($A81:$IA84,"=A.Muż")&gt;0,"Z"," ")</f>
        <v xml:space="preserve"> </v>
      </c>
      <c r="KJ81" s="1360" t="str">
        <f>IF(COUNTIF($A81:$IA84,"=E.Kicka")&gt;0,"Z"," ")</f>
        <v xml:space="preserve"> </v>
      </c>
      <c r="KK81" s="1354" t="str">
        <f>IF(COUNTIF($A81:$IA84,"=M.Palmowska")&gt;0,"Z"," ")</f>
        <v xml:space="preserve"> </v>
      </c>
      <c r="KL81" s="1354" t="str">
        <f>IF(COUNTIF($A81:$IA84,"=M.Szonert")&gt;0,"Z"," ")</f>
        <v xml:space="preserve"> </v>
      </c>
      <c r="KM81" s="1360" t="str">
        <f>IF(COUNTIF($A81:$IA84,"=E.Ciarciński")&gt;0,"Z"," ")</f>
        <v xml:space="preserve"> </v>
      </c>
      <c r="KN81" s="1360" t="str">
        <f>IF(COUNTIF($A81:$IA84,"=M.Czajka")&gt;0,"Z"," ")</f>
        <v xml:space="preserve"> </v>
      </c>
      <c r="KO81" s="1360" t="str">
        <f>IF(COUNTIF($A81:$IA84,"=E.Hepner")&gt;0,"Z"," ")</f>
        <v xml:space="preserve"> </v>
      </c>
      <c r="KP81" s="1360" t="str">
        <f>IF(COUNTIF($A81:$IA84,"=A.Naszlin")&gt;0,"Z"," ")</f>
        <v xml:space="preserve"> </v>
      </c>
      <c r="KQ81" s="1360" t="str">
        <f>IF(COUNTIF($A81:$IA84,"=A.Tychek")&gt;0,"Z"," ")</f>
        <v xml:space="preserve"> </v>
      </c>
      <c r="KR81" s="1360" t="str">
        <f>IF(COUNTIF($A81:$IA84,"=R.Sokulski")&gt;0,"Z"," ")</f>
        <v>Z</v>
      </c>
      <c r="KS81" s="1360" t="str">
        <f>IF(COUNTIF($A81:$IA84,"=S.Piotrowska")&gt;0,"Z"," ")</f>
        <v xml:space="preserve"> </v>
      </c>
      <c r="KT81" s="1360" t="str">
        <f>IF(COUNTIF($A81:$IA84,"=J.Gregorczuk")&gt;0,"Z"," ")</f>
        <v>Z</v>
      </c>
      <c r="KU81" s="1360" t="str">
        <f>IF(COUNTIF($A81:$IA84,"=A.Marciniak")&gt;0,"Z"," ")</f>
        <v>Z</v>
      </c>
      <c r="KV81" s="1360" t="str">
        <f>IF(COUNTIF($A81:$IA84,"=I.Ogulewicz")&gt;0,"Z"," ")</f>
        <v xml:space="preserve"> </v>
      </c>
      <c r="KW81" s="1360" t="str">
        <f>IF(COUNTIF($A81:$IA84,"=R.Przęczek")&gt;0,"Z"," ")</f>
        <v>Z</v>
      </c>
      <c r="KX81" s="1360" t="str">
        <f>IF(COUNTIF($A81:$IA84,"=D.Ławecka-Bednarska")&gt;0,"Z"," ")</f>
        <v xml:space="preserve"> </v>
      </c>
      <c r="KY81" s="1360" t="str">
        <f>IF(COUNTIF($A81:$IA84,"=M.Ciszek")&gt;0,"Z"," ")</f>
        <v xml:space="preserve"> </v>
      </c>
      <c r="KZ81" s="1360" t="str">
        <f>IF(COUNTIF($A81:$IA84,"=M.Lipiński")&gt;0,"Z"," ")</f>
        <v xml:space="preserve"> </v>
      </c>
      <c r="LA81" s="1354" t="str">
        <f>IF(COUNTIF($A81:$IA84,"=M.Kluz")&gt;0,"Z"," ")</f>
        <v xml:space="preserve"> </v>
      </c>
      <c r="LB81" s="1354" t="str">
        <f>IF(COUNTIF($A81:$IA84,"=N.Liakh")&gt;0,"Z"," ")</f>
        <v>Z</v>
      </c>
      <c r="LC81" s="1360" t="str">
        <f>IF(COUNTIF($A81:$IA84,"=J.Lubkiewicz")&gt;0,"Z"," ")</f>
        <v xml:space="preserve"> </v>
      </c>
      <c r="LD81" s="1360" t="str">
        <f>IF(COUNTIF($A81:$IA84,"=J.Fukowska")&gt;0,"Z"," ")</f>
        <v xml:space="preserve"> </v>
      </c>
      <c r="LE81" s="1360" t="str">
        <f>IF(COUNTIF($A81:$IA84,"=H.Libuda")&gt;0,"Z"," ")</f>
        <v>Z</v>
      </c>
      <c r="LF81" s="1360" t="str">
        <f>IF(COUNTIF($A81:$IA84,"=A.Jastrzębska")&gt;0,"Z"," ")</f>
        <v xml:space="preserve"> </v>
      </c>
    </row>
    <row r="82" spans="1:318" s="7" customFormat="1" ht="8.1" customHeight="1" thickBot="1">
      <c r="A82" s="153" t="s">
        <v>21</v>
      </c>
      <c r="B82" s="92" t="s">
        <v>22</v>
      </c>
      <c r="C82" s="201"/>
      <c r="D82" s="161"/>
      <c r="E82" s="169"/>
      <c r="F82" s="153" t="s">
        <v>21</v>
      </c>
      <c r="G82" s="92" t="s">
        <v>22</v>
      </c>
      <c r="H82" s="201" t="s">
        <v>909</v>
      </c>
      <c r="I82" s="161" t="s">
        <v>123</v>
      </c>
      <c r="J82" s="169">
        <v>26</v>
      </c>
      <c r="K82" s="153" t="s">
        <v>21</v>
      </c>
      <c r="L82" s="92" t="s">
        <v>22</v>
      </c>
      <c r="M82" s="257" t="s">
        <v>926</v>
      </c>
      <c r="N82" s="665" t="s">
        <v>927</v>
      </c>
      <c r="O82" s="169">
        <v>34</v>
      </c>
      <c r="P82" s="148" t="s">
        <v>21</v>
      </c>
      <c r="Q82" s="92" t="s">
        <v>22</v>
      </c>
      <c r="R82" s="257" t="s">
        <v>928</v>
      </c>
      <c r="S82" s="665" t="s">
        <v>927</v>
      </c>
      <c r="T82" s="169">
        <v>34</v>
      </c>
      <c r="U82" s="153" t="s">
        <v>21</v>
      </c>
      <c r="V82" s="92" t="s">
        <v>22</v>
      </c>
      <c r="W82" s="257"/>
      <c r="X82" s="665"/>
      <c r="Y82" s="169"/>
      <c r="Z82" s="148" t="s">
        <v>21</v>
      </c>
      <c r="AA82" s="92" t="s">
        <v>22</v>
      </c>
      <c r="AB82" s="257"/>
      <c r="AC82" s="665"/>
      <c r="AD82" s="169"/>
      <c r="AE82" s="153" t="s">
        <v>21</v>
      </c>
      <c r="AF82" s="92" t="s">
        <v>22</v>
      </c>
      <c r="AG82" s="257" t="s">
        <v>721</v>
      </c>
      <c r="AH82" s="166" t="s">
        <v>120</v>
      </c>
      <c r="AI82" s="496">
        <v>11</v>
      </c>
      <c r="AJ82" s="153" t="s">
        <v>21</v>
      </c>
      <c r="AK82" s="92" t="s">
        <v>22</v>
      </c>
      <c r="AL82" s="881"/>
      <c r="AM82" s="584"/>
      <c r="AN82" s="496"/>
      <c r="AO82" s="153" t="s">
        <v>21</v>
      </c>
      <c r="AP82" s="92" t="s">
        <v>22</v>
      </c>
      <c r="AQ82" s="201" t="s">
        <v>922</v>
      </c>
      <c r="AR82" s="161" t="s">
        <v>37</v>
      </c>
      <c r="AS82" s="169">
        <v>23</v>
      </c>
      <c r="AT82" s="153" t="s">
        <v>21</v>
      </c>
      <c r="AU82" s="92" t="s">
        <v>22</v>
      </c>
      <c r="AV82" s="289"/>
      <c r="AW82" s="166"/>
      <c r="AX82" s="169"/>
      <c r="AY82" s="148" t="s">
        <v>21</v>
      </c>
      <c r="AZ82" s="92" t="s">
        <v>22</v>
      </c>
      <c r="BA82" s="257" t="s">
        <v>153</v>
      </c>
      <c r="BB82" s="166" t="s">
        <v>86</v>
      </c>
      <c r="BC82" s="402">
        <v>19</v>
      </c>
      <c r="BD82" s="148" t="s">
        <v>21</v>
      </c>
      <c r="BE82" s="92" t="s">
        <v>22</v>
      </c>
      <c r="BF82" s="257"/>
      <c r="BG82" s="166"/>
      <c r="BH82" s="402"/>
      <c r="BI82" s="148" t="s">
        <v>21</v>
      </c>
      <c r="BJ82" s="92" t="s">
        <v>22</v>
      </c>
      <c r="BK82" s="257" t="s">
        <v>153</v>
      </c>
      <c r="BL82" s="166" t="s">
        <v>966</v>
      </c>
      <c r="BM82" s="402">
        <v>13</v>
      </c>
      <c r="BN82" s="148" t="s">
        <v>21</v>
      </c>
      <c r="BO82" s="92" t="s">
        <v>22</v>
      </c>
      <c r="BP82" s="648"/>
      <c r="BQ82" s="556"/>
      <c r="BR82" s="462"/>
      <c r="BS82" s="148" t="s">
        <v>21</v>
      </c>
      <c r="BT82" s="92" t="s">
        <v>22</v>
      </c>
      <c r="BU82" s="648"/>
      <c r="BV82" s="556"/>
      <c r="BW82" s="462"/>
      <c r="BX82" s="148" t="s">
        <v>21</v>
      </c>
      <c r="BY82" s="92" t="s">
        <v>22</v>
      </c>
      <c r="BZ82" s="648" t="s">
        <v>153</v>
      </c>
      <c r="CA82" s="556" t="s">
        <v>32</v>
      </c>
      <c r="CB82" s="462">
        <v>14</v>
      </c>
      <c r="CC82" s="153" t="s">
        <v>21</v>
      </c>
      <c r="CD82" s="92" t="s">
        <v>22</v>
      </c>
      <c r="CE82" s="257"/>
      <c r="CF82" s="166"/>
      <c r="CG82" s="169"/>
      <c r="CH82" s="153" t="s">
        <v>21</v>
      </c>
      <c r="CI82" s="92" t="s">
        <v>22</v>
      </c>
      <c r="CJ82" s="289"/>
      <c r="CK82" s="166"/>
      <c r="CL82" s="169"/>
      <c r="CM82" s="153" t="s">
        <v>21</v>
      </c>
      <c r="CN82" s="92" t="s">
        <v>22</v>
      </c>
      <c r="CO82" s="555"/>
      <c r="CP82" s="562"/>
      <c r="CQ82" s="169"/>
      <c r="CR82" s="153" t="s">
        <v>21</v>
      </c>
      <c r="CS82" s="92" t="s">
        <v>22</v>
      </c>
      <c r="CT82" s="555"/>
      <c r="CU82" s="562"/>
      <c r="CV82" s="169"/>
      <c r="CW82" s="153" t="s">
        <v>21</v>
      </c>
      <c r="CX82" s="92" t="s">
        <v>22</v>
      </c>
      <c r="CY82" s="555"/>
      <c r="CZ82" s="562"/>
      <c r="DA82" s="169"/>
      <c r="DB82" s="153" t="s">
        <v>21</v>
      </c>
      <c r="DC82" s="92" t="s">
        <v>22</v>
      </c>
      <c r="DD82" s="555"/>
      <c r="DE82" s="562"/>
      <c r="DF82" s="169"/>
      <c r="DG82" s="148" t="s">
        <v>21</v>
      </c>
      <c r="DH82" s="448" t="s">
        <v>22</v>
      </c>
      <c r="DI82" s="648"/>
      <c r="DJ82" s="562"/>
      <c r="DK82" s="169"/>
      <c r="DL82" s="153" t="s">
        <v>21</v>
      </c>
      <c r="DM82" s="92" t="s">
        <v>22</v>
      </c>
      <c r="DN82" s="396"/>
      <c r="DO82" s="166"/>
      <c r="DP82" s="496"/>
      <c r="DQ82" s="312" t="s">
        <v>9</v>
      </c>
      <c r="DR82" s="92" t="s">
        <v>10</v>
      </c>
      <c r="DS82" s="396"/>
      <c r="DT82" s="166"/>
      <c r="DU82" s="496"/>
      <c r="DV82" s="312" t="s">
        <v>9</v>
      </c>
      <c r="DW82" s="92" t="s">
        <v>10</v>
      </c>
      <c r="DX82" s="396"/>
      <c r="DY82" s="166"/>
      <c r="DZ82" s="1207"/>
      <c r="EA82" s="153" t="s">
        <v>21</v>
      </c>
      <c r="EB82" s="92" t="s">
        <v>22</v>
      </c>
      <c r="EC82" s="396"/>
      <c r="ED82" s="166"/>
      <c r="EE82" s="496"/>
      <c r="EF82" s="153" t="s">
        <v>21</v>
      </c>
      <c r="EG82" s="92" t="s">
        <v>22</v>
      </c>
      <c r="EH82" s="396" t="s">
        <v>153</v>
      </c>
      <c r="EI82" s="166" t="s">
        <v>932</v>
      </c>
      <c r="EJ82" s="496">
        <v>25</v>
      </c>
      <c r="EK82" s="710" t="s">
        <v>21</v>
      </c>
      <c r="EL82" s="706" t="s">
        <v>22</v>
      </c>
      <c r="EM82" s="1072" t="s">
        <v>864</v>
      </c>
      <c r="EN82" s="874" t="s">
        <v>617</v>
      </c>
      <c r="EO82" s="875">
        <v>24</v>
      </c>
      <c r="EP82" s="710" t="s">
        <v>21</v>
      </c>
      <c r="EQ82" s="706" t="s">
        <v>22</v>
      </c>
      <c r="ER82" s="873" t="s">
        <v>864</v>
      </c>
      <c r="ES82" s="874" t="s">
        <v>617</v>
      </c>
      <c r="ET82" s="875">
        <v>24</v>
      </c>
      <c r="EU82" s="710" t="s">
        <v>21</v>
      </c>
      <c r="EV82" s="706" t="s">
        <v>22</v>
      </c>
      <c r="EW82" s="1072" t="s">
        <v>864</v>
      </c>
      <c r="EX82" s="874" t="s">
        <v>617</v>
      </c>
      <c r="EY82" s="875">
        <v>24</v>
      </c>
      <c r="EZ82" s="710" t="s">
        <v>21</v>
      </c>
      <c r="FA82" s="706" t="s">
        <v>22</v>
      </c>
      <c r="FB82" s="1072" t="s">
        <v>946</v>
      </c>
      <c r="FC82" s="874" t="s">
        <v>152</v>
      </c>
      <c r="FD82" s="875">
        <v>32</v>
      </c>
      <c r="FE82" s="710" t="s">
        <v>21</v>
      </c>
      <c r="FF82" s="706" t="s">
        <v>22</v>
      </c>
      <c r="FG82" s="960" t="s">
        <v>864</v>
      </c>
      <c r="FH82" s="964" t="s">
        <v>617</v>
      </c>
      <c r="FI82" s="708">
        <v>24</v>
      </c>
      <c r="FJ82" s="710" t="s">
        <v>21</v>
      </c>
      <c r="FK82" s="706" t="s">
        <v>22</v>
      </c>
      <c r="FL82" s="1072" t="s">
        <v>947</v>
      </c>
      <c r="FM82" s="1074" t="s">
        <v>936</v>
      </c>
      <c r="FN82" s="875"/>
      <c r="FO82" s="705" t="s">
        <v>21</v>
      </c>
      <c r="FP82" s="709" t="s">
        <v>22</v>
      </c>
      <c r="FQ82" s="873" t="s">
        <v>864</v>
      </c>
      <c r="FR82" s="874" t="s">
        <v>617</v>
      </c>
      <c r="FS82" s="875">
        <v>24</v>
      </c>
      <c r="FT82" s="705" t="s">
        <v>21</v>
      </c>
      <c r="FU82" s="709" t="s">
        <v>22</v>
      </c>
      <c r="FV82" s="1072" t="s">
        <v>939</v>
      </c>
      <c r="FW82" s="874" t="s">
        <v>697</v>
      </c>
      <c r="FX82" s="875">
        <v>33</v>
      </c>
      <c r="FY82" s="710" t="s">
        <v>21</v>
      </c>
      <c r="FZ82" s="706" t="s">
        <v>22</v>
      </c>
      <c r="GA82" s="1072" t="s">
        <v>864</v>
      </c>
      <c r="GB82" s="874" t="s">
        <v>617</v>
      </c>
      <c r="GC82" s="875">
        <v>24</v>
      </c>
      <c r="GD82" s="710" t="s">
        <v>21</v>
      </c>
      <c r="GE82" s="706" t="s">
        <v>22</v>
      </c>
      <c r="GF82" s="1072" t="s">
        <v>955</v>
      </c>
      <c r="GG82" s="874" t="s">
        <v>724</v>
      </c>
      <c r="GH82" s="875" t="s">
        <v>207</v>
      </c>
      <c r="GI82" s="764" t="s">
        <v>21</v>
      </c>
      <c r="GJ82" s="765" t="s">
        <v>22</v>
      </c>
      <c r="GK82" s="766" t="s">
        <v>864</v>
      </c>
      <c r="GL82" s="767" t="s">
        <v>617</v>
      </c>
      <c r="GM82" s="768">
        <v>24</v>
      </c>
      <c r="GN82" s="764" t="s">
        <v>21</v>
      </c>
      <c r="GO82" s="765" t="s">
        <v>22</v>
      </c>
      <c r="GP82" s="766"/>
      <c r="GQ82" s="767"/>
      <c r="GR82" s="768"/>
      <c r="GS82" s="764" t="s">
        <v>21</v>
      </c>
      <c r="GT82" s="765" t="s">
        <v>22</v>
      </c>
      <c r="GU82" s="766"/>
      <c r="GV82" s="767"/>
      <c r="GW82" s="768"/>
      <c r="GX82" s="153" t="s">
        <v>21</v>
      </c>
      <c r="GY82" s="92" t="s">
        <v>22</v>
      </c>
      <c r="GZ82" s="587"/>
      <c r="HA82" s="584"/>
      <c r="HB82" s="169"/>
      <c r="HC82" s="153" t="s">
        <v>21</v>
      </c>
      <c r="HD82" s="92" t="s">
        <v>22</v>
      </c>
      <c r="HE82" s="587" t="s">
        <v>865</v>
      </c>
      <c r="HF82" s="584" t="s">
        <v>23</v>
      </c>
      <c r="HG82" s="902">
        <v>31</v>
      </c>
      <c r="HH82" s="153" t="s">
        <v>21</v>
      </c>
      <c r="HI82" s="92" t="s">
        <v>22</v>
      </c>
      <c r="HJ82" s="587" t="s">
        <v>960</v>
      </c>
      <c r="HK82" s="584" t="s">
        <v>43</v>
      </c>
      <c r="HL82" s="902">
        <v>41</v>
      </c>
      <c r="HM82" s="148" t="s">
        <v>21</v>
      </c>
      <c r="HN82" s="92" t="s">
        <v>22</v>
      </c>
      <c r="HO82" s="587"/>
      <c r="HP82" s="584"/>
      <c r="HQ82" s="169"/>
      <c r="HR82" s="153" t="s">
        <v>21</v>
      </c>
      <c r="HS82" s="92" t="s">
        <v>22</v>
      </c>
      <c r="HT82" s="587"/>
      <c r="HU82" s="584"/>
      <c r="HV82" s="902"/>
      <c r="HW82" s="153" t="s">
        <v>21</v>
      </c>
      <c r="HX82" s="92" t="s">
        <v>22</v>
      </c>
      <c r="HY82" s="587"/>
      <c r="HZ82" s="584"/>
      <c r="IA82" s="902"/>
      <c r="IB82" s="153" t="s">
        <v>21</v>
      </c>
      <c r="IC82" s="92" t="s">
        <v>22</v>
      </c>
      <c r="ID82" s="587"/>
      <c r="IE82" s="584"/>
      <c r="IF82" s="169"/>
      <c r="IG82" s="841"/>
      <c r="IH82" s="81" t="s">
        <v>21</v>
      </c>
      <c r="II82" s="1371"/>
      <c r="IJ82" s="1371"/>
      <c r="IK82" s="1371"/>
      <c r="IL82" s="1368"/>
      <c r="IM82" s="1368"/>
      <c r="IN82" s="1368"/>
      <c r="IO82" s="1368"/>
      <c r="IP82" s="1368"/>
      <c r="IQ82" s="1368"/>
      <c r="IR82" s="1368"/>
      <c r="IS82" s="1368"/>
      <c r="IT82" s="1368"/>
      <c r="IU82" s="1378"/>
      <c r="IV82" s="1368"/>
      <c r="IW82" s="1368"/>
      <c r="IX82" s="1368"/>
      <c r="IY82" s="1368"/>
      <c r="IZ82" s="1389"/>
      <c r="JA82" s="129" t="s">
        <v>21</v>
      </c>
      <c r="JB82" s="1352"/>
      <c r="JC82" s="1387"/>
      <c r="JD82" s="1352"/>
      <c r="JE82" s="1352"/>
      <c r="JF82" s="1352"/>
      <c r="JG82" s="1352"/>
      <c r="JH82" s="1352"/>
      <c r="JI82" s="1352"/>
      <c r="JJ82" s="1352"/>
      <c r="JK82" s="1352"/>
      <c r="JL82" s="1352"/>
      <c r="JM82" s="1352"/>
      <c r="JN82" s="1381"/>
      <c r="JO82" s="1352"/>
      <c r="JP82" s="1352"/>
      <c r="JQ82" s="1352"/>
      <c r="JR82" s="1358"/>
      <c r="JS82" s="118"/>
      <c r="JT82" s="108" t="s">
        <v>21</v>
      </c>
      <c r="JU82" s="1355"/>
      <c r="JV82" s="1360"/>
      <c r="JW82" s="1355"/>
      <c r="JX82" s="1355"/>
      <c r="JY82" s="1355"/>
      <c r="JZ82" s="1355"/>
      <c r="KA82" s="1355"/>
      <c r="KB82" s="1355"/>
      <c r="KC82" s="1355"/>
      <c r="KD82" s="1355"/>
      <c r="KE82" s="1355"/>
      <c r="KF82" s="1355"/>
      <c r="KG82" s="1360"/>
      <c r="KH82" s="1360"/>
      <c r="KI82" s="1360"/>
      <c r="KJ82" s="1360"/>
      <c r="KK82" s="1355"/>
      <c r="KL82" s="1355"/>
      <c r="KM82" s="1360"/>
      <c r="KN82" s="1360"/>
      <c r="KO82" s="1360"/>
      <c r="KP82" s="1360"/>
      <c r="KQ82" s="1360"/>
      <c r="KR82" s="1360"/>
      <c r="KS82" s="1360"/>
      <c r="KT82" s="1360"/>
      <c r="KU82" s="1360"/>
      <c r="KV82" s="1360"/>
      <c r="KW82" s="1360"/>
      <c r="KX82" s="1360"/>
      <c r="KY82" s="1360"/>
      <c r="KZ82" s="1360"/>
      <c r="LA82" s="1355"/>
      <c r="LB82" s="1355"/>
      <c r="LC82" s="1360"/>
      <c r="LD82" s="1360"/>
      <c r="LE82" s="1360"/>
      <c r="LF82" s="1360"/>
    </row>
    <row r="83" spans="1:318" s="7" customFormat="1" ht="8.1" customHeight="1" thickBot="1">
      <c r="A83" s="153"/>
      <c r="B83" s="92"/>
      <c r="C83" s="201"/>
      <c r="D83" s="161"/>
      <c r="E83" s="169"/>
      <c r="F83" s="153"/>
      <c r="G83" s="92"/>
      <c r="H83" s="201" t="s">
        <v>914</v>
      </c>
      <c r="I83" s="161"/>
      <c r="J83" s="169"/>
      <c r="K83" s="153"/>
      <c r="L83" s="92"/>
      <c r="M83" s="258"/>
      <c r="N83" s="161"/>
      <c r="O83" s="169"/>
      <c r="P83" s="148"/>
      <c r="Q83" s="92"/>
      <c r="R83" s="258"/>
      <c r="S83" s="161"/>
      <c r="T83" s="169"/>
      <c r="U83" s="153"/>
      <c r="V83" s="92"/>
      <c r="W83" s="258"/>
      <c r="X83" s="161"/>
      <c r="Y83" s="169"/>
      <c r="Z83" s="148"/>
      <c r="AA83" s="92"/>
      <c r="AB83" s="258"/>
      <c r="AC83" s="161"/>
      <c r="AD83" s="169"/>
      <c r="AE83" s="153"/>
      <c r="AF83" s="92"/>
      <c r="AG83" s="258" t="s">
        <v>723</v>
      </c>
      <c r="AH83" s="161"/>
      <c r="AI83" s="496"/>
      <c r="AJ83" s="153"/>
      <c r="AK83" s="92"/>
      <c r="AL83" s="882"/>
      <c r="AM83" s="883"/>
      <c r="AN83" s="496"/>
      <c r="AO83" s="153"/>
      <c r="AP83" s="92"/>
      <c r="AQ83" s="201"/>
      <c r="AR83" s="161"/>
      <c r="AS83" s="169"/>
      <c r="AT83" s="153"/>
      <c r="AU83" s="92"/>
      <c r="AV83" s="289"/>
      <c r="AW83" s="166"/>
      <c r="AX83" s="169"/>
      <c r="AY83" s="148"/>
      <c r="AZ83" s="92"/>
      <c r="BA83" s="258" t="s">
        <v>924</v>
      </c>
      <c r="BB83" s="161"/>
      <c r="BC83" s="402">
        <v>29</v>
      </c>
      <c r="BD83" s="148"/>
      <c r="BE83" s="92"/>
      <c r="BF83" s="258"/>
      <c r="BG83" s="161"/>
      <c r="BH83" s="402"/>
      <c r="BI83" s="148"/>
      <c r="BJ83" s="92"/>
      <c r="BK83" s="258" t="s">
        <v>703</v>
      </c>
      <c r="BL83" s="161"/>
      <c r="BM83" s="402"/>
      <c r="BN83" s="148"/>
      <c r="BO83" s="92"/>
      <c r="BP83" s="557"/>
      <c r="BQ83" s="558"/>
      <c r="BR83" s="462"/>
      <c r="BS83" s="148"/>
      <c r="BT83" s="92"/>
      <c r="BU83" s="557"/>
      <c r="BV83" s="558"/>
      <c r="BW83" s="462"/>
      <c r="BX83" s="148"/>
      <c r="BY83" s="92"/>
      <c r="BZ83" s="557" t="s">
        <v>389</v>
      </c>
      <c r="CA83" s="558"/>
      <c r="CB83" s="462"/>
      <c r="CC83" s="153"/>
      <c r="CD83" s="92"/>
      <c r="CE83" s="258"/>
      <c r="CF83" s="161"/>
      <c r="CG83" s="169"/>
      <c r="CH83" s="153"/>
      <c r="CI83" s="92"/>
      <c r="CJ83" s="289"/>
      <c r="CK83" s="482"/>
      <c r="CL83" s="169"/>
      <c r="CM83" s="153"/>
      <c r="CN83" s="92"/>
      <c r="CO83" s="555"/>
      <c r="CP83" s="563"/>
      <c r="CQ83" s="169"/>
      <c r="CR83" s="153"/>
      <c r="CS83" s="92"/>
      <c r="CT83" s="555"/>
      <c r="CU83" s="563"/>
      <c r="CV83" s="169"/>
      <c r="CW83" s="153"/>
      <c r="CX83" s="92"/>
      <c r="CY83" s="555"/>
      <c r="CZ83" s="563"/>
      <c r="DA83" s="169"/>
      <c r="DB83" s="153"/>
      <c r="DC83" s="92"/>
      <c r="DD83" s="555"/>
      <c r="DE83" s="563"/>
      <c r="DF83" s="169"/>
      <c r="DG83" s="148"/>
      <c r="DH83" s="448"/>
      <c r="DI83" s="557"/>
      <c r="DJ83" s="563"/>
      <c r="DK83" s="169"/>
      <c r="DL83" s="153"/>
      <c r="DM83" s="92"/>
      <c r="DN83" s="289"/>
      <c r="DO83" s="482"/>
      <c r="DP83" s="496"/>
      <c r="DQ83" s="312"/>
      <c r="DR83" s="92"/>
      <c r="DS83" s="289"/>
      <c r="DT83" s="482"/>
      <c r="DU83" s="496"/>
      <c r="DV83" s="312"/>
      <c r="DW83" s="92"/>
      <c r="DX83" s="289"/>
      <c r="DY83" s="482"/>
      <c r="DZ83" s="1207"/>
      <c r="EA83" s="153"/>
      <c r="EB83" s="92"/>
      <c r="EC83" s="289"/>
      <c r="ED83" s="482"/>
      <c r="EE83" s="496"/>
      <c r="EF83" s="153"/>
      <c r="EG83" s="92"/>
      <c r="EH83" s="289" t="s">
        <v>817</v>
      </c>
      <c r="EI83" s="482"/>
      <c r="EJ83" s="496"/>
      <c r="EK83" s="710"/>
      <c r="EL83" s="706"/>
      <c r="EM83" s="1072"/>
      <c r="EN83" s="876"/>
      <c r="EO83" s="875"/>
      <c r="EP83" s="710"/>
      <c r="EQ83" s="706"/>
      <c r="ER83" s="873"/>
      <c r="ES83" s="876"/>
      <c r="ET83" s="875"/>
      <c r="EU83" s="710"/>
      <c r="EV83" s="706"/>
      <c r="EW83" s="1072"/>
      <c r="EX83" s="876"/>
      <c r="EY83" s="875"/>
      <c r="EZ83" s="710"/>
      <c r="FA83" s="706"/>
      <c r="FB83" s="1072" t="s">
        <v>948</v>
      </c>
      <c r="FC83" s="876"/>
      <c r="FD83" s="875"/>
      <c r="FE83" s="710"/>
      <c r="FF83" s="706"/>
      <c r="FG83" s="961"/>
      <c r="FH83" s="965"/>
      <c r="FI83" s="708"/>
      <c r="FJ83" s="710"/>
      <c r="FK83" s="706"/>
      <c r="FL83" s="1072" t="s">
        <v>949</v>
      </c>
      <c r="FM83" s="876"/>
      <c r="FN83" s="875"/>
      <c r="FO83" s="705"/>
      <c r="FP83" s="709"/>
      <c r="FQ83" s="873"/>
      <c r="FR83" s="876"/>
      <c r="FS83" s="875"/>
      <c r="FT83" s="705"/>
      <c r="FU83" s="709"/>
      <c r="FV83" s="1072" t="s">
        <v>942</v>
      </c>
      <c r="FW83" s="876"/>
      <c r="FX83" s="875"/>
      <c r="FY83" s="710"/>
      <c r="FZ83" s="706"/>
      <c r="GA83" s="1072"/>
      <c r="GB83" s="876"/>
      <c r="GC83" s="875"/>
      <c r="GD83" s="710"/>
      <c r="GE83" s="706"/>
      <c r="GF83" s="1072" t="s">
        <v>954</v>
      </c>
      <c r="GG83" s="876"/>
      <c r="GH83" s="875">
        <v>24</v>
      </c>
      <c r="GI83" s="764"/>
      <c r="GJ83" s="765"/>
      <c r="GK83" s="766"/>
      <c r="GL83" s="767"/>
      <c r="GM83" s="768"/>
      <c r="GN83" s="764"/>
      <c r="GO83" s="765"/>
      <c r="GP83" s="766"/>
      <c r="GQ83" s="767"/>
      <c r="GR83" s="768"/>
      <c r="GS83" s="764"/>
      <c r="GT83" s="765"/>
      <c r="GU83" s="766"/>
      <c r="GV83" s="767"/>
      <c r="GW83" s="768"/>
      <c r="GX83" s="153"/>
      <c r="GY83" s="92"/>
      <c r="GZ83" s="587"/>
      <c r="HA83" s="584"/>
      <c r="HB83" s="169"/>
      <c r="HC83" s="153"/>
      <c r="HD83" s="92"/>
      <c r="HE83" s="587"/>
      <c r="HF83" s="584"/>
      <c r="HG83" s="902"/>
      <c r="HH83" s="153"/>
      <c r="HI83" s="92"/>
      <c r="HJ83" s="587" t="s">
        <v>961</v>
      </c>
      <c r="HK83" s="584"/>
      <c r="HL83" s="902"/>
      <c r="HM83" s="148"/>
      <c r="HN83" s="92"/>
      <c r="HO83" s="587"/>
      <c r="HP83" s="584"/>
      <c r="HQ83" s="169"/>
      <c r="HR83" s="153"/>
      <c r="HS83" s="92"/>
      <c r="HT83" s="587"/>
      <c r="HU83" s="584"/>
      <c r="HV83" s="902"/>
      <c r="HW83" s="153"/>
      <c r="HX83" s="92"/>
      <c r="HY83" s="587"/>
      <c r="HZ83" s="584"/>
      <c r="IA83" s="902"/>
      <c r="IB83" s="153"/>
      <c r="IC83" s="92"/>
      <c r="ID83" s="587"/>
      <c r="IE83" s="584"/>
      <c r="IF83" s="169"/>
      <c r="IG83" s="841"/>
      <c r="IH83" s="81"/>
      <c r="II83" s="1371"/>
      <c r="IJ83" s="1371"/>
      <c r="IK83" s="1371"/>
      <c r="IL83" s="1368"/>
      <c r="IM83" s="1368"/>
      <c r="IN83" s="1368"/>
      <c r="IO83" s="1368"/>
      <c r="IP83" s="1368"/>
      <c r="IQ83" s="1368"/>
      <c r="IR83" s="1368"/>
      <c r="IS83" s="1368"/>
      <c r="IT83" s="1368"/>
      <c r="IU83" s="1378"/>
      <c r="IV83" s="1368"/>
      <c r="IW83" s="1368"/>
      <c r="IX83" s="1368"/>
      <c r="IY83" s="1368"/>
      <c r="IZ83" s="1389"/>
      <c r="JA83" s="129"/>
      <c r="JB83" s="1352"/>
      <c r="JC83" s="1387"/>
      <c r="JD83" s="1352"/>
      <c r="JE83" s="1352"/>
      <c r="JF83" s="1352"/>
      <c r="JG83" s="1352"/>
      <c r="JH83" s="1352"/>
      <c r="JI83" s="1352"/>
      <c r="JJ83" s="1352"/>
      <c r="JK83" s="1352"/>
      <c r="JL83" s="1352"/>
      <c r="JM83" s="1352"/>
      <c r="JN83" s="1381"/>
      <c r="JO83" s="1352"/>
      <c r="JP83" s="1352"/>
      <c r="JQ83" s="1352"/>
      <c r="JR83" s="1358"/>
      <c r="JS83" s="118"/>
      <c r="JT83" s="108"/>
      <c r="JU83" s="1355"/>
      <c r="JV83" s="1360"/>
      <c r="JW83" s="1355"/>
      <c r="JX83" s="1355"/>
      <c r="JY83" s="1355"/>
      <c r="JZ83" s="1355"/>
      <c r="KA83" s="1355"/>
      <c r="KB83" s="1355"/>
      <c r="KC83" s="1355"/>
      <c r="KD83" s="1355"/>
      <c r="KE83" s="1355"/>
      <c r="KF83" s="1355"/>
      <c r="KG83" s="1360"/>
      <c r="KH83" s="1360"/>
      <c r="KI83" s="1360"/>
      <c r="KJ83" s="1360"/>
      <c r="KK83" s="1355"/>
      <c r="KL83" s="1355"/>
      <c r="KM83" s="1360"/>
      <c r="KN83" s="1360"/>
      <c r="KO83" s="1360"/>
      <c r="KP83" s="1360"/>
      <c r="KQ83" s="1360"/>
      <c r="KR83" s="1360"/>
      <c r="KS83" s="1360"/>
      <c r="KT83" s="1360"/>
      <c r="KU83" s="1360"/>
      <c r="KV83" s="1360"/>
      <c r="KW83" s="1360"/>
      <c r="KX83" s="1360"/>
      <c r="KY83" s="1360"/>
      <c r="KZ83" s="1360"/>
      <c r="LA83" s="1355"/>
      <c r="LB83" s="1355"/>
      <c r="LC83" s="1360"/>
      <c r="LD83" s="1360"/>
      <c r="LE83" s="1360"/>
      <c r="LF83" s="1360"/>
    </row>
    <row r="84" spans="1:318" s="7" customFormat="1" ht="8.1" customHeight="1" thickBot="1">
      <c r="A84" s="151"/>
      <c r="B84" s="93"/>
      <c r="C84" s="203"/>
      <c r="D84" s="162"/>
      <c r="E84" s="170"/>
      <c r="F84" s="151"/>
      <c r="G84" s="93"/>
      <c r="H84" s="203"/>
      <c r="I84" s="162"/>
      <c r="J84" s="170"/>
      <c r="K84" s="151"/>
      <c r="L84" s="93"/>
      <c r="M84" s="259"/>
      <c r="N84" s="162"/>
      <c r="O84" s="170"/>
      <c r="P84" s="151"/>
      <c r="Q84" s="93"/>
      <c r="R84" s="259"/>
      <c r="S84" s="162"/>
      <c r="T84" s="170"/>
      <c r="U84" s="151"/>
      <c r="V84" s="93"/>
      <c r="W84" s="259"/>
      <c r="X84" s="162"/>
      <c r="Y84" s="170"/>
      <c r="Z84" s="151"/>
      <c r="AA84" s="93"/>
      <c r="AB84" s="259"/>
      <c r="AC84" s="162"/>
      <c r="AD84" s="170"/>
      <c r="AE84" s="151"/>
      <c r="AF84" s="93"/>
      <c r="AG84" s="259" t="s">
        <v>916</v>
      </c>
      <c r="AH84" s="162"/>
      <c r="AI84" s="1201"/>
      <c r="AJ84" s="151"/>
      <c r="AK84" s="93"/>
      <c r="AL84" s="884"/>
      <c r="AM84" s="885"/>
      <c r="AN84" s="1201"/>
      <c r="AO84" s="151"/>
      <c r="AP84" s="93"/>
      <c r="AQ84" s="203"/>
      <c r="AR84" s="162"/>
      <c r="AS84" s="170"/>
      <c r="AT84" s="151"/>
      <c r="AU84" s="93"/>
      <c r="AV84" s="203"/>
      <c r="AW84" s="162"/>
      <c r="AX84" s="170"/>
      <c r="AY84" s="149"/>
      <c r="AZ84" s="93"/>
      <c r="BA84" s="259"/>
      <c r="BB84" s="162"/>
      <c r="BC84" s="403"/>
      <c r="BD84" s="151"/>
      <c r="BE84" s="93"/>
      <c r="BF84" s="259"/>
      <c r="BG84" s="162"/>
      <c r="BH84" s="403"/>
      <c r="BI84" s="151"/>
      <c r="BJ84" s="93"/>
      <c r="BK84" s="259"/>
      <c r="BL84" s="162"/>
      <c r="BM84" s="403"/>
      <c r="BN84" s="151"/>
      <c r="BO84" s="93"/>
      <c r="BP84" s="559"/>
      <c r="BQ84" s="560"/>
      <c r="BR84" s="465"/>
      <c r="BS84" s="151"/>
      <c r="BT84" s="93"/>
      <c r="BU84" s="559"/>
      <c r="BV84" s="560"/>
      <c r="BW84" s="465"/>
      <c r="BX84" s="151"/>
      <c r="BY84" s="93"/>
      <c r="BZ84" s="559" t="s">
        <v>390</v>
      </c>
      <c r="CA84" s="560"/>
      <c r="CB84" s="465"/>
      <c r="CC84" s="151"/>
      <c r="CD84" s="93"/>
      <c r="CE84" s="259"/>
      <c r="CF84" s="162"/>
      <c r="CG84" s="170"/>
      <c r="CH84" s="151"/>
      <c r="CI84" s="93"/>
      <c r="CJ84" s="259"/>
      <c r="CK84" s="483"/>
      <c r="CL84" s="170"/>
      <c r="CM84" s="151"/>
      <c r="CN84" s="93"/>
      <c r="CO84" s="573"/>
      <c r="CP84" s="560"/>
      <c r="CQ84" s="170"/>
      <c r="CR84" s="151"/>
      <c r="CS84" s="93"/>
      <c r="CT84" s="573"/>
      <c r="CU84" s="560"/>
      <c r="CV84" s="170"/>
      <c r="CW84" s="151"/>
      <c r="CX84" s="93"/>
      <c r="CY84" s="573"/>
      <c r="CZ84" s="560"/>
      <c r="DA84" s="170"/>
      <c r="DB84" s="151"/>
      <c r="DC84" s="93"/>
      <c r="DD84" s="573"/>
      <c r="DE84" s="560"/>
      <c r="DF84" s="170"/>
      <c r="DG84" s="151"/>
      <c r="DH84" s="112"/>
      <c r="DI84" s="559"/>
      <c r="DJ84" s="560"/>
      <c r="DK84" s="170"/>
      <c r="DL84" s="151"/>
      <c r="DM84" s="93"/>
      <c r="DN84" s="399"/>
      <c r="DO84" s="483"/>
      <c r="DP84" s="664"/>
      <c r="DQ84" s="313"/>
      <c r="DR84" s="93"/>
      <c r="DS84" s="399"/>
      <c r="DT84" s="483"/>
      <c r="DU84" s="664"/>
      <c r="DV84" s="313"/>
      <c r="DW84" s="93"/>
      <c r="DX84" s="399"/>
      <c r="DY84" s="483"/>
      <c r="DZ84" s="1208"/>
      <c r="EA84" s="151"/>
      <c r="EB84" s="93"/>
      <c r="EC84" s="399"/>
      <c r="ED84" s="483"/>
      <c r="EE84" s="664"/>
      <c r="EF84" s="151"/>
      <c r="EG84" s="93"/>
      <c r="EH84" s="399"/>
      <c r="EI84" s="483"/>
      <c r="EJ84" s="664"/>
      <c r="EK84" s="718"/>
      <c r="EL84" s="719"/>
      <c r="EM84" s="1073"/>
      <c r="EN84" s="878"/>
      <c r="EO84" s="879"/>
      <c r="EP84" s="718"/>
      <c r="EQ84" s="719"/>
      <c r="ER84" s="877"/>
      <c r="ES84" s="878"/>
      <c r="ET84" s="879"/>
      <c r="EU84" s="718"/>
      <c r="EV84" s="719"/>
      <c r="EW84" s="1073"/>
      <c r="EX84" s="878"/>
      <c r="EY84" s="879"/>
      <c r="EZ84" s="718"/>
      <c r="FA84" s="719"/>
      <c r="FB84" s="1073" t="s">
        <v>950</v>
      </c>
      <c r="FC84" s="878"/>
      <c r="FD84" s="879"/>
      <c r="FE84" s="718"/>
      <c r="FF84" s="719"/>
      <c r="FG84" s="962"/>
      <c r="FH84" s="962"/>
      <c r="FI84" s="717"/>
      <c r="FJ84" s="718"/>
      <c r="FK84" s="719"/>
      <c r="FL84" s="1073" t="s">
        <v>951</v>
      </c>
      <c r="FM84" s="878"/>
      <c r="FN84" s="879"/>
      <c r="FO84" s="718"/>
      <c r="FP84" s="714"/>
      <c r="FQ84" s="877"/>
      <c r="FR84" s="878"/>
      <c r="FS84" s="879"/>
      <c r="FT84" s="718"/>
      <c r="FU84" s="714"/>
      <c r="FV84" s="1073" t="s">
        <v>943</v>
      </c>
      <c r="FW84" s="878"/>
      <c r="FX84" s="879"/>
      <c r="FY84" s="718"/>
      <c r="FZ84" s="719"/>
      <c r="GA84" s="1073"/>
      <c r="GB84" s="878"/>
      <c r="GC84" s="879"/>
      <c r="GD84" s="718"/>
      <c r="GE84" s="719"/>
      <c r="GF84" s="1073"/>
      <c r="GG84" s="878"/>
      <c r="GH84" s="879"/>
      <c r="GI84" s="769"/>
      <c r="GJ84" s="774"/>
      <c r="GK84" s="771"/>
      <c r="GL84" s="771"/>
      <c r="GM84" s="772"/>
      <c r="GN84" s="769"/>
      <c r="GO84" s="774"/>
      <c r="GP84" s="771"/>
      <c r="GQ84" s="771"/>
      <c r="GR84" s="772"/>
      <c r="GS84" s="769"/>
      <c r="GT84" s="774"/>
      <c r="GU84" s="771"/>
      <c r="GV84" s="771"/>
      <c r="GW84" s="772"/>
      <c r="GX84" s="151"/>
      <c r="GY84" s="93"/>
      <c r="GZ84" s="588"/>
      <c r="HA84" s="588"/>
      <c r="HB84" s="170"/>
      <c r="HC84" s="151"/>
      <c r="HD84" s="93"/>
      <c r="HE84" s="1205"/>
      <c r="HF84" s="1205"/>
      <c r="HG84" s="903"/>
      <c r="HH84" s="151"/>
      <c r="HI84" s="93"/>
      <c r="HJ84" s="1205"/>
      <c r="HK84" s="1205"/>
      <c r="HL84" s="903"/>
      <c r="HM84" s="151"/>
      <c r="HN84" s="93"/>
      <c r="HO84" s="588"/>
      <c r="HP84" s="588"/>
      <c r="HQ84" s="170"/>
      <c r="HR84" s="151"/>
      <c r="HS84" s="93"/>
      <c r="HT84" s="588"/>
      <c r="HU84" s="588"/>
      <c r="HV84" s="903"/>
      <c r="HW84" s="151"/>
      <c r="HX84" s="93"/>
      <c r="HY84" s="588"/>
      <c r="HZ84" s="588"/>
      <c r="IA84" s="903"/>
      <c r="IB84" s="151"/>
      <c r="IC84" s="93"/>
      <c r="ID84" s="588"/>
      <c r="IE84" s="588"/>
      <c r="IF84" s="170"/>
      <c r="IG84" s="841"/>
      <c r="IH84" s="82"/>
      <c r="II84" s="1372"/>
      <c r="IJ84" s="1372"/>
      <c r="IK84" s="1372"/>
      <c r="IL84" s="1369"/>
      <c r="IM84" s="1369"/>
      <c r="IN84" s="1369"/>
      <c r="IO84" s="1369"/>
      <c r="IP84" s="1369"/>
      <c r="IQ84" s="1369"/>
      <c r="IR84" s="1369"/>
      <c r="IS84" s="1369"/>
      <c r="IT84" s="1369"/>
      <c r="IU84" s="1379"/>
      <c r="IV84" s="1369"/>
      <c r="IW84" s="1369"/>
      <c r="IX84" s="1369"/>
      <c r="IY84" s="1369"/>
      <c r="IZ84" s="1389"/>
      <c r="JA84" s="130"/>
      <c r="JB84" s="1353"/>
      <c r="JC84" s="1388"/>
      <c r="JD84" s="1353"/>
      <c r="JE84" s="1353"/>
      <c r="JF84" s="1353"/>
      <c r="JG84" s="1353"/>
      <c r="JH84" s="1353"/>
      <c r="JI84" s="1353"/>
      <c r="JJ84" s="1353"/>
      <c r="JK84" s="1353"/>
      <c r="JL84" s="1353"/>
      <c r="JM84" s="1353"/>
      <c r="JN84" s="1382"/>
      <c r="JO84" s="1353"/>
      <c r="JP84" s="1353"/>
      <c r="JQ84" s="1353"/>
      <c r="JR84" s="1359"/>
      <c r="JS84" s="119"/>
      <c r="JT84" s="109"/>
      <c r="JU84" s="1356"/>
      <c r="JV84" s="1360"/>
      <c r="JW84" s="1356"/>
      <c r="JX84" s="1356"/>
      <c r="JY84" s="1356"/>
      <c r="JZ84" s="1356"/>
      <c r="KA84" s="1356"/>
      <c r="KB84" s="1356"/>
      <c r="KC84" s="1356"/>
      <c r="KD84" s="1356"/>
      <c r="KE84" s="1356"/>
      <c r="KF84" s="1356"/>
      <c r="KG84" s="1360"/>
      <c r="KH84" s="1360"/>
      <c r="KI84" s="1360"/>
      <c r="KJ84" s="1360"/>
      <c r="KK84" s="1356"/>
      <c r="KL84" s="1356"/>
      <c r="KM84" s="1360"/>
      <c r="KN84" s="1360"/>
      <c r="KO84" s="1360"/>
      <c r="KP84" s="1360"/>
      <c r="KQ84" s="1360"/>
      <c r="KR84" s="1360"/>
      <c r="KS84" s="1360"/>
      <c r="KT84" s="1360"/>
      <c r="KU84" s="1360"/>
      <c r="KV84" s="1360"/>
      <c r="KW84" s="1360"/>
      <c r="KX84" s="1360"/>
      <c r="KY84" s="1360"/>
      <c r="KZ84" s="1360"/>
      <c r="LA84" s="1356"/>
      <c r="LB84" s="1356"/>
      <c r="LC84" s="1360"/>
      <c r="LD84" s="1360"/>
      <c r="LE84" s="1360"/>
      <c r="LF84" s="1360"/>
    </row>
    <row r="85" spans="1:318" s="7" customFormat="1" ht="8.1" customHeight="1" thickBot="1">
      <c r="A85" s="152"/>
      <c r="B85" s="91"/>
      <c r="C85" s="202"/>
      <c r="D85" s="160"/>
      <c r="E85" s="168"/>
      <c r="F85" s="152"/>
      <c r="G85" s="91"/>
      <c r="H85" s="202" t="s">
        <v>716</v>
      </c>
      <c r="I85" s="160"/>
      <c r="J85" s="168"/>
      <c r="K85" s="152"/>
      <c r="L85" s="91"/>
      <c r="M85" s="256"/>
      <c r="N85" s="160"/>
      <c r="O85" s="168"/>
      <c r="P85" s="152"/>
      <c r="Q85" s="91"/>
      <c r="R85" s="256"/>
      <c r="S85" s="160"/>
      <c r="T85" s="168"/>
      <c r="U85" s="152"/>
      <c r="V85" s="91"/>
      <c r="W85" s="256"/>
      <c r="X85" s="160"/>
      <c r="Y85" s="168"/>
      <c r="Z85" s="152"/>
      <c r="AA85" s="91"/>
      <c r="AB85" s="256"/>
      <c r="AC85" s="160"/>
      <c r="AD85" s="168"/>
      <c r="AE85" s="152"/>
      <c r="AF85" s="91"/>
      <c r="AG85" s="256"/>
      <c r="AH85" s="160"/>
      <c r="AI85" s="495"/>
      <c r="AJ85" s="152"/>
      <c r="AK85" s="91"/>
      <c r="AL85" s="880"/>
      <c r="AM85" s="869"/>
      <c r="AN85" s="495"/>
      <c r="AO85" s="152"/>
      <c r="AP85" s="91"/>
      <c r="AQ85" s="202"/>
      <c r="AR85" s="160"/>
      <c r="AS85" s="168"/>
      <c r="AT85" s="152"/>
      <c r="AU85" s="91"/>
      <c r="AV85" s="505"/>
      <c r="AW85" s="260"/>
      <c r="AX85" s="168"/>
      <c r="AY85" s="147"/>
      <c r="AZ85" s="91"/>
      <c r="BA85" s="156"/>
      <c r="BB85" s="181"/>
      <c r="BC85" s="168"/>
      <c r="BD85" s="152"/>
      <c r="BE85" s="91"/>
      <c r="BF85" s="156"/>
      <c r="BG85" s="181"/>
      <c r="BH85" s="168"/>
      <c r="BI85" s="152"/>
      <c r="BJ85" s="91"/>
      <c r="BK85" s="156"/>
      <c r="BL85" s="181"/>
      <c r="BM85" s="168"/>
      <c r="BN85" s="152"/>
      <c r="BO85" s="91"/>
      <c r="BP85" s="458"/>
      <c r="BQ85" s="561"/>
      <c r="BR85" s="459"/>
      <c r="BS85" s="152"/>
      <c r="BT85" s="91"/>
      <c r="BU85" s="156"/>
      <c r="BV85" s="181"/>
      <c r="BW85" s="168"/>
      <c r="BX85" s="152"/>
      <c r="BY85" s="91"/>
      <c r="BZ85" s="156"/>
      <c r="CA85" s="181"/>
      <c r="CB85" s="168"/>
      <c r="CC85" s="152"/>
      <c r="CD85" s="91"/>
      <c r="CE85" s="505"/>
      <c r="CF85" s="481"/>
      <c r="CG85" s="168"/>
      <c r="CH85" s="152"/>
      <c r="CI85" s="91"/>
      <c r="CJ85" s="505"/>
      <c r="CK85" s="481"/>
      <c r="CL85" s="168"/>
      <c r="CM85" s="152"/>
      <c r="CN85" s="91"/>
      <c r="CO85" s="163"/>
      <c r="CP85" s="260"/>
      <c r="CQ85" s="168"/>
      <c r="CR85" s="152"/>
      <c r="CS85" s="91"/>
      <c r="CT85" s="163"/>
      <c r="CU85" s="260"/>
      <c r="CV85" s="168"/>
      <c r="CW85" s="152"/>
      <c r="CX85" s="91"/>
      <c r="CY85" s="163"/>
      <c r="CZ85" s="260"/>
      <c r="DA85" s="168"/>
      <c r="DB85" s="152"/>
      <c r="DC85" s="91"/>
      <c r="DD85" s="163"/>
      <c r="DE85" s="260"/>
      <c r="DF85" s="168"/>
      <c r="DG85" s="152"/>
      <c r="DH85" s="91"/>
      <c r="DI85" s="163"/>
      <c r="DJ85" s="260"/>
      <c r="DK85" s="168"/>
      <c r="DL85" s="152"/>
      <c r="DM85" s="91"/>
      <c r="DN85" s="309"/>
      <c r="DO85" s="395"/>
      <c r="DP85" s="401"/>
      <c r="DQ85" s="152"/>
      <c r="DR85" s="91"/>
      <c r="DS85" s="309"/>
      <c r="DT85" s="395"/>
      <c r="DU85" s="401"/>
      <c r="DV85" s="152"/>
      <c r="DW85" s="91"/>
      <c r="DX85" s="404"/>
      <c r="DY85" s="395"/>
      <c r="DZ85" s="1206"/>
      <c r="EA85" s="152"/>
      <c r="EB85" s="91"/>
      <c r="EC85" s="309"/>
      <c r="ED85" s="395"/>
      <c r="EE85" s="401"/>
      <c r="EF85" s="152"/>
      <c r="EG85" s="91"/>
      <c r="EH85" s="309"/>
      <c r="EI85" s="395"/>
      <c r="EJ85" s="401"/>
      <c r="EK85" s="704"/>
      <c r="EL85" s="699"/>
      <c r="EM85" s="1071"/>
      <c r="EN85" s="871"/>
      <c r="EO85" s="872"/>
      <c r="EP85" s="704"/>
      <c r="EQ85" s="699"/>
      <c r="ER85" s="870"/>
      <c r="ES85" s="871"/>
      <c r="ET85" s="872"/>
      <c r="EU85" s="704"/>
      <c r="EV85" s="699"/>
      <c r="EW85" s="1071"/>
      <c r="EX85" s="871"/>
      <c r="EY85" s="872"/>
      <c r="EZ85" s="704"/>
      <c r="FA85" s="699"/>
      <c r="FB85" s="1071" t="s">
        <v>944</v>
      </c>
      <c r="FC85" s="871"/>
      <c r="FD85" s="702"/>
      <c r="FE85" s="704"/>
      <c r="FF85" s="699"/>
      <c r="FG85" s="700"/>
      <c r="FH85" s="963"/>
      <c r="FI85" s="702"/>
      <c r="FJ85" s="704"/>
      <c r="FK85" s="699"/>
      <c r="FL85" s="1071" t="s">
        <v>945</v>
      </c>
      <c r="FM85" s="871"/>
      <c r="FN85" s="872"/>
      <c r="FO85" s="704"/>
      <c r="FP85" s="703"/>
      <c r="FQ85" s="700"/>
      <c r="FR85" s="701"/>
      <c r="FS85" s="1345"/>
      <c r="FT85" s="704"/>
      <c r="FU85" s="703"/>
      <c r="FV85" s="1071" t="s">
        <v>941</v>
      </c>
      <c r="FW85" s="871"/>
      <c r="FX85" s="872"/>
      <c r="FY85" s="704"/>
      <c r="FZ85" s="699"/>
      <c r="GA85" s="1071"/>
      <c r="GB85" s="871"/>
      <c r="GC85" s="872"/>
      <c r="GD85" s="704"/>
      <c r="GE85" s="699"/>
      <c r="GF85" s="1071" t="s">
        <v>952</v>
      </c>
      <c r="GG85" s="871"/>
      <c r="GH85" s="872"/>
      <c r="GI85" s="759"/>
      <c r="GJ85" s="760"/>
      <c r="GK85" s="761"/>
      <c r="GL85" s="762"/>
      <c r="GM85" s="763"/>
      <c r="GN85" s="759"/>
      <c r="GO85" s="760"/>
      <c r="GP85" s="761"/>
      <c r="GQ85" s="762"/>
      <c r="GR85" s="763"/>
      <c r="GS85" s="759"/>
      <c r="GT85" s="760"/>
      <c r="GU85" s="761"/>
      <c r="GV85" s="762"/>
      <c r="GW85" s="763"/>
      <c r="GX85" s="152"/>
      <c r="GY85" s="91"/>
      <c r="GZ85" s="585"/>
      <c r="HA85" s="586"/>
      <c r="HB85" s="168"/>
      <c r="HC85" s="152"/>
      <c r="HD85" s="91"/>
      <c r="HE85" s="585"/>
      <c r="HF85" s="586"/>
      <c r="HG85" s="901"/>
      <c r="HH85" s="152"/>
      <c r="HI85" s="91"/>
      <c r="HJ85" s="585"/>
      <c r="HK85" s="586"/>
      <c r="HL85" s="901"/>
      <c r="HM85" s="152"/>
      <c r="HN85" s="91"/>
      <c r="HO85" s="585"/>
      <c r="HP85" s="586"/>
      <c r="HQ85" s="168"/>
      <c r="HR85" s="152"/>
      <c r="HS85" s="91"/>
      <c r="HT85" s="585"/>
      <c r="HU85" s="586"/>
      <c r="HV85" s="901"/>
      <c r="HW85" s="152"/>
      <c r="HX85" s="91"/>
      <c r="HY85" s="585"/>
      <c r="HZ85" s="586"/>
      <c r="IA85" s="901"/>
      <c r="IB85" s="152"/>
      <c r="IC85" s="91"/>
      <c r="ID85" s="585"/>
      <c r="IE85" s="586"/>
      <c r="IF85" s="168"/>
      <c r="IG85" s="841"/>
      <c r="IH85" s="80"/>
      <c r="II85" s="1370">
        <f>COUNTIF($A85:$IA88,"=CSB")</f>
        <v>1</v>
      </c>
      <c r="IJ85" s="1370">
        <f>COUNTIF($A85:$IA88,"41")</f>
        <v>1</v>
      </c>
      <c r="IK85" s="1370">
        <f>COUNTIF($A85:$IA88,"=42")</f>
        <v>0</v>
      </c>
      <c r="IL85" s="1367">
        <f>COUNTIF($A85:$IA88,"40")</f>
        <v>0</v>
      </c>
      <c r="IM85" s="1367">
        <f>COUNTIF($A85:$IA88,"11")</f>
        <v>1</v>
      </c>
      <c r="IN85" s="1367">
        <f>COUNTIF($A85:$IA88,"13")</f>
        <v>0</v>
      </c>
      <c r="IO85" s="1367">
        <f>COUNTIF($A85:$IA88,"=19")</f>
        <v>0</v>
      </c>
      <c r="IP85" s="1367">
        <f>COUNTIF($A85:$IA88,"=14")</f>
        <v>0</v>
      </c>
      <c r="IQ85" s="1367">
        <f>COUNTIF($A85:$IA88,"=24")</f>
        <v>8</v>
      </c>
      <c r="IR85" s="1367">
        <f>COUNTIF($A85:$IA88,"=25")</f>
        <v>0</v>
      </c>
      <c r="IS85" s="1367">
        <f>COUNTIF($A85:$IA88,"=26")</f>
        <v>1</v>
      </c>
      <c r="IT85" s="1367">
        <f>COUNTIF($A85:$IA88,"=29")</f>
        <v>0</v>
      </c>
      <c r="IU85" s="1377">
        <f>COUNTIF($A85:$IA88,"=30")</f>
        <v>0</v>
      </c>
      <c r="IV85" s="1367">
        <f>COUNTIF($A85:$IA88,"=31")</f>
        <v>1</v>
      </c>
      <c r="IW85" s="1367">
        <f>COUNTIF($A85:$IA88,"=32")</f>
        <v>1</v>
      </c>
      <c r="IX85" s="1367">
        <f>COUNTIF($A85:$IA88,"=33")</f>
        <v>1</v>
      </c>
      <c r="IY85" s="1367">
        <f>COUNTIF($A85:$IA88,"=34")</f>
        <v>0</v>
      </c>
      <c r="IZ85" s="1389">
        <f>COUNTIF($A85:$IR88,"=34")</f>
        <v>0</v>
      </c>
      <c r="JA85" s="1383" t="s">
        <v>84</v>
      </c>
      <c r="JB85" s="1351" t="str">
        <f>IF(COUNTIF($A85:$IA88,"=41")&gt;0,"X"," ")</f>
        <v>X</v>
      </c>
      <c r="JC85" s="1386" t="str">
        <f>IF(COUNTIF($A85:$IA88,"=42")&gt;0,"X"," ")</f>
        <v xml:space="preserve"> </v>
      </c>
      <c r="JD85" s="1351" t="str">
        <f>IF(COUNTIF($A85:$IA88,"=40")&gt;0,"X"," ")</f>
        <v xml:space="preserve"> </v>
      </c>
      <c r="JE85" s="1351" t="str">
        <f>IF(COUNTIF($A85:$IA88,"=11")&gt;0,"X"," ")</f>
        <v>X</v>
      </c>
      <c r="JF85" s="1351" t="str">
        <f>IF(COUNTIF($A85:$IA88,"=13")&gt;0,"X"," ")</f>
        <v xml:space="preserve"> </v>
      </c>
      <c r="JG85" s="1351" t="str">
        <f>IF(COUNTIF($A85:$IA88,"=19")&gt;0,"X"," ")</f>
        <v xml:space="preserve"> </v>
      </c>
      <c r="JH85" s="1351" t="str">
        <f>IF(COUNTIF($A85:$IA88,"=14")&gt;0,"X"," ")</f>
        <v xml:space="preserve"> </v>
      </c>
      <c r="JI85" s="1351" t="str">
        <f>IF(COUNTIF($A85:$IA88,"=23")&gt;0,"X"," ")</f>
        <v xml:space="preserve"> </v>
      </c>
      <c r="JJ85" s="1351" t="str">
        <f>IF(COUNTIF($A85:$IA88,"=24")&gt;0,"X"," ")</f>
        <v>X</v>
      </c>
      <c r="JK85" s="1351" t="str">
        <f>IF(COUNTIF($A85:$IA88,"=25")&gt;0,"X"," ")</f>
        <v xml:space="preserve"> </v>
      </c>
      <c r="JL85" s="1351" t="str">
        <f>IF(COUNTIF($A85:$IA88,"=26")&gt;0,"X"," ")</f>
        <v>X</v>
      </c>
      <c r="JM85" s="1351" t="str">
        <f>IF(COUNTIF($A85:$IA88,"=29")&gt;0,"X"," ")</f>
        <v xml:space="preserve"> </v>
      </c>
      <c r="JN85" s="1380" t="str">
        <f>IF(COUNTIF($A85:$IA88,"=30")&gt;0,"X"," ")</f>
        <v xml:space="preserve"> </v>
      </c>
      <c r="JO85" s="1351" t="str">
        <f>IF(COUNTIF($A85:$IA88,"=31")&gt;0,"X"," ")</f>
        <v>X</v>
      </c>
      <c r="JP85" s="1351" t="str">
        <f>IF(COUNTIF($A85:$IA88,"=32")&gt;0,"X"," ")</f>
        <v>X</v>
      </c>
      <c r="JQ85" s="1351" t="str">
        <f>IF(COUNTIF($A85:$IA88,"=33")&gt;0,"X"," ")</f>
        <v>X</v>
      </c>
      <c r="JR85" s="1357" t="str">
        <f>IF(COUNTIF($A85:$IA88,"=34")&gt;0,"X"," ")</f>
        <v xml:space="preserve"> </v>
      </c>
      <c r="JS85" s="188"/>
      <c r="JT85" s="188"/>
      <c r="JU85" s="1354" t="str">
        <f>IF(COUNTIF($A85:$IA88,"=H.Prus")&gt;0,"Z"," ")</f>
        <v xml:space="preserve"> </v>
      </c>
      <c r="JV85" s="1360" t="str">
        <f>IF(COUNTIF($A85:$IA88,"=M.Przybyś")&gt;0,"Z"," ")</f>
        <v xml:space="preserve"> </v>
      </c>
      <c r="JW85" s="1354" t="str">
        <f>IF(COUNTIF($A85:$IA88,"=M.Marcinkiewicz")&gt;0,"Z"," ")</f>
        <v>Z</v>
      </c>
      <c r="JX85" s="1354" t="str">
        <f>IF(COUNTIF($A85:$IA88,"=K.Cis")&gt;0,"Z"," ")</f>
        <v xml:space="preserve"> </v>
      </c>
      <c r="JY85" s="1354" t="str">
        <f>IF(COUNTIF($A85:$IA88,"=Z.Tomczykowski")&gt;0,"Z"," ")</f>
        <v>Z</v>
      </c>
      <c r="JZ85" s="1354" t="str">
        <f t="shared" ref="JZ85" si="0">IF(COUNTIF($A85:$IA88,"=K.Choroszko")&gt;0,"Z"," ")</f>
        <v xml:space="preserve"> </v>
      </c>
      <c r="KA85" s="1354" t="str">
        <f>IF(COUNTIF($A85:$IA88,"=Z.Niewiadomski")&gt;0,"Z"," ")</f>
        <v xml:space="preserve"> </v>
      </c>
      <c r="KB85" s="1354" t="str">
        <f>IF(COUNTIF($A85:$IA88,"=A.Miściur-Kaszyńska")&gt;0,"Z"," ")</f>
        <v xml:space="preserve"> </v>
      </c>
      <c r="KC85" s="1354" t="str">
        <f>IF(COUNTIF($A85:$IA88,"=L.Demczuk")&gt;0,"Z"," ")</f>
        <v xml:space="preserve"> </v>
      </c>
      <c r="KD85" s="1354" t="str">
        <f>IF(COUNTIF($A85:$IA88,"=K.Kiejdo")&gt;0,"Z"," ")</f>
        <v xml:space="preserve"> </v>
      </c>
      <c r="KE85" s="1354" t="str">
        <f>IF(COUNTIF($A85:$IA88,"=M.Kieżun")&gt;0,"Z"," ")</f>
        <v xml:space="preserve"> </v>
      </c>
      <c r="KF85" s="1354" t="str">
        <f>IF(COUNTIF($A85:$IA88,"=I.Kasprzyk")&gt;0,"Z"," ")</f>
        <v xml:space="preserve"> </v>
      </c>
      <c r="KG85" s="1360" t="str">
        <f>IF(COUNTIF($A85:$IA88,"=M.Choroszko")&gt;0,"Z"," ")</f>
        <v>Z</v>
      </c>
      <c r="KH85" s="1360" t="str">
        <f>IF(COUNTIF($A85:$IA88,"=M.Grzyb")&gt;0,"Z"," ")</f>
        <v xml:space="preserve"> </v>
      </c>
      <c r="KI85" s="1360" t="str">
        <f>IF(COUNTIF($A85:$IA88,"=A.Muż")&gt;0,"Z"," ")</f>
        <v xml:space="preserve"> </v>
      </c>
      <c r="KJ85" s="1360" t="str">
        <f>IF(COUNTIF($A85:$IA88,"=E.Kicka")&gt;0,"Z"," ")</f>
        <v xml:space="preserve"> </v>
      </c>
      <c r="KK85" s="1354" t="str">
        <f>IF(COUNTIF($A85:$IA88,"=M.Palmowska")&gt;0,"Z"," ")</f>
        <v xml:space="preserve"> </v>
      </c>
      <c r="KL85" s="1354" t="str">
        <f>IF(COUNTIF($A85:$IA88,"=M.Szonert")&gt;0,"Z"," ")</f>
        <v xml:space="preserve"> </v>
      </c>
      <c r="KM85" s="1360" t="str">
        <f>IF(COUNTIF($A85:$IA88,"=E.Ciarciński")&gt;0,"Z"," ")</f>
        <v xml:space="preserve"> </v>
      </c>
      <c r="KN85" s="1360" t="str">
        <f>IF(COUNTIF($A85:$IA88,"=M.Czajka")&gt;0,"Z"," ")</f>
        <v xml:space="preserve"> </v>
      </c>
      <c r="KO85" s="1360" t="str">
        <f>IF(COUNTIF($A85:$IA88,"=E.Hepner")&gt;0,"Z"," ")</f>
        <v xml:space="preserve"> </v>
      </c>
      <c r="KP85" s="1360" t="str">
        <f>IF(COUNTIF($A85:$IA88,"=A.Naszlin")&gt;0,"Z"," ")</f>
        <v xml:space="preserve"> </v>
      </c>
      <c r="KQ85" s="1360" t="str">
        <f>IF(COUNTIF($A85:$IA88,"=A.Tychek")&gt;0,"Z"," ")</f>
        <v xml:space="preserve"> </v>
      </c>
      <c r="KR85" s="1360" t="str">
        <f>IF(COUNTIF($A85:$IA88,"=R.Sokulski")&gt;0,"Z"," ")</f>
        <v>Z</v>
      </c>
      <c r="KS85" s="1360" t="str">
        <f>IF(COUNTIF($A85:$IA88,"=S.Piotrowska")&gt;0,"Z"," ")</f>
        <v xml:space="preserve"> </v>
      </c>
      <c r="KT85" s="1360" t="str">
        <f>IF(COUNTIF($A85:$IA88,"=J.Gregorczuk")&gt;0,"Z"," ")</f>
        <v>Z</v>
      </c>
      <c r="KU85" s="1360" t="str">
        <f>IF(COUNTIF($A85:$IA88,"=A.Marciniak")&gt;0,"Z"," ")</f>
        <v>Z</v>
      </c>
      <c r="KV85" s="1360" t="str">
        <f>IF(COUNTIF($A85:$IA88,"=I.Ogulewicz")&gt;0,"Z"," ")</f>
        <v xml:space="preserve"> </v>
      </c>
      <c r="KW85" s="1360" t="str">
        <f>IF(COUNTIF($A85:$IA88,"=R.Przęczek")&gt;0,"Z"," ")</f>
        <v>Z</v>
      </c>
      <c r="KX85" s="1360" t="str">
        <f>IF(COUNTIF($A85:$IA88,"=D.Ławecka-Bednarska")&gt;0,"Z"," ")</f>
        <v xml:space="preserve"> </v>
      </c>
      <c r="KY85" s="1360" t="str">
        <f>IF(COUNTIF($A85:$IA88,"=M.Ciszek")&gt;0,"Z"," ")</f>
        <v xml:space="preserve"> </v>
      </c>
      <c r="KZ85" s="1360" t="str">
        <f>IF(COUNTIF($A85:$IA88,"=M.Lipiński")&gt;0,"Z"," ")</f>
        <v xml:space="preserve"> </v>
      </c>
      <c r="LA85" s="1354" t="str">
        <f>IF(COUNTIF($A85:$IA88,"=M.Kluz")&gt;0,"Z"," ")</f>
        <v xml:space="preserve"> </v>
      </c>
      <c r="LB85" s="1354" t="str">
        <f>IF(COUNTIF($A85:$IA88,"=N.Liakh")&gt;0,"Z"," ")</f>
        <v xml:space="preserve"> </v>
      </c>
      <c r="LC85" s="1360" t="str">
        <f>IF(COUNTIF($A85:$IA88,"=J.Lubkiewicz")&gt;0,"Z"," ")</f>
        <v xml:space="preserve"> </v>
      </c>
      <c r="LD85" s="1360" t="str">
        <f>IF(COUNTIF($A85:$IA88,"=J.Fukowska")&gt;0,"Z"," ")</f>
        <v xml:space="preserve"> </v>
      </c>
      <c r="LE85" s="1360" t="str">
        <f>IF(COUNTIF($A85:$IA88,"=H.Libuda")&gt;0,"Z"," ")</f>
        <v>Z</v>
      </c>
      <c r="LF85" s="1360" t="str">
        <f>IF(COUNTIF($A85:$IA88,"=A.Jastrzębska")&gt;0,"Z"," ")</f>
        <v xml:space="preserve"> </v>
      </c>
    </row>
    <row r="86" spans="1:318" s="7" customFormat="1" ht="8.1" customHeight="1" thickBot="1">
      <c r="A86" s="153" t="s">
        <v>84</v>
      </c>
      <c r="B86" s="92" t="s">
        <v>85</v>
      </c>
      <c r="C86" s="201"/>
      <c r="D86" s="161"/>
      <c r="E86" s="169"/>
      <c r="F86" s="153" t="s">
        <v>84</v>
      </c>
      <c r="G86" s="92" t="s">
        <v>85</v>
      </c>
      <c r="H86" s="201" t="s">
        <v>909</v>
      </c>
      <c r="I86" s="161" t="s">
        <v>123</v>
      </c>
      <c r="J86" s="169">
        <v>26</v>
      </c>
      <c r="K86" s="153" t="s">
        <v>84</v>
      </c>
      <c r="L86" s="92" t="s">
        <v>85</v>
      </c>
      <c r="M86" s="257"/>
      <c r="N86" s="665"/>
      <c r="O86" s="169"/>
      <c r="P86" s="153" t="s">
        <v>84</v>
      </c>
      <c r="Q86" s="92" t="s">
        <v>85</v>
      </c>
      <c r="R86" s="257"/>
      <c r="S86" s="665"/>
      <c r="T86" s="169"/>
      <c r="U86" s="153" t="s">
        <v>84</v>
      </c>
      <c r="V86" s="92" t="s">
        <v>85</v>
      </c>
      <c r="W86" s="257"/>
      <c r="X86" s="665"/>
      <c r="Y86" s="169"/>
      <c r="Z86" s="153" t="s">
        <v>84</v>
      </c>
      <c r="AA86" s="92" t="s">
        <v>85</v>
      </c>
      <c r="AB86" s="257"/>
      <c r="AC86" s="665"/>
      <c r="AD86" s="169"/>
      <c r="AE86" s="153" t="s">
        <v>84</v>
      </c>
      <c r="AF86" s="92" t="s">
        <v>85</v>
      </c>
      <c r="AG86" s="257" t="s">
        <v>721</v>
      </c>
      <c r="AH86" s="166" t="s">
        <v>120</v>
      </c>
      <c r="AI86" s="496">
        <v>11</v>
      </c>
      <c r="AJ86" s="153" t="s">
        <v>84</v>
      </c>
      <c r="AK86" s="92" t="s">
        <v>85</v>
      </c>
      <c r="AL86" s="881"/>
      <c r="AM86" s="584"/>
      <c r="AN86" s="496"/>
      <c r="AO86" s="153" t="s">
        <v>84</v>
      </c>
      <c r="AP86" s="92" t="s">
        <v>85</v>
      </c>
      <c r="AQ86" s="289"/>
      <c r="AR86" s="166"/>
      <c r="AS86" s="169"/>
      <c r="AT86" s="153" t="s">
        <v>84</v>
      </c>
      <c r="AU86" s="92" t="s">
        <v>85</v>
      </c>
      <c r="AV86" s="289"/>
      <c r="AW86" s="166"/>
      <c r="AX86" s="169"/>
      <c r="AY86" s="148" t="s">
        <v>84</v>
      </c>
      <c r="AZ86" s="92" t="s">
        <v>85</v>
      </c>
      <c r="BA86" s="157"/>
      <c r="BB86" s="183"/>
      <c r="BC86" s="169"/>
      <c r="BD86" s="153" t="s">
        <v>84</v>
      </c>
      <c r="BE86" s="92" t="s">
        <v>85</v>
      </c>
      <c r="BF86" s="157"/>
      <c r="BG86" s="183"/>
      <c r="BH86" s="169"/>
      <c r="BI86" s="153" t="s">
        <v>84</v>
      </c>
      <c r="BJ86" s="92" t="s">
        <v>85</v>
      </c>
      <c r="BK86" s="157"/>
      <c r="BL86" s="183"/>
      <c r="BM86" s="169"/>
      <c r="BN86" s="153" t="s">
        <v>84</v>
      </c>
      <c r="BO86" s="92" t="s">
        <v>85</v>
      </c>
      <c r="BP86" s="555"/>
      <c r="BQ86" s="556"/>
      <c r="BR86" s="462"/>
      <c r="BS86" s="153" t="s">
        <v>84</v>
      </c>
      <c r="BT86" s="92" t="s">
        <v>85</v>
      </c>
      <c r="BU86" s="157"/>
      <c r="BV86" s="183"/>
      <c r="BW86" s="169"/>
      <c r="BX86" s="153" t="s">
        <v>84</v>
      </c>
      <c r="BY86" s="92" t="s">
        <v>85</v>
      </c>
      <c r="BZ86" s="157"/>
      <c r="CA86" s="183"/>
      <c r="CB86" s="169"/>
      <c r="CC86" s="153" t="s">
        <v>84</v>
      </c>
      <c r="CD86" s="92" t="s">
        <v>85</v>
      </c>
      <c r="CE86" s="289"/>
      <c r="CF86" s="166"/>
      <c r="CG86" s="169"/>
      <c r="CH86" s="153" t="s">
        <v>84</v>
      </c>
      <c r="CI86" s="92" t="s">
        <v>85</v>
      </c>
      <c r="CJ86" s="289"/>
      <c r="CK86" s="166"/>
      <c r="CL86" s="169"/>
      <c r="CM86" s="153" t="s">
        <v>84</v>
      </c>
      <c r="CN86" s="92" t="s">
        <v>85</v>
      </c>
      <c r="CO86" s="396"/>
      <c r="CP86" s="397"/>
      <c r="CQ86" s="169"/>
      <c r="CR86" s="153" t="s">
        <v>84</v>
      </c>
      <c r="CS86" s="92" t="s">
        <v>85</v>
      </c>
      <c r="CT86" s="261"/>
      <c r="CU86" s="166"/>
      <c r="CV86" s="169"/>
      <c r="CW86" s="153" t="s">
        <v>84</v>
      </c>
      <c r="CX86" s="92" t="s">
        <v>85</v>
      </c>
      <c r="CY86" s="261"/>
      <c r="CZ86" s="166"/>
      <c r="DA86" s="169"/>
      <c r="DB86" s="153" t="s">
        <v>84</v>
      </c>
      <c r="DC86" s="92" t="s">
        <v>85</v>
      </c>
      <c r="DD86" s="261"/>
      <c r="DE86" s="166"/>
      <c r="DF86" s="169"/>
      <c r="DG86" s="153" t="s">
        <v>84</v>
      </c>
      <c r="DH86" s="92" t="s">
        <v>85</v>
      </c>
      <c r="DI86" s="261"/>
      <c r="DJ86" s="166"/>
      <c r="DK86" s="169"/>
      <c r="DL86" s="153" t="s">
        <v>84</v>
      </c>
      <c r="DM86" s="92" t="s">
        <v>85</v>
      </c>
      <c r="DN86" s="310"/>
      <c r="DO86" s="397"/>
      <c r="DP86" s="402"/>
      <c r="DQ86" s="153" t="s">
        <v>84</v>
      </c>
      <c r="DR86" s="92" t="s">
        <v>85</v>
      </c>
      <c r="DS86" s="310"/>
      <c r="DT86" s="397"/>
      <c r="DU86" s="402"/>
      <c r="DV86" s="153" t="s">
        <v>84</v>
      </c>
      <c r="DW86" s="92" t="s">
        <v>85</v>
      </c>
      <c r="DX86" s="396"/>
      <c r="DY86" s="397"/>
      <c r="DZ86" s="1207"/>
      <c r="EA86" s="153" t="s">
        <v>84</v>
      </c>
      <c r="EB86" s="92" t="s">
        <v>85</v>
      </c>
      <c r="EC86" s="310"/>
      <c r="ED86" s="397"/>
      <c r="EE86" s="402"/>
      <c r="EF86" s="153" t="s">
        <v>84</v>
      </c>
      <c r="EG86" s="92" t="s">
        <v>85</v>
      </c>
      <c r="EH86" s="310"/>
      <c r="EI86" s="397"/>
      <c r="EJ86" s="402"/>
      <c r="EK86" s="710" t="s">
        <v>84</v>
      </c>
      <c r="EL86" s="706" t="s">
        <v>85</v>
      </c>
      <c r="EM86" s="1072" t="s">
        <v>864</v>
      </c>
      <c r="EN86" s="874" t="s">
        <v>617</v>
      </c>
      <c r="EO86" s="875">
        <v>24</v>
      </c>
      <c r="EP86" s="710" t="s">
        <v>84</v>
      </c>
      <c r="EQ86" s="706" t="s">
        <v>85</v>
      </c>
      <c r="ER86" s="873" t="s">
        <v>864</v>
      </c>
      <c r="ES86" s="874" t="s">
        <v>617</v>
      </c>
      <c r="ET86" s="875">
        <v>24</v>
      </c>
      <c r="EU86" s="710" t="s">
        <v>84</v>
      </c>
      <c r="EV86" s="706" t="s">
        <v>85</v>
      </c>
      <c r="EW86" s="1072" t="s">
        <v>864</v>
      </c>
      <c r="EX86" s="874" t="s">
        <v>617</v>
      </c>
      <c r="EY86" s="875">
        <v>24</v>
      </c>
      <c r="EZ86" s="710" t="s">
        <v>84</v>
      </c>
      <c r="FA86" s="706" t="s">
        <v>85</v>
      </c>
      <c r="FB86" s="1072" t="s">
        <v>946</v>
      </c>
      <c r="FC86" s="874" t="s">
        <v>152</v>
      </c>
      <c r="FD86" s="708">
        <v>32</v>
      </c>
      <c r="FE86" s="710" t="s">
        <v>84</v>
      </c>
      <c r="FF86" s="706" t="s">
        <v>85</v>
      </c>
      <c r="FG86" s="960" t="s">
        <v>864</v>
      </c>
      <c r="FH86" s="964" t="s">
        <v>617</v>
      </c>
      <c r="FI86" s="708">
        <v>24</v>
      </c>
      <c r="FJ86" s="710" t="s">
        <v>84</v>
      </c>
      <c r="FK86" s="706" t="s">
        <v>85</v>
      </c>
      <c r="FL86" s="1072" t="s">
        <v>947</v>
      </c>
      <c r="FM86" s="1074" t="s">
        <v>936</v>
      </c>
      <c r="FN86" s="875"/>
      <c r="FO86" s="710" t="s">
        <v>84</v>
      </c>
      <c r="FP86" s="709" t="s">
        <v>85</v>
      </c>
      <c r="FQ86" s="733" t="s">
        <v>864</v>
      </c>
      <c r="FR86" s="707" t="s">
        <v>617</v>
      </c>
      <c r="FS86" s="1346">
        <v>24</v>
      </c>
      <c r="FT86" s="710" t="s">
        <v>84</v>
      </c>
      <c r="FU86" s="709" t="s">
        <v>85</v>
      </c>
      <c r="FV86" s="1072" t="s">
        <v>939</v>
      </c>
      <c r="FW86" s="874" t="s">
        <v>697</v>
      </c>
      <c r="FX86" s="875">
        <v>33</v>
      </c>
      <c r="FY86" s="710" t="s">
        <v>84</v>
      </c>
      <c r="FZ86" s="706" t="s">
        <v>85</v>
      </c>
      <c r="GA86" s="1072" t="s">
        <v>864</v>
      </c>
      <c r="GB86" s="874" t="s">
        <v>617</v>
      </c>
      <c r="GC86" s="875">
        <v>24</v>
      </c>
      <c r="GD86" s="710" t="s">
        <v>84</v>
      </c>
      <c r="GE86" s="706" t="s">
        <v>85</v>
      </c>
      <c r="GF86" s="1072" t="s">
        <v>955</v>
      </c>
      <c r="GG86" s="874" t="s">
        <v>724</v>
      </c>
      <c r="GH86" s="875" t="s">
        <v>207</v>
      </c>
      <c r="GI86" s="764" t="s">
        <v>84</v>
      </c>
      <c r="GJ86" s="765" t="s">
        <v>85</v>
      </c>
      <c r="GK86" s="766" t="s">
        <v>864</v>
      </c>
      <c r="GL86" s="767" t="s">
        <v>617</v>
      </c>
      <c r="GM86" s="768">
        <v>24</v>
      </c>
      <c r="GN86" s="764" t="s">
        <v>84</v>
      </c>
      <c r="GO86" s="765" t="s">
        <v>85</v>
      </c>
      <c r="GP86" s="766"/>
      <c r="GQ86" s="767"/>
      <c r="GR86" s="768"/>
      <c r="GS86" s="764" t="s">
        <v>84</v>
      </c>
      <c r="GT86" s="765" t="s">
        <v>85</v>
      </c>
      <c r="GU86" s="766"/>
      <c r="GV86" s="767"/>
      <c r="GW86" s="768"/>
      <c r="GX86" s="153" t="s">
        <v>84</v>
      </c>
      <c r="GY86" s="92" t="s">
        <v>85</v>
      </c>
      <c r="GZ86" s="587"/>
      <c r="HA86" s="584"/>
      <c r="HB86" s="169"/>
      <c r="HC86" s="153" t="s">
        <v>84</v>
      </c>
      <c r="HD86" s="92" t="s">
        <v>85</v>
      </c>
      <c r="HE86" s="587" t="s">
        <v>865</v>
      </c>
      <c r="HF86" s="584" t="s">
        <v>23</v>
      </c>
      <c r="HG86" s="902">
        <v>31</v>
      </c>
      <c r="HH86" s="153" t="s">
        <v>84</v>
      </c>
      <c r="HI86" s="92" t="s">
        <v>85</v>
      </c>
      <c r="HJ86" s="587" t="s">
        <v>960</v>
      </c>
      <c r="HK86" s="584" t="s">
        <v>43</v>
      </c>
      <c r="HL86" s="902">
        <v>41</v>
      </c>
      <c r="HM86" s="153" t="s">
        <v>84</v>
      </c>
      <c r="HN86" s="92" t="s">
        <v>85</v>
      </c>
      <c r="HO86" s="587"/>
      <c r="HP86" s="584"/>
      <c r="HQ86" s="169"/>
      <c r="HR86" s="153" t="s">
        <v>84</v>
      </c>
      <c r="HS86" s="92" t="s">
        <v>85</v>
      </c>
      <c r="HT86" s="587"/>
      <c r="HU86" s="584"/>
      <c r="HV86" s="902"/>
      <c r="HW86" s="153" t="s">
        <v>84</v>
      </c>
      <c r="HX86" s="92" t="s">
        <v>85</v>
      </c>
      <c r="HY86" s="587"/>
      <c r="HZ86" s="584"/>
      <c r="IA86" s="902"/>
      <c r="IB86" s="153" t="s">
        <v>84</v>
      </c>
      <c r="IC86" s="92" t="s">
        <v>85</v>
      </c>
      <c r="ID86" s="587"/>
      <c r="IE86" s="584"/>
      <c r="IF86" s="169"/>
      <c r="IG86" s="841"/>
      <c r="IH86" s="81" t="s">
        <v>84</v>
      </c>
      <c r="II86" s="1371"/>
      <c r="IJ86" s="1371"/>
      <c r="IK86" s="1371"/>
      <c r="IL86" s="1368"/>
      <c r="IM86" s="1368"/>
      <c r="IN86" s="1368"/>
      <c r="IO86" s="1368"/>
      <c r="IP86" s="1368"/>
      <c r="IQ86" s="1368"/>
      <c r="IR86" s="1368"/>
      <c r="IS86" s="1368"/>
      <c r="IT86" s="1368"/>
      <c r="IU86" s="1378"/>
      <c r="IV86" s="1368"/>
      <c r="IW86" s="1368"/>
      <c r="IX86" s="1368"/>
      <c r="IY86" s="1368"/>
      <c r="IZ86" s="1389"/>
      <c r="JA86" s="1384"/>
      <c r="JB86" s="1352"/>
      <c r="JC86" s="1387"/>
      <c r="JD86" s="1352"/>
      <c r="JE86" s="1352"/>
      <c r="JF86" s="1352"/>
      <c r="JG86" s="1352"/>
      <c r="JH86" s="1352"/>
      <c r="JI86" s="1352"/>
      <c r="JJ86" s="1352"/>
      <c r="JK86" s="1352"/>
      <c r="JL86" s="1352"/>
      <c r="JM86" s="1352"/>
      <c r="JN86" s="1381"/>
      <c r="JO86" s="1352"/>
      <c r="JP86" s="1352"/>
      <c r="JQ86" s="1352"/>
      <c r="JR86" s="1358"/>
      <c r="JS86" s="189"/>
      <c r="JT86" s="189" t="s">
        <v>84</v>
      </c>
      <c r="JU86" s="1355"/>
      <c r="JV86" s="1360"/>
      <c r="JW86" s="1355"/>
      <c r="JX86" s="1355"/>
      <c r="JY86" s="1355"/>
      <c r="JZ86" s="1355"/>
      <c r="KA86" s="1355"/>
      <c r="KB86" s="1355"/>
      <c r="KC86" s="1355"/>
      <c r="KD86" s="1355"/>
      <c r="KE86" s="1355"/>
      <c r="KF86" s="1355"/>
      <c r="KG86" s="1360"/>
      <c r="KH86" s="1360"/>
      <c r="KI86" s="1360"/>
      <c r="KJ86" s="1360"/>
      <c r="KK86" s="1355"/>
      <c r="KL86" s="1355"/>
      <c r="KM86" s="1360"/>
      <c r="KN86" s="1360"/>
      <c r="KO86" s="1360"/>
      <c r="KP86" s="1360"/>
      <c r="KQ86" s="1360"/>
      <c r="KR86" s="1360"/>
      <c r="KS86" s="1360"/>
      <c r="KT86" s="1360"/>
      <c r="KU86" s="1360"/>
      <c r="KV86" s="1360"/>
      <c r="KW86" s="1360"/>
      <c r="KX86" s="1360"/>
      <c r="KY86" s="1360"/>
      <c r="KZ86" s="1360"/>
      <c r="LA86" s="1355"/>
      <c r="LB86" s="1355"/>
      <c r="LC86" s="1360"/>
      <c r="LD86" s="1360"/>
      <c r="LE86" s="1360"/>
      <c r="LF86" s="1360"/>
    </row>
    <row r="87" spans="1:318" s="7" customFormat="1" ht="8.1" customHeight="1" thickBot="1">
      <c r="A87" s="153"/>
      <c r="B87" s="92"/>
      <c r="C87" s="201"/>
      <c r="D87" s="161"/>
      <c r="E87" s="169"/>
      <c r="F87" s="153"/>
      <c r="G87" s="92"/>
      <c r="H87" s="201" t="s">
        <v>914</v>
      </c>
      <c r="I87" s="161"/>
      <c r="J87" s="169"/>
      <c r="K87" s="153"/>
      <c r="L87" s="92"/>
      <c r="M87" s="258"/>
      <c r="N87" s="161"/>
      <c r="O87" s="169"/>
      <c r="P87" s="153"/>
      <c r="Q87" s="92"/>
      <c r="R87" s="258"/>
      <c r="S87" s="161"/>
      <c r="T87" s="169"/>
      <c r="U87" s="153"/>
      <c r="V87" s="92"/>
      <c r="W87" s="258"/>
      <c r="X87" s="161"/>
      <c r="Y87" s="169"/>
      <c r="Z87" s="153"/>
      <c r="AA87" s="92"/>
      <c r="AB87" s="258"/>
      <c r="AC87" s="161"/>
      <c r="AD87" s="169"/>
      <c r="AE87" s="153"/>
      <c r="AF87" s="92"/>
      <c r="AG87" s="258" t="s">
        <v>723</v>
      </c>
      <c r="AH87" s="161"/>
      <c r="AI87" s="496"/>
      <c r="AJ87" s="153"/>
      <c r="AK87" s="92"/>
      <c r="AL87" s="882"/>
      <c r="AM87" s="883"/>
      <c r="AN87" s="496"/>
      <c r="AO87" s="153"/>
      <c r="AP87" s="92"/>
      <c r="AQ87" s="289"/>
      <c r="AR87" s="166"/>
      <c r="AS87" s="169"/>
      <c r="AT87" s="153"/>
      <c r="AU87" s="92"/>
      <c r="AV87" s="289"/>
      <c r="AW87" s="166"/>
      <c r="AX87" s="169"/>
      <c r="AY87" s="148"/>
      <c r="AZ87" s="92"/>
      <c r="BA87" s="158"/>
      <c r="BB87" s="183"/>
      <c r="BC87" s="169"/>
      <c r="BD87" s="153"/>
      <c r="BE87" s="92"/>
      <c r="BF87" s="158"/>
      <c r="BG87" s="183"/>
      <c r="BH87" s="169"/>
      <c r="BI87" s="153"/>
      <c r="BJ87" s="92"/>
      <c r="BK87" s="158"/>
      <c r="BL87" s="183"/>
      <c r="BM87" s="169"/>
      <c r="BN87" s="153"/>
      <c r="BO87" s="92"/>
      <c r="BP87" s="557"/>
      <c r="BQ87" s="558"/>
      <c r="BR87" s="462"/>
      <c r="BS87" s="153"/>
      <c r="BT87" s="92"/>
      <c r="BU87" s="158"/>
      <c r="BV87" s="183"/>
      <c r="BW87" s="169"/>
      <c r="BX87" s="153"/>
      <c r="BY87" s="92"/>
      <c r="BZ87" s="158"/>
      <c r="CA87" s="183"/>
      <c r="CB87" s="169"/>
      <c r="CC87" s="153"/>
      <c r="CD87" s="92"/>
      <c r="CE87" s="289"/>
      <c r="CF87" s="482"/>
      <c r="CG87" s="169"/>
      <c r="CH87" s="153"/>
      <c r="CI87" s="92"/>
      <c r="CJ87" s="289"/>
      <c r="CK87" s="482"/>
      <c r="CL87" s="169"/>
      <c r="CM87" s="153"/>
      <c r="CN87" s="92"/>
      <c r="CO87" s="396"/>
      <c r="CP87" s="398"/>
      <c r="CQ87" s="169"/>
      <c r="CR87" s="153"/>
      <c r="CS87" s="92"/>
      <c r="CT87" s="164"/>
      <c r="CU87" s="166"/>
      <c r="CV87" s="169"/>
      <c r="CW87" s="153"/>
      <c r="CX87" s="92"/>
      <c r="CY87" s="164"/>
      <c r="CZ87" s="166"/>
      <c r="DA87" s="169"/>
      <c r="DB87" s="153"/>
      <c r="DC87" s="92"/>
      <c r="DD87" s="164"/>
      <c r="DE87" s="166"/>
      <c r="DF87" s="169"/>
      <c r="DG87" s="153"/>
      <c r="DH87" s="92"/>
      <c r="DI87" s="164"/>
      <c r="DJ87" s="166"/>
      <c r="DK87" s="169"/>
      <c r="DL87" s="153"/>
      <c r="DM87" s="92"/>
      <c r="DN87" s="310"/>
      <c r="DO87" s="398"/>
      <c r="DP87" s="402"/>
      <c r="DQ87" s="153"/>
      <c r="DR87" s="92"/>
      <c r="DS87" s="310"/>
      <c r="DT87" s="398"/>
      <c r="DU87" s="402"/>
      <c r="DV87" s="153"/>
      <c r="DW87" s="92"/>
      <c r="DX87" s="396"/>
      <c r="DY87" s="398"/>
      <c r="DZ87" s="1207"/>
      <c r="EA87" s="153"/>
      <c r="EB87" s="92"/>
      <c r="EC87" s="310"/>
      <c r="ED87" s="398"/>
      <c r="EE87" s="402"/>
      <c r="EF87" s="153"/>
      <c r="EG87" s="92"/>
      <c r="EH87" s="310"/>
      <c r="EI87" s="398"/>
      <c r="EJ87" s="402"/>
      <c r="EK87" s="710"/>
      <c r="EL87" s="706"/>
      <c r="EM87" s="1072"/>
      <c r="EN87" s="876"/>
      <c r="EO87" s="875"/>
      <c r="EP87" s="710"/>
      <c r="EQ87" s="706"/>
      <c r="ER87" s="873"/>
      <c r="ES87" s="876"/>
      <c r="ET87" s="875"/>
      <c r="EU87" s="710"/>
      <c r="EV87" s="706"/>
      <c r="EW87" s="1072"/>
      <c r="EX87" s="876"/>
      <c r="EY87" s="875"/>
      <c r="EZ87" s="710"/>
      <c r="FA87" s="706"/>
      <c r="FB87" s="1072" t="s">
        <v>948</v>
      </c>
      <c r="FC87" s="876"/>
      <c r="FD87" s="708"/>
      <c r="FE87" s="710"/>
      <c r="FF87" s="706"/>
      <c r="FG87" s="961"/>
      <c r="FH87" s="965"/>
      <c r="FI87" s="708"/>
      <c r="FJ87" s="710"/>
      <c r="FK87" s="706"/>
      <c r="FL87" s="1072" t="s">
        <v>949</v>
      </c>
      <c r="FM87" s="876"/>
      <c r="FN87" s="875"/>
      <c r="FO87" s="710"/>
      <c r="FP87" s="709"/>
      <c r="FQ87" s="711"/>
      <c r="FR87" s="712"/>
      <c r="FS87" s="1346"/>
      <c r="FT87" s="710"/>
      <c r="FU87" s="709"/>
      <c r="FV87" s="1072" t="s">
        <v>942</v>
      </c>
      <c r="FW87" s="876"/>
      <c r="FX87" s="875"/>
      <c r="FY87" s="710"/>
      <c r="FZ87" s="706"/>
      <c r="GA87" s="1072"/>
      <c r="GB87" s="876"/>
      <c r="GC87" s="875"/>
      <c r="GD87" s="710"/>
      <c r="GE87" s="706"/>
      <c r="GF87" s="1072" t="s">
        <v>954</v>
      </c>
      <c r="GG87" s="876"/>
      <c r="GH87" s="875">
        <v>24</v>
      </c>
      <c r="GI87" s="764"/>
      <c r="GJ87" s="765"/>
      <c r="GK87" s="766"/>
      <c r="GL87" s="767"/>
      <c r="GM87" s="768"/>
      <c r="GN87" s="764"/>
      <c r="GO87" s="765"/>
      <c r="GP87" s="766"/>
      <c r="GQ87" s="767"/>
      <c r="GR87" s="768"/>
      <c r="GS87" s="764"/>
      <c r="GT87" s="765"/>
      <c r="GU87" s="766"/>
      <c r="GV87" s="767"/>
      <c r="GW87" s="768"/>
      <c r="GX87" s="153"/>
      <c r="GY87" s="92"/>
      <c r="GZ87" s="587"/>
      <c r="HA87" s="584"/>
      <c r="HB87" s="169"/>
      <c r="HC87" s="153"/>
      <c r="HD87" s="92"/>
      <c r="HE87" s="587"/>
      <c r="HF87" s="584"/>
      <c r="HG87" s="902"/>
      <c r="HH87" s="153"/>
      <c r="HI87" s="92"/>
      <c r="HJ87" s="587" t="s">
        <v>961</v>
      </c>
      <c r="HK87" s="584"/>
      <c r="HL87" s="902"/>
      <c r="HM87" s="153"/>
      <c r="HN87" s="92"/>
      <c r="HO87" s="587"/>
      <c r="HP87" s="584"/>
      <c r="HQ87" s="169"/>
      <c r="HR87" s="153"/>
      <c r="HS87" s="92"/>
      <c r="HT87" s="587"/>
      <c r="HU87" s="584"/>
      <c r="HV87" s="902"/>
      <c r="HW87" s="153"/>
      <c r="HX87" s="92"/>
      <c r="HY87" s="587"/>
      <c r="HZ87" s="584"/>
      <c r="IA87" s="902"/>
      <c r="IB87" s="153"/>
      <c r="IC87" s="92"/>
      <c r="ID87" s="587"/>
      <c r="IE87" s="584"/>
      <c r="IF87" s="169"/>
      <c r="IG87" s="841"/>
      <c r="IH87" s="81"/>
      <c r="II87" s="1371"/>
      <c r="IJ87" s="1371"/>
      <c r="IK87" s="1371"/>
      <c r="IL87" s="1368"/>
      <c r="IM87" s="1368"/>
      <c r="IN87" s="1368"/>
      <c r="IO87" s="1368"/>
      <c r="IP87" s="1368"/>
      <c r="IQ87" s="1368"/>
      <c r="IR87" s="1368"/>
      <c r="IS87" s="1368"/>
      <c r="IT87" s="1368"/>
      <c r="IU87" s="1378"/>
      <c r="IV87" s="1368"/>
      <c r="IW87" s="1368"/>
      <c r="IX87" s="1368"/>
      <c r="IY87" s="1368"/>
      <c r="IZ87" s="1389"/>
      <c r="JA87" s="1384"/>
      <c r="JB87" s="1352"/>
      <c r="JC87" s="1387"/>
      <c r="JD87" s="1352"/>
      <c r="JE87" s="1352"/>
      <c r="JF87" s="1352"/>
      <c r="JG87" s="1352"/>
      <c r="JH87" s="1352"/>
      <c r="JI87" s="1352"/>
      <c r="JJ87" s="1352"/>
      <c r="JK87" s="1352"/>
      <c r="JL87" s="1352"/>
      <c r="JM87" s="1352"/>
      <c r="JN87" s="1381"/>
      <c r="JO87" s="1352"/>
      <c r="JP87" s="1352"/>
      <c r="JQ87" s="1352"/>
      <c r="JR87" s="1358"/>
      <c r="JS87" s="189"/>
      <c r="JT87" s="189"/>
      <c r="JU87" s="1355"/>
      <c r="JV87" s="1360"/>
      <c r="JW87" s="1355"/>
      <c r="JX87" s="1355"/>
      <c r="JY87" s="1355"/>
      <c r="JZ87" s="1355"/>
      <c r="KA87" s="1355"/>
      <c r="KB87" s="1355"/>
      <c r="KC87" s="1355"/>
      <c r="KD87" s="1355"/>
      <c r="KE87" s="1355"/>
      <c r="KF87" s="1355"/>
      <c r="KG87" s="1360"/>
      <c r="KH87" s="1360"/>
      <c r="KI87" s="1360"/>
      <c r="KJ87" s="1360"/>
      <c r="KK87" s="1355"/>
      <c r="KL87" s="1355"/>
      <c r="KM87" s="1360"/>
      <c r="KN87" s="1360"/>
      <c r="KO87" s="1360"/>
      <c r="KP87" s="1360"/>
      <c r="KQ87" s="1360"/>
      <c r="KR87" s="1360"/>
      <c r="KS87" s="1360"/>
      <c r="KT87" s="1360"/>
      <c r="KU87" s="1360"/>
      <c r="KV87" s="1360"/>
      <c r="KW87" s="1360"/>
      <c r="KX87" s="1360"/>
      <c r="KY87" s="1360"/>
      <c r="KZ87" s="1360"/>
      <c r="LA87" s="1355"/>
      <c r="LB87" s="1355"/>
      <c r="LC87" s="1360"/>
      <c r="LD87" s="1360"/>
      <c r="LE87" s="1360"/>
      <c r="LF87" s="1360"/>
    </row>
    <row r="88" spans="1:318" s="7" customFormat="1" ht="8.1" customHeight="1" thickBot="1">
      <c r="A88" s="151"/>
      <c r="B88" s="93"/>
      <c r="C88" s="203"/>
      <c r="D88" s="162"/>
      <c r="E88" s="170"/>
      <c r="F88" s="151"/>
      <c r="G88" s="93"/>
      <c r="H88" s="203"/>
      <c r="I88" s="162"/>
      <c r="J88" s="170"/>
      <c r="K88" s="151"/>
      <c r="L88" s="93"/>
      <c r="M88" s="259"/>
      <c r="N88" s="162"/>
      <c r="O88" s="170"/>
      <c r="P88" s="151"/>
      <c r="Q88" s="93"/>
      <c r="R88" s="259"/>
      <c r="S88" s="162"/>
      <c r="T88" s="170"/>
      <c r="U88" s="151"/>
      <c r="V88" s="93"/>
      <c r="W88" s="259"/>
      <c r="X88" s="162"/>
      <c r="Y88" s="170"/>
      <c r="Z88" s="151"/>
      <c r="AA88" s="93"/>
      <c r="AB88" s="259"/>
      <c r="AC88" s="162"/>
      <c r="AD88" s="170"/>
      <c r="AE88" s="151"/>
      <c r="AF88" s="93"/>
      <c r="AG88" s="259" t="s">
        <v>916</v>
      </c>
      <c r="AH88" s="162"/>
      <c r="AI88" s="1201"/>
      <c r="AJ88" s="151"/>
      <c r="AK88" s="93"/>
      <c r="AL88" s="884"/>
      <c r="AM88" s="885"/>
      <c r="AN88" s="1201"/>
      <c r="AO88" s="151"/>
      <c r="AP88" s="93"/>
      <c r="AQ88" s="506"/>
      <c r="AR88" s="262"/>
      <c r="AS88" s="170"/>
      <c r="AT88" s="151"/>
      <c r="AU88" s="93"/>
      <c r="AV88" s="506"/>
      <c r="AW88" s="262"/>
      <c r="AX88" s="170"/>
      <c r="AY88" s="149"/>
      <c r="AZ88" s="93"/>
      <c r="BA88" s="159"/>
      <c r="BB88" s="182"/>
      <c r="BC88" s="170"/>
      <c r="BD88" s="151"/>
      <c r="BE88" s="93"/>
      <c r="BF88" s="159"/>
      <c r="BG88" s="182"/>
      <c r="BH88" s="170"/>
      <c r="BI88" s="151"/>
      <c r="BJ88" s="93"/>
      <c r="BK88" s="159"/>
      <c r="BL88" s="182"/>
      <c r="BM88" s="170"/>
      <c r="BN88" s="151"/>
      <c r="BO88" s="93"/>
      <c r="BP88" s="559"/>
      <c r="BQ88" s="560"/>
      <c r="BR88" s="465"/>
      <c r="BS88" s="151"/>
      <c r="BT88" s="93"/>
      <c r="BU88" s="159"/>
      <c r="BV88" s="182"/>
      <c r="BW88" s="170"/>
      <c r="BX88" s="151"/>
      <c r="BY88" s="93"/>
      <c r="BZ88" s="159"/>
      <c r="CA88" s="182"/>
      <c r="CB88" s="170"/>
      <c r="CC88" s="151"/>
      <c r="CD88" s="93"/>
      <c r="CE88" s="259"/>
      <c r="CF88" s="483"/>
      <c r="CG88" s="170"/>
      <c r="CH88" s="151"/>
      <c r="CI88" s="93"/>
      <c r="CJ88" s="259"/>
      <c r="CK88" s="483"/>
      <c r="CL88" s="170"/>
      <c r="CM88" s="151"/>
      <c r="CN88" s="93"/>
      <c r="CO88" s="399"/>
      <c r="CP88" s="400"/>
      <c r="CQ88" s="170"/>
      <c r="CR88" s="151"/>
      <c r="CS88" s="93"/>
      <c r="CT88" s="165"/>
      <c r="CU88" s="262"/>
      <c r="CV88" s="170"/>
      <c r="CW88" s="151"/>
      <c r="CX88" s="93"/>
      <c r="CY88" s="165"/>
      <c r="CZ88" s="262"/>
      <c r="DA88" s="170"/>
      <c r="DB88" s="151"/>
      <c r="DC88" s="93"/>
      <c r="DD88" s="165"/>
      <c r="DE88" s="262"/>
      <c r="DF88" s="170"/>
      <c r="DG88" s="151"/>
      <c r="DH88" s="93"/>
      <c r="DI88" s="165"/>
      <c r="DJ88" s="262"/>
      <c r="DK88" s="170"/>
      <c r="DL88" s="151"/>
      <c r="DM88" s="93"/>
      <c r="DN88" s="405"/>
      <c r="DO88" s="400"/>
      <c r="DP88" s="403"/>
      <c r="DQ88" s="151"/>
      <c r="DR88" s="93"/>
      <c r="DS88" s="405"/>
      <c r="DT88" s="400"/>
      <c r="DU88" s="403"/>
      <c r="DV88" s="151"/>
      <c r="DW88" s="93"/>
      <c r="DX88" s="399"/>
      <c r="DY88" s="400"/>
      <c r="DZ88" s="1208"/>
      <c r="EA88" s="151"/>
      <c r="EB88" s="93"/>
      <c r="EC88" s="405"/>
      <c r="ED88" s="400"/>
      <c r="EE88" s="403"/>
      <c r="EF88" s="151"/>
      <c r="EG88" s="93"/>
      <c r="EH88" s="405"/>
      <c r="EI88" s="400"/>
      <c r="EJ88" s="403"/>
      <c r="EK88" s="718"/>
      <c r="EL88" s="719"/>
      <c r="EM88" s="1073"/>
      <c r="EN88" s="878"/>
      <c r="EO88" s="879"/>
      <c r="EP88" s="718"/>
      <c r="EQ88" s="719"/>
      <c r="ER88" s="877"/>
      <c r="ES88" s="878"/>
      <c r="ET88" s="879"/>
      <c r="EU88" s="718"/>
      <c r="EV88" s="719"/>
      <c r="EW88" s="1073"/>
      <c r="EX88" s="878"/>
      <c r="EY88" s="879"/>
      <c r="EZ88" s="718"/>
      <c r="FA88" s="719"/>
      <c r="FB88" s="877" t="s">
        <v>950</v>
      </c>
      <c r="FC88" s="878"/>
      <c r="FD88" s="717"/>
      <c r="FE88" s="718"/>
      <c r="FF88" s="719"/>
      <c r="FG88" s="962"/>
      <c r="FH88" s="962"/>
      <c r="FI88" s="717"/>
      <c r="FJ88" s="718"/>
      <c r="FK88" s="719"/>
      <c r="FL88" s="1073" t="s">
        <v>951</v>
      </c>
      <c r="FM88" s="878"/>
      <c r="FN88" s="879"/>
      <c r="FO88" s="718"/>
      <c r="FP88" s="734"/>
      <c r="FQ88" s="715"/>
      <c r="FR88" s="716"/>
      <c r="FS88" s="1347"/>
      <c r="FT88" s="718"/>
      <c r="FU88" s="734"/>
      <c r="FV88" s="1073" t="s">
        <v>943</v>
      </c>
      <c r="FW88" s="878"/>
      <c r="FX88" s="879"/>
      <c r="FY88" s="718"/>
      <c r="FZ88" s="719"/>
      <c r="GA88" s="1073"/>
      <c r="GB88" s="878"/>
      <c r="GC88" s="879"/>
      <c r="GD88" s="718"/>
      <c r="GE88" s="719"/>
      <c r="GF88" s="1073"/>
      <c r="GG88" s="878"/>
      <c r="GH88" s="879"/>
      <c r="GI88" s="769"/>
      <c r="GJ88" s="774"/>
      <c r="GK88" s="771"/>
      <c r="GL88" s="771"/>
      <c r="GM88" s="772"/>
      <c r="GN88" s="769"/>
      <c r="GO88" s="774"/>
      <c r="GP88" s="771"/>
      <c r="GQ88" s="771"/>
      <c r="GR88" s="772"/>
      <c r="GS88" s="769"/>
      <c r="GT88" s="774"/>
      <c r="GU88" s="771"/>
      <c r="GV88" s="771"/>
      <c r="GW88" s="772"/>
      <c r="GX88" s="151"/>
      <c r="GY88" s="93"/>
      <c r="GZ88" s="588"/>
      <c r="HA88" s="588"/>
      <c r="HB88" s="170"/>
      <c r="HC88" s="151"/>
      <c r="HD88" s="93"/>
      <c r="HE88" s="1205"/>
      <c r="HF88" s="1205"/>
      <c r="HG88" s="903"/>
      <c r="HH88" s="151"/>
      <c r="HI88" s="93"/>
      <c r="HJ88" s="1205"/>
      <c r="HK88" s="1205"/>
      <c r="HL88" s="903"/>
      <c r="HM88" s="151"/>
      <c r="HN88" s="93"/>
      <c r="HO88" s="588"/>
      <c r="HP88" s="588"/>
      <c r="HQ88" s="170"/>
      <c r="HR88" s="151"/>
      <c r="HS88" s="93"/>
      <c r="HT88" s="588"/>
      <c r="HU88" s="588"/>
      <c r="HV88" s="903"/>
      <c r="HW88" s="151"/>
      <c r="HX88" s="93"/>
      <c r="HY88" s="588"/>
      <c r="HZ88" s="588"/>
      <c r="IA88" s="903"/>
      <c r="IB88" s="151"/>
      <c r="IC88" s="93"/>
      <c r="ID88" s="588"/>
      <c r="IE88" s="588"/>
      <c r="IF88" s="170"/>
      <c r="IG88" s="841"/>
      <c r="IH88" s="82"/>
      <c r="II88" s="1372"/>
      <c r="IJ88" s="1372"/>
      <c r="IK88" s="1372"/>
      <c r="IL88" s="1369"/>
      <c r="IM88" s="1369"/>
      <c r="IN88" s="1369"/>
      <c r="IO88" s="1369"/>
      <c r="IP88" s="1369"/>
      <c r="IQ88" s="1369"/>
      <c r="IR88" s="1369"/>
      <c r="IS88" s="1369"/>
      <c r="IT88" s="1369"/>
      <c r="IU88" s="1379"/>
      <c r="IV88" s="1369"/>
      <c r="IW88" s="1369"/>
      <c r="IX88" s="1369"/>
      <c r="IY88" s="1369"/>
      <c r="IZ88" s="1390"/>
      <c r="JA88" s="1391"/>
      <c r="JB88" s="1353"/>
      <c r="JC88" s="1388"/>
      <c r="JD88" s="1353"/>
      <c r="JE88" s="1353"/>
      <c r="JF88" s="1353"/>
      <c r="JG88" s="1353"/>
      <c r="JH88" s="1353"/>
      <c r="JI88" s="1353"/>
      <c r="JJ88" s="1353"/>
      <c r="JK88" s="1353"/>
      <c r="JL88" s="1353"/>
      <c r="JM88" s="1353"/>
      <c r="JN88" s="1382"/>
      <c r="JO88" s="1353"/>
      <c r="JP88" s="1353"/>
      <c r="JQ88" s="1353"/>
      <c r="JR88" s="1359"/>
      <c r="JS88" s="239"/>
      <c r="JT88" s="239"/>
      <c r="JU88" s="1356"/>
      <c r="JV88" s="1360"/>
      <c r="JW88" s="1356"/>
      <c r="JX88" s="1356"/>
      <c r="JY88" s="1356"/>
      <c r="JZ88" s="1356"/>
      <c r="KA88" s="1356"/>
      <c r="KB88" s="1356"/>
      <c r="KC88" s="1356"/>
      <c r="KD88" s="1356"/>
      <c r="KE88" s="1356"/>
      <c r="KF88" s="1356"/>
      <c r="KG88" s="1360"/>
      <c r="KH88" s="1360"/>
      <c r="KI88" s="1360"/>
      <c r="KJ88" s="1360"/>
      <c r="KK88" s="1356"/>
      <c r="KL88" s="1356"/>
      <c r="KM88" s="1360"/>
      <c r="KN88" s="1360"/>
      <c r="KO88" s="1360"/>
      <c r="KP88" s="1360"/>
      <c r="KQ88" s="1360"/>
      <c r="KR88" s="1360"/>
      <c r="KS88" s="1360"/>
      <c r="KT88" s="1360"/>
      <c r="KU88" s="1360"/>
      <c r="KV88" s="1360"/>
      <c r="KW88" s="1360"/>
      <c r="KX88" s="1360"/>
      <c r="KY88" s="1360"/>
      <c r="KZ88" s="1360"/>
      <c r="LA88" s="1356"/>
      <c r="LB88" s="1356"/>
      <c r="LC88" s="1360"/>
      <c r="LD88" s="1360"/>
      <c r="LE88" s="1360"/>
      <c r="LF88" s="1360"/>
    </row>
    <row r="89" spans="1:318" ht="8.1" customHeight="1">
      <c r="A89"/>
      <c r="B89"/>
      <c r="C89"/>
      <c r="D89"/>
      <c r="E89"/>
      <c r="F89"/>
      <c r="G89"/>
      <c r="H89"/>
      <c r="I89"/>
      <c r="J89"/>
      <c r="K89" s="3"/>
      <c r="L89"/>
      <c r="M89" s="8"/>
      <c r="N89" s="8"/>
      <c r="O89" s="14"/>
      <c r="P89" s="3"/>
      <c r="Q89"/>
      <c r="R89"/>
      <c r="S89"/>
      <c r="T89"/>
      <c r="U89" s="3"/>
      <c r="V89"/>
      <c r="W89" s="8"/>
      <c r="X89" s="8"/>
      <c r="Y89" s="14"/>
      <c r="Z89" s="3"/>
      <c r="AA89"/>
      <c r="AB89"/>
      <c r="AC89"/>
      <c r="AD89"/>
      <c r="AE89"/>
      <c r="AF89" s="235"/>
      <c r="AG89" s="295"/>
      <c r="AH89" s="296"/>
      <c r="AI89" s="235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 s="3"/>
      <c r="BS89"/>
      <c r="BT89"/>
      <c r="BU89"/>
      <c r="BV89"/>
      <c r="BW89" s="3"/>
      <c r="BX89"/>
      <c r="BY89"/>
      <c r="BZ89"/>
      <c r="CA89"/>
      <c r="CB89" s="3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 s="489"/>
      <c r="EL89" s="489"/>
      <c r="EM89" s="489"/>
      <c r="EN89" s="489"/>
      <c r="EO89" s="489"/>
      <c r="EP89" s="489"/>
      <c r="EQ89" s="489"/>
      <c r="ER89" s="489"/>
      <c r="ES89" s="489"/>
      <c r="ET89" s="489"/>
      <c r="EU89" s="489"/>
      <c r="EV89" s="489"/>
      <c r="EW89" s="489"/>
      <c r="EX89" s="489"/>
      <c r="EY89" s="489"/>
      <c r="EZ89" s="489"/>
      <c r="FA89" s="489"/>
      <c r="FB89" s="489"/>
      <c r="FC89" s="489"/>
      <c r="FD89" s="489"/>
      <c r="FE89" s="489"/>
      <c r="FF89" s="489"/>
      <c r="FG89" s="489"/>
      <c r="FH89" s="489"/>
      <c r="FI89" s="489"/>
      <c r="FJ89" s="489"/>
      <c r="FK89" s="489"/>
      <c r="FL89" s="489"/>
      <c r="FM89" s="489"/>
      <c r="FN89" s="489"/>
      <c r="FO89" s="489"/>
      <c r="FP89" s="489"/>
      <c r="FQ89" s="489"/>
      <c r="FR89" s="489"/>
      <c r="FS89" s="489"/>
      <c r="FT89" s="489"/>
      <c r="FU89" s="489"/>
      <c r="FV89" s="489"/>
      <c r="FW89" s="489"/>
      <c r="FX89" s="489"/>
      <c r="FY89" s="489"/>
      <c r="FZ89" s="489"/>
      <c r="GA89" s="489"/>
      <c r="GB89" s="489"/>
      <c r="GC89" s="489"/>
      <c r="GD89" s="489"/>
      <c r="GE89" s="489"/>
      <c r="GF89" s="489"/>
      <c r="GG89" s="489"/>
      <c r="GH89" s="489"/>
      <c r="GI89" s="489"/>
      <c r="GJ89" s="489"/>
      <c r="GK89" s="489"/>
      <c r="GL89" s="489"/>
      <c r="GM89" s="489"/>
      <c r="GN89" s="489"/>
      <c r="GO89" s="489"/>
      <c r="GP89" s="489"/>
      <c r="GQ89" s="489"/>
      <c r="GR89" s="489"/>
      <c r="GS89" s="489"/>
      <c r="GT89" s="489"/>
      <c r="GU89" s="489"/>
      <c r="GV89" s="489"/>
      <c r="GW89" s="489"/>
      <c r="GX89" s="4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 s="373"/>
    </row>
    <row r="90" spans="1:318" ht="8.1" customHeight="1">
      <c r="A90"/>
      <c r="B90"/>
      <c r="C90"/>
      <c r="D90"/>
      <c r="E90"/>
      <c r="F90"/>
      <c r="G90"/>
      <c r="H90"/>
      <c r="I90"/>
      <c r="J90"/>
      <c r="K90" s="3"/>
      <c r="L90"/>
      <c r="M90"/>
      <c r="N90" s="3"/>
      <c r="O90" s="3"/>
      <c r="P90" s="3"/>
      <c r="Q90"/>
      <c r="R90"/>
      <c r="S90"/>
      <c r="T90"/>
      <c r="U90" s="3"/>
      <c r="V90"/>
      <c r="W90"/>
      <c r="X90" s="3"/>
      <c r="Y90" s="3"/>
      <c r="Z90" s="3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 s="3"/>
      <c r="BS90"/>
      <c r="BT90"/>
      <c r="BU90"/>
      <c r="BV90"/>
      <c r="BW90" s="3"/>
      <c r="BX90"/>
      <c r="BY90"/>
      <c r="BZ90"/>
      <c r="CA90"/>
      <c r="CB90" s="3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 s="489"/>
      <c r="EL90" s="489"/>
      <c r="EM90" s="489"/>
      <c r="EN90" s="489"/>
      <c r="EO90" s="489"/>
      <c r="EP90" s="489"/>
      <c r="EQ90" s="489"/>
      <c r="ER90" s="489"/>
      <c r="ES90" s="489"/>
      <c r="ET90" s="489"/>
      <c r="EU90" s="489"/>
      <c r="EV90" s="489"/>
      <c r="EW90" s="489"/>
      <c r="EX90" s="489"/>
      <c r="EY90" s="489"/>
      <c r="EZ90" s="489"/>
      <c r="FA90" s="489"/>
      <c r="FB90" s="489"/>
      <c r="FC90" s="489"/>
      <c r="FD90" s="489"/>
      <c r="FE90" s="489"/>
      <c r="FF90" s="489"/>
      <c r="FG90" s="489"/>
      <c r="FH90" s="489"/>
      <c r="FI90" s="489"/>
      <c r="FJ90" s="489"/>
      <c r="FK90" s="489"/>
      <c r="FL90" s="489"/>
      <c r="FM90" s="489"/>
      <c r="FN90" s="489"/>
      <c r="FO90" s="489"/>
      <c r="FP90" s="489"/>
      <c r="FQ90" s="489"/>
      <c r="FR90" s="489"/>
      <c r="FS90" s="489"/>
      <c r="FT90" s="489"/>
      <c r="FU90" s="489"/>
      <c r="FV90" s="489"/>
      <c r="FW90" s="489"/>
      <c r="FX90" s="489"/>
      <c r="FY90" s="489"/>
      <c r="FZ90" s="489"/>
      <c r="GA90" s="489"/>
      <c r="GB90" s="489"/>
      <c r="GC90" s="489"/>
      <c r="GD90" s="489"/>
      <c r="GE90" s="489"/>
      <c r="GF90" s="489"/>
      <c r="GG90" s="489"/>
      <c r="GH90" s="489"/>
      <c r="GI90" s="489"/>
      <c r="GJ90" s="489"/>
      <c r="GK90" s="489"/>
      <c r="GL90" s="489"/>
      <c r="GM90" s="489"/>
      <c r="GN90" s="489"/>
      <c r="GO90" s="489"/>
      <c r="GP90" s="489"/>
      <c r="GQ90" s="489"/>
      <c r="GR90" s="489"/>
      <c r="GS90" s="489"/>
      <c r="GT90" s="489"/>
      <c r="GU90" s="489"/>
      <c r="GV90" s="489"/>
      <c r="GW90" s="489"/>
      <c r="GX90" s="489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 s="373"/>
    </row>
    <row r="91" spans="1:318" ht="8.1" customHeight="1">
      <c r="A91"/>
      <c r="B91"/>
      <c r="C91"/>
      <c r="D91"/>
      <c r="E91"/>
      <c r="F91"/>
      <c r="G91"/>
      <c r="H91"/>
      <c r="I91"/>
      <c r="J91"/>
      <c r="K91" s="3"/>
      <c r="L91"/>
      <c r="M91"/>
      <c r="N91" s="3"/>
      <c r="O91" s="3"/>
      <c r="P91" s="3"/>
      <c r="Q91"/>
      <c r="R91"/>
      <c r="S91"/>
      <c r="T91"/>
      <c r="U91" s="3"/>
      <c r="V91"/>
      <c r="W91"/>
      <c r="X91" s="3"/>
      <c r="Y91" s="3"/>
      <c r="Z91" s="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 s="3"/>
      <c r="BS91"/>
      <c r="BT91"/>
      <c r="BU91"/>
      <c r="BV91"/>
      <c r="BW91" s="3"/>
      <c r="BX91"/>
      <c r="BY91"/>
      <c r="BZ91"/>
      <c r="CA91"/>
      <c r="CB91" s="3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 s="489"/>
      <c r="EL91" s="489"/>
      <c r="EM91" s="489"/>
      <c r="EN91" s="489"/>
      <c r="EO91" s="489"/>
      <c r="EP91" s="489"/>
      <c r="EQ91" s="489"/>
      <c r="ER91" s="489"/>
      <c r="ES91" s="489"/>
      <c r="ET91" s="489"/>
      <c r="EU91" s="489"/>
      <c r="EV91" s="489"/>
      <c r="EW91" s="489"/>
      <c r="EX91" s="489"/>
      <c r="EY91" s="489"/>
      <c r="EZ91" s="489"/>
      <c r="FA91" s="489"/>
      <c r="FB91" s="489"/>
      <c r="FC91" s="489"/>
      <c r="FD91" s="489"/>
      <c r="FE91" s="489"/>
      <c r="FF91" s="489"/>
      <c r="FG91" s="489"/>
      <c r="FH91" s="489"/>
      <c r="FI91" s="489"/>
      <c r="FJ91" s="489"/>
      <c r="FK91" s="489"/>
      <c r="FL91" s="489"/>
      <c r="FM91" s="489"/>
      <c r="FN91" s="489"/>
      <c r="FO91" s="489"/>
      <c r="FP91" s="489"/>
      <c r="FQ91" s="489"/>
      <c r="FR91" s="489"/>
      <c r="FS91" s="489"/>
      <c r="FT91" s="489"/>
      <c r="FU91" s="489"/>
      <c r="FV91" s="489"/>
      <c r="FW91" s="489"/>
      <c r="FX91" s="489"/>
      <c r="FY91" s="489"/>
      <c r="FZ91" s="489"/>
      <c r="GA91" s="489"/>
      <c r="GB91" s="489"/>
      <c r="GC91" s="489"/>
      <c r="GD91" s="489"/>
      <c r="GE91" s="489"/>
      <c r="GF91" s="489"/>
      <c r="GG91" s="489"/>
      <c r="GH91" s="489"/>
      <c r="GI91" s="489"/>
      <c r="GJ91" s="489"/>
      <c r="GK91" s="489"/>
      <c r="GL91" s="489"/>
      <c r="GM91" s="489"/>
      <c r="GN91" s="489"/>
      <c r="GO91" s="489"/>
      <c r="GP91" s="489"/>
      <c r="GQ91" s="489"/>
      <c r="GR91" s="489"/>
      <c r="GS91" s="489"/>
      <c r="GT91" s="489"/>
      <c r="GU91" s="489"/>
      <c r="GV91" s="489"/>
      <c r="GW91" s="489"/>
      <c r="GX91" s="489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 s="373"/>
    </row>
    <row r="92" spans="1:318" ht="8.1" customHeight="1">
      <c r="A92"/>
      <c r="B92"/>
      <c r="C92"/>
      <c r="D92"/>
      <c r="E92"/>
      <c r="F92"/>
      <c r="G92"/>
      <c r="H92"/>
      <c r="I92"/>
      <c r="J92"/>
      <c r="K92" s="3"/>
      <c r="L92"/>
      <c r="M92"/>
      <c r="N92" s="3"/>
      <c r="O92" s="3"/>
      <c r="P92" s="3"/>
      <c r="Q92"/>
      <c r="R92"/>
      <c r="S92"/>
      <c r="T92"/>
      <c r="U92" s="3"/>
      <c r="V92"/>
      <c r="W92"/>
      <c r="X92" s="3"/>
      <c r="Y92" s="3"/>
      <c r="Z92" s="3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 s="3"/>
      <c r="BS92"/>
      <c r="BT92"/>
      <c r="BU92"/>
      <c r="BV92"/>
      <c r="BW92" s="3"/>
      <c r="BX92"/>
      <c r="BY92"/>
      <c r="BZ92"/>
      <c r="CA92"/>
      <c r="CB92" s="3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 s="489"/>
      <c r="EL92" s="489"/>
      <c r="EM92" s="489"/>
      <c r="EN92" s="489"/>
      <c r="EO92" s="489"/>
      <c r="EP92" s="489"/>
      <c r="EQ92" s="489"/>
      <c r="ER92" s="489"/>
      <c r="ES92" s="489"/>
      <c r="ET92" s="489"/>
      <c r="EU92" s="489"/>
      <c r="EV92" s="489"/>
      <c r="EW92" s="489"/>
      <c r="EX92" s="489"/>
      <c r="EY92" s="489"/>
      <c r="EZ92" s="489"/>
      <c r="FA92" s="489"/>
      <c r="FB92" s="489"/>
      <c r="FC92" s="489"/>
      <c r="FD92" s="489"/>
      <c r="FE92" s="489"/>
      <c r="FF92" s="489"/>
      <c r="FG92" s="489"/>
      <c r="FH92" s="489"/>
      <c r="FI92" s="489"/>
      <c r="FJ92" s="489"/>
      <c r="FK92" s="489"/>
      <c r="FL92" s="489"/>
      <c r="FM92" s="489"/>
      <c r="FN92" s="489"/>
      <c r="FO92" s="489"/>
      <c r="FP92" s="489"/>
      <c r="FQ92" s="489"/>
      <c r="FR92" s="489"/>
      <c r="FS92" s="489"/>
      <c r="FT92" s="489"/>
      <c r="FU92" s="489"/>
      <c r="FV92" s="489"/>
      <c r="FW92" s="489"/>
      <c r="FX92" s="489"/>
      <c r="FY92" s="489"/>
      <c r="FZ92" s="489"/>
      <c r="GA92" s="489"/>
      <c r="GB92" s="489"/>
      <c r="GC92" s="489"/>
      <c r="GD92" s="489"/>
      <c r="GE92" s="489"/>
      <c r="GF92" s="489"/>
      <c r="GG92" s="489"/>
      <c r="GH92" s="489"/>
      <c r="GI92" s="489"/>
      <c r="GJ92" s="489"/>
      <c r="GK92" s="489"/>
      <c r="GL92" s="489"/>
      <c r="GM92" s="489"/>
      <c r="GN92" s="489"/>
      <c r="GO92" s="489"/>
      <c r="GP92" s="489"/>
      <c r="GQ92" s="489"/>
      <c r="GR92" s="489"/>
      <c r="GS92" s="489"/>
      <c r="GT92" s="489"/>
      <c r="GU92" s="489"/>
      <c r="GV92" s="489"/>
      <c r="GW92" s="489"/>
      <c r="GX92" s="489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 s="373"/>
    </row>
    <row r="93" spans="1:318" ht="8.1" customHeight="1">
      <c r="A93"/>
      <c r="B93"/>
      <c r="C93"/>
      <c r="D93"/>
      <c r="E93"/>
      <c r="F93"/>
      <c r="G93"/>
      <c r="H93"/>
      <c r="I93"/>
      <c r="J93"/>
      <c r="K93" s="3"/>
      <c r="L93"/>
      <c r="M93"/>
      <c r="N93" s="3"/>
      <c r="O93" s="3"/>
      <c r="P93" s="3"/>
      <c r="Q93"/>
      <c r="R93"/>
      <c r="S93"/>
      <c r="T93"/>
      <c r="U93" s="3"/>
      <c r="V93"/>
      <c r="W93"/>
      <c r="X93" s="3"/>
      <c r="Y93" s="3"/>
      <c r="Z93" s="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 s="3"/>
      <c r="BS93"/>
      <c r="BT93"/>
      <c r="BU93"/>
      <c r="BV93"/>
      <c r="BW93" s="3"/>
      <c r="BX93"/>
      <c r="BY93"/>
      <c r="BZ93"/>
      <c r="CA93"/>
      <c r="CB93" s="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 s="489"/>
      <c r="EL93" s="489"/>
      <c r="EM93" s="489"/>
      <c r="EN93" s="489"/>
      <c r="EO93" s="489"/>
      <c r="EP93" s="489"/>
      <c r="EQ93" s="489"/>
      <c r="ER93" s="489"/>
      <c r="ES93" s="489"/>
      <c r="ET93" s="489"/>
      <c r="EU93" s="489"/>
      <c r="EV93" s="489"/>
      <c r="EW93" s="489"/>
      <c r="EX93" s="489"/>
      <c r="EY93" s="489"/>
      <c r="EZ93" s="489"/>
      <c r="FA93" s="489"/>
      <c r="FB93" s="489"/>
      <c r="FC93" s="489"/>
      <c r="FD93" s="489"/>
      <c r="FE93" s="489"/>
      <c r="FF93" s="489"/>
      <c r="FG93" s="489"/>
      <c r="FH93" s="489"/>
      <c r="FI93" s="489"/>
      <c r="FJ93" s="489"/>
      <c r="FK93" s="489"/>
      <c r="FL93" s="489"/>
      <c r="FM93" s="489"/>
      <c r="FN93" s="489"/>
      <c r="FO93" s="489"/>
      <c r="FP93" s="489"/>
      <c r="FQ93" s="489"/>
      <c r="FR93" s="489"/>
      <c r="FS93" s="489"/>
      <c r="FT93" s="489"/>
      <c r="FU93" s="489"/>
      <c r="FV93" s="489"/>
      <c r="FW93" s="489"/>
      <c r="FX93" s="489"/>
      <c r="FY93" s="489"/>
      <c r="FZ93" s="489"/>
      <c r="GA93" s="489"/>
      <c r="GB93" s="489"/>
      <c r="GC93" s="489"/>
      <c r="GD93" s="489"/>
      <c r="GE93" s="489"/>
      <c r="GF93" s="489"/>
      <c r="GG93" s="489"/>
      <c r="GH93" s="489"/>
      <c r="GI93" s="489"/>
      <c r="GJ93" s="489"/>
      <c r="GK93" s="489"/>
      <c r="GL93" s="489"/>
      <c r="GM93" s="489"/>
      <c r="GN93" s="489"/>
      <c r="GO93" s="489"/>
      <c r="GP93" s="489"/>
      <c r="GQ93" s="489"/>
      <c r="GR93" s="489"/>
      <c r="GS93" s="489"/>
      <c r="GT93" s="489"/>
      <c r="GU93" s="489"/>
      <c r="GV93" s="489"/>
      <c r="GW93" s="489"/>
      <c r="GX93" s="489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 s="373"/>
    </row>
    <row r="94" spans="1:318" ht="8.1" customHeight="1">
      <c r="A94"/>
      <c r="B94"/>
      <c r="C94"/>
      <c r="D94"/>
      <c r="E94"/>
      <c r="F94"/>
      <c r="G94"/>
      <c r="H94"/>
      <c r="I94"/>
      <c r="J94"/>
      <c r="K94" s="3"/>
      <c r="L94"/>
      <c r="M94"/>
      <c r="N94" s="3"/>
      <c r="O94" s="3"/>
      <c r="P94" s="3"/>
      <c r="Q94"/>
      <c r="R94"/>
      <c r="S94"/>
      <c r="T94"/>
      <c r="U94" s="3"/>
      <c r="V94"/>
      <c r="W94"/>
      <c r="X94" s="3"/>
      <c r="Y94" s="3"/>
      <c r="Z94" s="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 s="3"/>
      <c r="BS94"/>
      <c r="BT94"/>
      <c r="BU94"/>
      <c r="BV94"/>
      <c r="BW94" s="3"/>
      <c r="BX94"/>
      <c r="BY94"/>
      <c r="BZ94"/>
      <c r="CA94"/>
      <c r="CB94" s="3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 s="489"/>
      <c r="EL94" s="489"/>
      <c r="EM94" s="489"/>
      <c r="EN94" s="489"/>
      <c r="EO94" s="489"/>
      <c r="EP94" s="489"/>
      <c r="EQ94" s="489"/>
      <c r="ER94" s="489"/>
      <c r="ES94" s="489"/>
      <c r="ET94" s="489"/>
      <c r="EU94" s="489"/>
      <c r="EV94" s="489"/>
      <c r="EW94" s="489"/>
      <c r="EX94" s="489"/>
      <c r="EY94" s="489"/>
      <c r="EZ94" s="489"/>
      <c r="FA94" s="489"/>
      <c r="FB94" s="489"/>
      <c r="FC94" s="489"/>
      <c r="FD94" s="489"/>
      <c r="FE94" s="489"/>
      <c r="FF94" s="489"/>
      <c r="FG94" s="489"/>
      <c r="FH94" s="489"/>
      <c r="FI94" s="489"/>
      <c r="FJ94" s="489"/>
      <c r="FK94" s="489"/>
      <c r="FL94" s="489"/>
      <c r="FM94" s="489"/>
      <c r="FN94" s="489"/>
      <c r="FO94" s="489"/>
      <c r="FP94" s="489"/>
      <c r="FQ94" s="489"/>
      <c r="FR94" s="489"/>
      <c r="FS94" s="489"/>
      <c r="FT94" s="489"/>
      <c r="FU94" s="489"/>
      <c r="FV94" s="489"/>
      <c r="FW94" s="489"/>
      <c r="FX94" s="489"/>
      <c r="FY94" s="489"/>
      <c r="FZ94" s="489"/>
      <c r="GA94" s="489"/>
      <c r="GB94" s="489"/>
      <c r="GC94" s="489"/>
      <c r="GD94" s="489"/>
      <c r="GE94" s="489"/>
      <c r="GF94" s="489"/>
      <c r="GG94" s="489"/>
      <c r="GH94" s="489"/>
      <c r="GI94" s="489"/>
      <c r="GJ94" s="489"/>
      <c r="GK94" s="489"/>
      <c r="GL94" s="489"/>
      <c r="GM94" s="489"/>
      <c r="GN94" s="489"/>
      <c r="GO94" s="489"/>
      <c r="GP94" s="489"/>
      <c r="GQ94" s="489"/>
      <c r="GR94" s="489"/>
      <c r="GS94" s="489"/>
      <c r="GT94" s="489"/>
      <c r="GU94" s="489"/>
      <c r="GV94" s="489"/>
      <c r="GW94" s="489"/>
      <c r="GX94" s="489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 s="373"/>
    </row>
    <row r="95" spans="1:318" ht="8.1" customHeight="1">
      <c r="A95"/>
      <c r="B95"/>
      <c r="C95"/>
      <c r="D95"/>
      <c r="E95"/>
      <c r="F95"/>
      <c r="G95"/>
      <c r="H95"/>
      <c r="I95"/>
      <c r="J95"/>
      <c r="K95" s="3"/>
      <c r="L95"/>
      <c r="M95"/>
      <c r="N95" s="3"/>
      <c r="O95" s="3"/>
      <c r="P95" s="3"/>
      <c r="Q95"/>
      <c r="R95"/>
      <c r="S95"/>
      <c r="T95"/>
      <c r="U95" s="3"/>
      <c r="V95"/>
      <c r="W95"/>
      <c r="X95" s="3"/>
      <c r="Y95" s="3"/>
      <c r="Z95" s="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 s="3"/>
      <c r="BS95"/>
      <c r="BT95"/>
      <c r="BU95"/>
      <c r="BV95"/>
      <c r="BW95" s="3"/>
      <c r="BX95"/>
      <c r="BY95"/>
      <c r="BZ95"/>
      <c r="CA95"/>
      <c r="CB95" s="3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 s="489"/>
      <c r="EL95" s="489"/>
      <c r="EM95" s="489"/>
      <c r="EN95" s="489"/>
      <c r="EO95" s="489"/>
      <c r="EP95" s="489"/>
      <c r="EQ95" s="489"/>
      <c r="ER95" s="489"/>
      <c r="ES95" s="489"/>
      <c r="ET95" s="489"/>
      <c r="EU95" s="489"/>
      <c r="EV95" s="489"/>
      <c r="EW95" s="489"/>
      <c r="EX95" s="489"/>
      <c r="EY95" s="489"/>
      <c r="EZ95" s="489"/>
      <c r="FA95" s="489"/>
      <c r="FB95" s="489"/>
      <c r="FC95" s="489"/>
      <c r="FD95" s="489"/>
      <c r="FE95" s="489"/>
      <c r="FF95" s="489"/>
      <c r="FG95" s="489"/>
      <c r="FH95" s="489"/>
      <c r="FI95" s="489"/>
      <c r="FJ95" s="489"/>
      <c r="FK95" s="489"/>
      <c r="FL95" s="489"/>
      <c r="FM95" s="489"/>
      <c r="FN95" s="489"/>
      <c r="FO95" s="489"/>
      <c r="FP95" s="489"/>
      <c r="FQ95" s="489"/>
      <c r="FR95" s="489"/>
      <c r="FS95" s="489"/>
      <c r="FT95" s="489"/>
      <c r="FU95" s="489"/>
      <c r="FV95" s="489"/>
      <c r="FW95" s="489"/>
      <c r="FX95" s="489"/>
      <c r="FY95" s="489"/>
      <c r="FZ95" s="489"/>
      <c r="GA95" s="489"/>
      <c r="GB95" s="489"/>
      <c r="GC95" s="489"/>
      <c r="GD95" s="489"/>
      <c r="GE95" s="489"/>
      <c r="GF95" s="489"/>
      <c r="GG95" s="489"/>
      <c r="GH95" s="489"/>
      <c r="GI95" s="489"/>
      <c r="GJ95" s="489"/>
      <c r="GK95" s="489"/>
      <c r="GL95" s="489"/>
      <c r="GM95" s="489"/>
      <c r="GN95" s="489"/>
      <c r="GO95" s="489"/>
      <c r="GP95" s="489"/>
      <c r="GQ95" s="489"/>
      <c r="GR95" s="489"/>
      <c r="GS95" s="489"/>
      <c r="GT95" s="489"/>
      <c r="GU95" s="489"/>
      <c r="GV95" s="489"/>
      <c r="GW95" s="489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 s="373"/>
    </row>
    <row r="96" spans="1:318" ht="8.1" customHeight="1">
      <c r="A96"/>
      <c r="B96"/>
      <c r="C96"/>
      <c r="D96"/>
      <c r="E96"/>
      <c r="F96"/>
      <c r="G96"/>
      <c r="H96"/>
      <c r="I96"/>
      <c r="J96"/>
      <c r="K96" s="3"/>
      <c r="L96"/>
      <c r="M96"/>
      <c r="N96" s="3"/>
      <c r="O96" s="3"/>
      <c r="P96" s="3"/>
      <c r="Q96"/>
      <c r="R96"/>
      <c r="S96"/>
      <c r="T96"/>
      <c r="U96" s="3"/>
      <c r="V96"/>
      <c r="W96"/>
      <c r="X96" s="3"/>
      <c r="Y96" s="3"/>
      <c r="Z96" s="3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 s="3"/>
      <c r="BS96"/>
      <c r="BT96"/>
      <c r="BU96"/>
      <c r="BV96"/>
      <c r="BW96" s="3"/>
      <c r="BX96"/>
      <c r="BY96"/>
      <c r="BZ96"/>
      <c r="CA96"/>
      <c r="CB96" s="3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 s="489"/>
      <c r="EL96" s="489"/>
      <c r="EM96" s="489"/>
      <c r="EN96" s="489"/>
      <c r="EO96" s="489"/>
      <c r="EP96" s="489"/>
      <c r="EQ96" s="489"/>
      <c r="ER96" s="489"/>
      <c r="ES96" s="489"/>
      <c r="ET96" s="489"/>
      <c r="EU96" s="489"/>
      <c r="EV96" s="489"/>
      <c r="EW96" s="489"/>
      <c r="EX96" s="489"/>
      <c r="EY96" s="489"/>
      <c r="EZ96" s="489"/>
      <c r="FA96" s="489"/>
      <c r="FB96" s="489"/>
      <c r="FC96" s="489"/>
      <c r="FD96" s="489"/>
      <c r="FE96" s="489"/>
      <c r="FF96" s="489"/>
      <c r="FG96" s="489"/>
      <c r="FH96" s="489"/>
      <c r="FI96" s="489"/>
      <c r="FJ96" s="489"/>
      <c r="FK96" s="489"/>
      <c r="FL96" s="489"/>
      <c r="FM96" s="489"/>
      <c r="FN96" s="489"/>
      <c r="FO96" s="489"/>
      <c r="FP96" s="489"/>
      <c r="FQ96" s="489"/>
      <c r="FR96" s="489"/>
      <c r="FS96" s="489"/>
      <c r="FT96" s="489"/>
      <c r="FU96" s="489"/>
      <c r="FV96" s="489"/>
      <c r="FW96" s="489"/>
      <c r="FX96" s="489"/>
      <c r="FY96" s="489"/>
      <c r="FZ96" s="489"/>
      <c r="GA96" s="489"/>
      <c r="GB96" s="489"/>
      <c r="GC96" s="489"/>
      <c r="GD96" s="489"/>
      <c r="GE96" s="489"/>
      <c r="GF96" s="489"/>
      <c r="GG96" s="489"/>
      <c r="GH96" s="489"/>
      <c r="GI96" s="489"/>
      <c r="GJ96" s="489"/>
      <c r="GK96" s="489"/>
      <c r="GL96" s="489"/>
      <c r="GM96" s="489"/>
      <c r="GN96" s="489"/>
      <c r="GO96" s="489"/>
      <c r="GP96" s="489"/>
      <c r="GQ96" s="489"/>
      <c r="GR96" s="489"/>
      <c r="GS96" s="489"/>
      <c r="GT96" s="489"/>
      <c r="GU96" s="489"/>
      <c r="GV96" s="489"/>
      <c r="GW96" s="489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 s="373"/>
    </row>
    <row r="97" spans="1:241" ht="8.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 s="489"/>
      <c r="EL97" s="489"/>
      <c r="EM97" s="489"/>
      <c r="EN97" s="489"/>
      <c r="EO97" s="489"/>
      <c r="EP97" s="489"/>
      <c r="EQ97" s="489"/>
      <c r="ER97" s="489"/>
      <c r="ES97" s="489"/>
      <c r="ET97" s="489"/>
      <c r="EU97" s="489"/>
      <c r="EV97" s="489"/>
      <c r="EW97" s="489"/>
      <c r="EX97" s="489"/>
      <c r="EY97" s="489"/>
      <c r="EZ97" s="489"/>
      <c r="FA97" s="489"/>
      <c r="FB97" s="489"/>
      <c r="FC97" s="489"/>
      <c r="FD97" s="489"/>
      <c r="FE97" s="489"/>
      <c r="FF97" s="489"/>
      <c r="FG97" s="489"/>
      <c r="FH97" s="489"/>
      <c r="FI97" s="489"/>
      <c r="FJ97" s="489"/>
      <c r="FK97" s="489"/>
      <c r="FL97" s="489"/>
      <c r="FM97" s="489"/>
      <c r="FN97" s="489"/>
      <c r="FO97" s="489"/>
      <c r="FP97" s="489"/>
      <c r="FQ97" s="489"/>
      <c r="FR97" s="489"/>
      <c r="FS97" s="489"/>
      <c r="FT97" s="489"/>
      <c r="FU97" s="489"/>
      <c r="FV97" s="489"/>
      <c r="FW97" s="489"/>
      <c r="FX97" s="489"/>
      <c r="FY97" s="489"/>
      <c r="FZ97" s="489"/>
      <c r="GA97" s="489"/>
      <c r="GB97" s="489"/>
      <c r="GC97" s="489"/>
      <c r="GD97" s="489"/>
      <c r="GE97" s="489"/>
      <c r="GF97" s="489"/>
      <c r="GG97" s="489"/>
      <c r="GH97" s="489"/>
      <c r="GI97" s="489"/>
      <c r="GJ97" s="489"/>
      <c r="GK97" s="489"/>
      <c r="GL97" s="489"/>
      <c r="GM97" s="489"/>
      <c r="GN97" s="489"/>
      <c r="GO97" s="489"/>
      <c r="GP97" s="489"/>
      <c r="GQ97" s="489"/>
      <c r="GR97" s="489"/>
      <c r="GS97" s="489"/>
      <c r="GT97" s="489"/>
      <c r="GU97" s="489"/>
      <c r="GV97" s="489"/>
      <c r="GW97" s="489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 s="373"/>
    </row>
    <row r="98" spans="1:241" ht="8.1" customHeight="1"/>
    <row r="99" spans="1:241" ht="8.1" customHeight="1"/>
    <row r="100" spans="1:241" ht="8.1" customHeight="1"/>
    <row r="101" spans="1:241" ht="8.1" customHeight="1"/>
    <row r="102" spans="1:241" ht="8.1" customHeight="1">
      <c r="BA102"/>
    </row>
    <row r="103" spans="1:241" ht="8.1" customHeight="1"/>
    <row r="104" spans="1:241" ht="8.1" customHeight="1"/>
    <row r="105" spans="1:241" ht="8.1" customHeight="1"/>
    <row r="106" spans="1:241" ht="8.1" customHeight="1"/>
    <row r="107" spans="1:241" ht="8.1" customHeight="1"/>
    <row r="108" spans="1:241" ht="8.1" customHeight="1"/>
    <row r="109" spans="1:241" ht="8.1" customHeight="1"/>
    <row r="110" spans="1:241" ht="8.1" customHeight="1"/>
    <row r="111" spans="1:241" ht="8.1" customHeight="1"/>
    <row r="112" spans="1:241" ht="8.1" customHeight="1"/>
  </sheetData>
  <sheetProtection selectLockedCells="1" selectUnlockedCells="1"/>
  <mergeCells count="1539">
    <mergeCell ref="IL43:IL46"/>
    <mergeCell ref="IL49:IL52"/>
    <mergeCell ref="IL53:IL56"/>
    <mergeCell ref="IL57:IL60"/>
    <mergeCell ref="IL61:IL64"/>
    <mergeCell ref="IL65:IL68"/>
    <mergeCell ref="IL69:IL72"/>
    <mergeCell ref="IL73:IL76"/>
    <mergeCell ref="IX11:IX14"/>
    <mergeCell ref="IY11:IY14"/>
    <mergeCell ref="JB11:JB14"/>
    <mergeCell ref="JC11:JC14"/>
    <mergeCell ref="IQ7:IQ10"/>
    <mergeCell ref="JD7:JD10"/>
    <mergeCell ref="JD11:JD14"/>
    <mergeCell ref="JD15:JD18"/>
    <mergeCell ref="JD19:JD22"/>
    <mergeCell ref="JD23:JD26"/>
    <mergeCell ref="JD27:JD30"/>
    <mergeCell ref="JD31:JD34"/>
    <mergeCell ref="JD35:JD38"/>
    <mergeCell ref="IL7:IL10"/>
    <mergeCell ref="IL11:IL14"/>
    <mergeCell ref="IL15:IL18"/>
    <mergeCell ref="IL19:IL22"/>
    <mergeCell ref="IL23:IL26"/>
    <mergeCell ref="IL27:IL30"/>
    <mergeCell ref="IL31:IL34"/>
    <mergeCell ref="IL35:IL38"/>
    <mergeCell ref="IL39:IL42"/>
    <mergeCell ref="IZ39:IZ42"/>
    <mergeCell ref="IZ43:IZ46"/>
    <mergeCell ref="LA49:LA52"/>
    <mergeCell ref="LA39:LA42"/>
    <mergeCell ref="LD85:LD88"/>
    <mergeCell ref="LE85:LE88"/>
    <mergeCell ref="KT85:KT88"/>
    <mergeCell ref="KU85:KU88"/>
    <mergeCell ref="KV85:KV88"/>
    <mergeCell ref="KZ85:KZ88"/>
    <mergeCell ref="KW85:KW88"/>
    <mergeCell ref="JQ85:JQ88"/>
    <mergeCell ref="JR85:JR88"/>
    <mergeCell ref="JU85:JU88"/>
    <mergeCell ref="JV85:JV88"/>
    <mergeCell ref="JW85:JW88"/>
    <mergeCell ref="JX85:JX88"/>
    <mergeCell ref="KC85:KC88"/>
    <mergeCell ref="KD85:KD88"/>
    <mergeCell ref="KE85:KE88"/>
    <mergeCell ref="KF85:KF88"/>
    <mergeCell ref="KG85:KG88"/>
    <mergeCell ref="KH85:KH88"/>
    <mergeCell ref="KI85:KI88"/>
    <mergeCell ref="KR81:KR84"/>
    <mergeCell ref="KY81:KY84"/>
    <mergeCell ref="KZ81:KZ84"/>
    <mergeCell ref="LE81:LE84"/>
    <mergeCell ref="LA81:LA84"/>
    <mergeCell ref="LC81:LC84"/>
    <mergeCell ref="KS81:KS84"/>
    <mergeCell ref="KT81:KT84"/>
    <mergeCell ref="KU81:KU84"/>
    <mergeCell ref="KV81:KV84"/>
    <mergeCell ref="LF81:LF84"/>
    <mergeCell ref="II85:II88"/>
    <mergeCell ref="IJ85:IJ88"/>
    <mergeCell ref="IK85:IK88"/>
    <mergeCell ref="IM85:IM88"/>
    <mergeCell ref="IN85:IN88"/>
    <mergeCell ref="IO85:IO88"/>
    <mergeCell ref="KX81:KX84"/>
    <mergeCell ref="IP85:IP88"/>
    <mergeCell ref="IQ85:IQ88"/>
    <mergeCell ref="IR85:IR88"/>
    <mergeCell ref="IS85:IS88"/>
    <mergeCell ref="IT85:IT88"/>
    <mergeCell ref="IU85:IU88"/>
    <mergeCell ref="IV85:IV88"/>
    <mergeCell ref="IW85:IW88"/>
    <mergeCell ref="IX85:IX88"/>
    <mergeCell ref="KR85:KR88"/>
    <mergeCell ref="KK85:KK88"/>
    <mergeCell ref="KL85:KL88"/>
    <mergeCell ref="KM85:KM88"/>
    <mergeCell ref="LF85:LF88"/>
    <mergeCell ref="IL81:IL84"/>
    <mergeCell ref="IL85:IL88"/>
    <mergeCell ref="JY85:JY88"/>
    <mergeCell ref="JZ85:JZ88"/>
    <mergeCell ref="KA85:KA88"/>
    <mergeCell ref="KB85:KB88"/>
    <mergeCell ref="KX85:KX88"/>
    <mergeCell ref="KY85:KY88"/>
    <mergeCell ref="LC85:LC88"/>
    <mergeCell ref="IY85:IY88"/>
    <mergeCell ref="JB85:JB88"/>
    <mergeCell ref="IZ85:IZ88"/>
    <mergeCell ref="KO81:KO84"/>
    <mergeCell ref="KP81:KP84"/>
    <mergeCell ref="KQ81:KQ84"/>
    <mergeCell ref="JF85:JF88"/>
    <mergeCell ref="JG85:JG88"/>
    <mergeCell ref="JH85:JH88"/>
    <mergeCell ref="JJ85:JJ88"/>
    <mergeCell ref="JD85:JD88"/>
    <mergeCell ref="JK85:JK88"/>
    <mergeCell ref="JN85:JN88"/>
    <mergeCell ref="JO85:JO88"/>
    <mergeCell ref="JL85:JL88"/>
    <mergeCell ref="JM85:JM88"/>
    <mergeCell ref="JP85:JP88"/>
    <mergeCell ref="KJ85:KJ88"/>
    <mergeCell ref="KP85:KP88"/>
    <mergeCell ref="KQ85:KQ88"/>
    <mergeCell ref="KK81:KK84"/>
    <mergeCell ref="KL81:KL84"/>
    <mergeCell ref="KM81:KM84"/>
    <mergeCell ref="JA85:JA88"/>
    <mergeCell ref="JC85:JC88"/>
    <mergeCell ref="JE85:JE88"/>
    <mergeCell ref="KN85:KN88"/>
    <mergeCell ref="KO85:KO88"/>
    <mergeCell ref="KW81:KW84"/>
    <mergeCell ref="LD81:LD84"/>
    <mergeCell ref="JV81:JV84"/>
    <mergeCell ref="JW81:JW84"/>
    <mergeCell ref="JI85:JI88"/>
    <mergeCell ref="JX81:JX84"/>
    <mergeCell ref="JY81:JY84"/>
    <mergeCell ref="JZ81:JZ84"/>
    <mergeCell ref="KA81:KA84"/>
    <mergeCell ref="KB81:KB84"/>
    <mergeCell ref="KC81:KC84"/>
    <mergeCell ref="KD81:KD84"/>
    <mergeCell ref="KE81:KE84"/>
    <mergeCell ref="KF81:KF84"/>
    <mergeCell ref="KG81:KG84"/>
    <mergeCell ref="KH81:KH84"/>
    <mergeCell ref="KI81:KI84"/>
    <mergeCell ref="KJ81:KJ84"/>
    <mergeCell ref="KN81:KN84"/>
    <mergeCell ref="JI81:JI84"/>
    <mergeCell ref="LA85:LA88"/>
    <mergeCell ref="KS85:KS88"/>
    <mergeCell ref="KX77:KX80"/>
    <mergeCell ref="KY77:KY80"/>
    <mergeCell ref="KZ77:KZ80"/>
    <mergeCell ref="LA77:LA80"/>
    <mergeCell ref="LC77:LC80"/>
    <mergeCell ref="KS77:KS80"/>
    <mergeCell ref="KT77:KT80"/>
    <mergeCell ref="KU77:KU80"/>
    <mergeCell ref="KV77:KV80"/>
    <mergeCell ref="KW77:KW80"/>
    <mergeCell ref="LD77:LD80"/>
    <mergeCell ref="LE77:LE80"/>
    <mergeCell ref="LF77:LF80"/>
    <mergeCell ref="II81:II84"/>
    <mergeCell ref="IJ81:IJ84"/>
    <mergeCell ref="IK81:IK84"/>
    <mergeCell ref="IM81:IM84"/>
    <mergeCell ref="IN81:IN84"/>
    <mergeCell ref="IO81:IO84"/>
    <mergeCell ref="IP81:IP84"/>
    <mergeCell ref="IQ81:IQ84"/>
    <mergeCell ref="IR81:IR84"/>
    <mergeCell ref="IS81:IS84"/>
    <mergeCell ref="IT81:IT84"/>
    <mergeCell ref="IU81:IU84"/>
    <mergeCell ref="IV81:IV84"/>
    <mergeCell ref="JO81:JO84"/>
    <mergeCell ref="IW81:IW84"/>
    <mergeCell ref="IX81:IX84"/>
    <mergeCell ref="IY81:IY84"/>
    <mergeCell ref="JF81:JF84"/>
    <mergeCell ref="JG81:JG84"/>
    <mergeCell ref="JY77:JY80"/>
    <mergeCell ref="JZ77:JZ80"/>
    <mergeCell ref="KA77:KA80"/>
    <mergeCell ref="KB77:KB80"/>
    <mergeCell ref="KC77:KC80"/>
    <mergeCell ref="KD77:KD80"/>
    <mergeCell ref="KE77:KE80"/>
    <mergeCell ref="KF77:KF80"/>
    <mergeCell ref="KG77:KG80"/>
    <mergeCell ref="KH77:KH80"/>
    <mergeCell ref="KI77:KI80"/>
    <mergeCell ref="KJ77:KJ80"/>
    <mergeCell ref="KN77:KN80"/>
    <mergeCell ref="KO77:KO80"/>
    <mergeCell ref="KP77:KP80"/>
    <mergeCell ref="KQ77:KQ80"/>
    <mergeCell ref="KR77:KR80"/>
    <mergeCell ref="KK77:KK80"/>
    <mergeCell ref="KL77:KL80"/>
    <mergeCell ref="KM77:KM80"/>
    <mergeCell ref="JM77:JM80"/>
    <mergeCell ref="JN77:JN80"/>
    <mergeCell ref="JO77:JO80"/>
    <mergeCell ref="JP77:JP80"/>
    <mergeCell ref="IZ77:IZ80"/>
    <mergeCell ref="JF77:JF80"/>
    <mergeCell ref="JG77:JG80"/>
    <mergeCell ref="JH77:JH80"/>
    <mergeCell ref="JJ77:JJ80"/>
    <mergeCell ref="JK77:JK80"/>
    <mergeCell ref="JQ77:JQ80"/>
    <mergeCell ref="JR77:JR80"/>
    <mergeCell ref="JU77:JU80"/>
    <mergeCell ref="JV77:JV80"/>
    <mergeCell ref="JW77:JW80"/>
    <mergeCell ref="JX77:JX80"/>
    <mergeCell ref="JH81:JH84"/>
    <mergeCell ref="JD81:JD84"/>
    <mergeCell ref="JP81:JP84"/>
    <mergeCell ref="IZ81:IZ84"/>
    <mergeCell ref="JB81:JB84"/>
    <mergeCell ref="JC81:JC84"/>
    <mergeCell ref="JE81:JE84"/>
    <mergeCell ref="JJ81:JJ84"/>
    <mergeCell ref="JK81:JK84"/>
    <mergeCell ref="JL81:JL84"/>
    <mergeCell ref="JM81:JM84"/>
    <mergeCell ref="JN81:JN84"/>
    <mergeCell ref="JQ81:JQ84"/>
    <mergeCell ref="JR81:JR84"/>
    <mergeCell ref="JU81:JU84"/>
    <mergeCell ref="II77:II80"/>
    <mergeCell ref="IJ77:IJ80"/>
    <mergeCell ref="IK77:IK80"/>
    <mergeCell ref="IM77:IM80"/>
    <mergeCell ref="IN77:IN80"/>
    <mergeCell ref="IO77:IO80"/>
    <mergeCell ref="IP77:IP80"/>
    <mergeCell ref="IQ77:IQ80"/>
    <mergeCell ref="IR77:IR80"/>
    <mergeCell ref="IS77:IS80"/>
    <mergeCell ref="IT77:IT80"/>
    <mergeCell ref="IU77:IU80"/>
    <mergeCell ref="IV77:IV80"/>
    <mergeCell ref="JL77:JL80"/>
    <mergeCell ref="IW77:IW80"/>
    <mergeCell ref="IX77:IX80"/>
    <mergeCell ref="IY77:IY80"/>
    <mergeCell ref="JB77:JB80"/>
    <mergeCell ref="JC77:JC80"/>
    <mergeCell ref="JE77:JE80"/>
    <mergeCell ref="JD77:JD80"/>
    <mergeCell ref="IL77:IL80"/>
    <mergeCell ref="KR73:KR76"/>
    <mergeCell ref="KK73:KK76"/>
    <mergeCell ref="KL73:KL76"/>
    <mergeCell ref="KM73:KM76"/>
    <mergeCell ref="KX73:KX76"/>
    <mergeCell ref="KY73:KY76"/>
    <mergeCell ref="KZ73:KZ76"/>
    <mergeCell ref="LA73:LA76"/>
    <mergeCell ref="LC73:LC76"/>
    <mergeCell ref="KS73:KS76"/>
    <mergeCell ref="KT73:KT76"/>
    <mergeCell ref="KU73:KU76"/>
    <mergeCell ref="KV73:KV76"/>
    <mergeCell ref="KW73:KW76"/>
    <mergeCell ref="LD73:LD76"/>
    <mergeCell ref="LE73:LE76"/>
    <mergeCell ref="LF73:LF76"/>
    <mergeCell ref="LB73:LB76"/>
    <mergeCell ref="JX73:JX76"/>
    <mergeCell ref="JY73:JY76"/>
    <mergeCell ref="JZ73:JZ76"/>
    <mergeCell ref="KA73:KA76"/>
    <mergeCell ref="KB73:KB76"/>
    <mergeCell ref="KC73:KC76"/>
    <mergeCell ref="KD73:KD76"/>
    <mergeCell ref="KE73:KE76"/>
    <mergeCell ref="KF73:KF76"/>
    <mergeCell ref="KG73:KG76"/>
    <mergeCell ref="KH73:KH76"/>
    <mergeCell ref="KI73:KI76"/>
    <mergeCell ref="KJ73:KJ76"/>
    <mergeCell ref="KN73:KN76"/>
    <mergeCell ref="KO73:KO76"/>
    <mergeCell ref="KP73:KP76"/>
    <mergeCell ref="KQ73:KQ76"/>
    <mergeCell ref="JH73:JH76"/>
    <mergeCell ref="JD73:JD76"/>
    <mergeCell ref="JP73:JP76"/>
    <mergeCell ref="IZ73:IZ76"/>
    <mergeCell ref="JB73:JB76"/>
    <mergeCell ref="JC73:JC76"/>
    <mergeCell ref="JE73:JE76"/>
    <mergeCell ref="JJ73:JJ76"/>
    <mergeCell ref="JK73:JK76"/>
    <mergeCell ref="JL73:JL76"/>
    <mergeCell ref="JM73:JM76"/>
    <mergeCell ref="JN73:JN76"/>
    <mergeCell ref="JQ73:JQ76"/>
    <mergeCell ref="JR73:JR76"/>
    <mergeCell ref="JU73:JU76"/>
    <mergeCell ref="JV73:JV76"/>
    <mergeCell ref="JW73:JW76"/>
    <mergeCell ref="KX69:KX72"/>
    <mergeCell ref="KY69:KY72"/>
    <mergeCell ref="KZ69:KZ72"/>
    <mergeCell ref="LA69:LA72"/>
    <mergeCell ref="LC69:LC72"/>
    <mergeCell ref="KS69:KS72"/>
    <mergeCell ref="KT69:KT72"/>
    <mergeCell ref="KU69:KU72"/>
    <mergeCell ref="KV69:KV72"/>
    <mergeCell ref="KW69:KW72"/>
    <mergeCell ref="LD69:LD72"/>
    <mergeCell ref="LE69:LE72"/>
    <mergeCell ref="LF69:LF72"/>
    <mergeCell ref="II73:II76"/>
    <mergeCell ref="IJ73:IJ76"/>
    <mergeCell ref="IK73:IK76"/>
    <mergeCell ref="IM73:IM76"/>
    <mergeCell ref="IN73:IN76"/>
    <mergeCell ref="IO73:IO76"/>
    <mergeCell ref="IP73:IP76"/>
    <mergeCell ref="IQ73:IQ76"/>
    <mergeCell ref="IR73:IR76"/>
    <mergeCell ref="IS73:IS76"/>
    <mergeCell ref="IT73:IT76"/>
    <mergeCell ref="IU73:IU76"/>
    <mergeCell ref="IV73:IV76"/>
    <mergeCell ref="JO73:JO76"/>
    <mergeCell ref="IW73:IW76"/>
    <mergeCell ref="IX73:IX76"/>
    <mergeCell ref="IY73:IY76"/>
    <mergeCell ref="JF73:JF76"/>
    <mergeCell ref="JG73:JG76"/>
    <mergeCell ref="JZ69:JZ72"/>
    <mergeCell ref="KA69:KA72"/>
    <mergeCell ref="KB69:KB72"/>
    <mergeCell ref="KC69:KC72"/>
    <mergeCell ref="KD69:KD72"/>
    <mergeCell ref="KE69:KE72"/>
    <mergeCell ref="KF69:KF72"/>
    <mergeCell ref="KG69:KG72"/>
    <mergeCell ref="KH69:KH72"/>
    <mergeCell ref="KI69:KI72"/>
    <mergeCell ref="KJ69:KJ72"/>
    <mergeCell ref="KN69:KN72"/>
    <mergeCell ref="KO69:KO72"/>
    <mergeCell ref="KP69:KP72"/>
    <mergeCell ref="KQ69:KQ72"/>
    <mergeCell ref="KR69:KR72"/>
    <mergeCell ref="KK69:KK72"/>
    <mergeCell ref="KL69:KL72"/>
    <mergeCell ref="KM69:KM72"/>
    <mergeCell ref="JM69:JM72"/>
    <mergeCell ref="JN69:JN72"/>
    <mergeCell ref="JO69:JO72"/>
    <mergeCell ref="JP69:JP72"/>
    <mergeCell ref="IZ69:IZ72"/>
    <mergeCell ref="JF69:JF72"/>
    <mergeCell ref="JG69:JG72"/>
    <mergeCell ref="JH69:JH72"/>
    <mergeCell ref="JJ69:JJ72"/>
    <mergeCell ref="JK69:JK72"/>
    <mergeCell ref="JQ69:JQ72"/>
    <mergeCell ref="JR69:JR72"/>
    <mergeCell ref="JU69:JU72"/>
    <mergeCell ref="JV69:JV72"/>
    <mergeCell ref="JW69:JW72"/>
    <mergeCell ref="JX69:JX72"/>
    <mergeCell ref="JY69:JY72"/>
    <mergeCell ref="II69:II72"/>
    <mergeCell ref="IJ69:IJ72"/>
    <mergeCell ref="IK69:IK72"/>
    <mergeCell ref="IM69:IM72"/>
    <mergeCell ref="IN69:IN72"/>
    <mergeCell ref="IO69:IO72"/>
    <mergeCell ref="IP69:IP72"/>
    <mergeCell ref="IQ69:IQ72"/>
    <mergeCell ref="IR69:IR72"/>
    <mergeCell ref="IS69:IS72"/>
    <mergeCell ref="IT69:IT72"/>
    <mergeCell ref="IU69:IU72"/>
    <mergeCell ref="IV69:IV72"/>
    <mergeCell ref="JL69:JL72"/>
    <mergeCell ref="IW69:IW72"/>
    <mergeCell ref="IX69:IX72"/>
    <mergeCell ref="IY69:IY72"/>
    <mergeCell ref="JB69:JB72"/>
    <mergeCell ref="JC69:JC72"/>
    <mergeCell ref="JE69:JE72"/>
    <mergeCell ref="JD69:JD72"/>
    <mergeCell ref="KR65:KR68"/>
    <mergeCell ref="KK65:KK68"/>
    <mergeCell ref="KL65:KL68"/>
    <mergeCell ref="KM65:KM68"/>
    <mergeCell ref="KX65:KX68"/>
    <mergeCell ref="KY65:KY68"/>
    <mergeCell ref="KZ65:KZ68"/>
    <mergeCell ref="LA65:LA68"/>
    <mergeCell ref="LC65:LC68"/>
    <mergeCell ref="KS65:KS68"/>
    <mergeCell ref="KT65:KT68"/>
    <mergeCell ref="KU65:KU68"/>
    <mergeCell ref="KV65:KV68"/>
    <mergeCell ref="KW65:KW68"/>
    <mergeCell ref="LD65:LD68"/>
    <mergeCell ref="LE65:LE68"/>
    <mergeCell ref="LF65:LF68"/>
    <mergeCell ref="JX65:JX68"/>
    <mergeCell ref="JY65:JY68"/>
    <mergeCell ref="JZ65:JZ68"/>
    <mergeCell ref="KA65:KA68"/>
    <mergeCell ref="KB65:KB68"/>
    <mergeCell ref="KC65:KC68"/>
    <mergeCell ref="KD65:KD68"/>
    <mergeCell ref="KE65:KE68"/>
    <mergeCell ref="KF65:KF68"/>
    <mergeCell ref="KG65:KG68"/>
    <mergeCell ref="KH65:KH68"/>
    <mergeCell ref="KI65:KI68"/>
    <mergeCell ref="KJ65:KJ68"/>
    <mergeCell ref="KN65:KN68"/>
    <mergeCell ref="KO65:KO68"/>
    <mergeCell ref="KP65:KP68"/>
    <mergeCell ref="KQ65:KQ68"/>
    <mergeCell ref="JH65:JH68"/>
    <mergeCell ref="JD65:JD68"/>
    <mergeCell ref="JP65:JP68"/>
    <mergeCell ref="IZ65:IZ68"/>
    <mergeCell ref="JB65:JB68"/>
    <mergeCell ref="JC65:JC68"/>
    <mergeCell ref="JE65:JE68"/>
    <mergeCell ref="JJ65:JJ68"/>
    <mergeCell ref="JK65:JK68"/>
    <mergeCell ref="JL65:JL68"/>
    <mergeCell ref="JM65:JM68"/>
    <mergeCell ref="JN65:JN68"/>
    <mergeCell ref="JQ65:JQ68"/>
    <mergeCell ref="JR65:JR68"/>
    <mergeCell ref="JU65:JU68"/>
    <mergeCell ref="JV65:JV68"/>
    <mergeCell ref="JW65:JW68"/>
    <mergeCell ref="KX61:KX64"/>
    <mergeCell ref="KY61:KY64"/>
    <mergeCell ref="KZ61:KZ64"/>
    <mergeCell ref="LA61:LA64"/>
    <mergeCell ref="LC61:LC64"/>
    <mergeCell ref="KS61:KS64"/>
    <mergeCell ref="KT61:KT64"/>
    <mergeCell ref="KU61:KU64"/>
    <mergeCell ref="KV61:KV64"/>
    <mergeCell ref="KW61:KW64"/>
    <mergeCell ref="LD61:LD64"/>
    <mergeCell ref="LE61:LE64"/>
    <mergeCell ref="LF61:LF64"/>
    <mergeCell ref="II65:II68"/>
    <mergeCell ref="IJ65:IJ68"/>
    <mergeCell ref="IK65:IK68"/>
    <mergeCell ref="IM65:IM68"/>
    <mergeCell ref="IN65:IN68"/>
    <mergeCell ref="IO65:IO68"/>
    <mergeCell ref="IP65:IP68"/>
    <mergeCell ref="IQ65:IQ68"/>
    <mergeCell ref="IR65:IR68"/>
    <mergeCell ref="IS65:IS68"/>
    <mergeCell ref="IT65:IT68"/>
    <mergeCell ref="IU65:IU68"/>
    <mergeCell ref="IV65:IV68"/>
    <mergeCell ref="JO65:JO68"/>
    <mergeCell ref="IW65:IW68"/>
    <mergeCell ref="IX65:IX68"/>
    <mergeCell ref="IY65:IY68"/>
    <mergeCell ref="JF65:JF68"/>
    <mergeCell ref="JG65:JG68"/>
    <mergeCell ref="JZ61:JZ64"/>
    <mergeCell ref="KA61:KA64"/>
    <mergeCell ref="KB61:KB64"/>
    <mergeCell ref="KC61:KC64"/>
    <mergeCell ref="KD61:KD64"/>
    <mergeCell ref="KE61:KE64"/>
    <mergeCell ref="KF61:KF64"/>
    <mergeCell ref="KG61:KG64"/>
    <mergeCell ref="KH61:KH64"/>
    <mergeCell ref="KI61:KI64"/>
    <mergeCell ref="KJ61:KJ64"/>
    <mergeCell ref="KN61:KN64"/>
    <mergeCell ref="KO61:KO64"/>
    <mergeCell ref="KP61:KP64"/>
    <mergeCell ref="KQ61:KQ64"/>
    <mergeCell ref="KR61:KR64"/>
    <mergeCell ref="KK61:KK64"/>
    <mergeCell ref="KL61:KL64"/>
    <mergeCell ref="KM61:KM64"/>
    <mergeCell ref="JM61:JM64"/>
    <mergeCell ref="JN61:JN64"/>
    <mergeCell ref="JO61:JO64"/>
    <mergeCell ref="JP61:JP64"/>
    <mergeCell ref="IZ61:IZ64"/>
    <mergeCell ref="JF61:JF64"/>
    <mergeCell ref="JG61:JG64"/>
    <mergeCell ref="JH61:JH64"/>
    <mergeCell ref="JJ61:JJ64"/>
    <mergeCell ref="JK61:JK64"/>
    <mergeCell ref="JQ61:JQ64"/>
    <mergeCell ref="JR61:JR64"/>
    <mergeCell ref="JU61:JU64"/>
    <mergeCell ref="JV61:JV64"/>
    <mergeCell ref="JW61:JW64"/>
    <mergeCell ref="JX61:JX64"/>
    <mergeCell ref="JY61:JY64"/>
    <mergeCell ref="II61:II64"/>
    <mergeCell ref="IJ61:IJ64"/>
    <mergeCell ref="IK61:IK64"/>
    <mergeCell ref="IM61:IM64"/>
    <mergeCell ref="IN61:IN64"/>
    <mergeCell ref="IO61:IO64"/>
    <mergeCell ref="IP61:IP64"/>
    <mergeCell ref="IQ61:IQ64"/>
    <mergeCell ref="IR61:IR64"/>
    <mergeCell ref="IS61:IS64"/>
    <mergeCell ref="IT61:IT64"/>
    <mergeCell ref="IU61:IU64"/>
    <mergeCell ref="IV61:IV64"/>
    <mergeCell ref="JL61:JL64"/>
    <mergeCell ref="IW61:IW64"/>
    <mergeCell ref="IX61:IX64"/>
    <mergeCell ref="IY61:IY64"/>
    <mergeCell ref="JB61:JB64"/>
    <mergeCell ref="JC61:JC64"/>
    <mergeCell ref="JE61:JE64"/>
    <mergeCell ref="JD61:JD64"/>
    <mergeCell ref="KR57:KR60"/>
    <mergeCell ref="KK57:KK60"/>
    <mergeCell ref="KL57:KL60"/>
    <mergeCell ref="KM57:KM60"/>
    <mergeCell ref="KX57:KX60"/>
    <mergeCell ref="KY57:KY60"/>
    <mergeCell ref="KZ57:KZ60"/>
    <mergeCell ref="LA57:LA60"/>
    <mergeCell ref="LC57:LC60"/>
    <mergeCell ref="KS57:KS60"/>
    <mergeCell ref="KT57:KT60"/>
    <mergeCell ref="KU57:KU60"/>
    <mergeCell ref="KV57:KV60"/>
    <mergeCell ref="KW57:KW60"/>
    <mergeCell ref="LD57:LD60"/>
    <mergeCell ref="LE57:LE60"/>
    <mergeCell ref="LF57:LF60"/>
    <mergeCell ref="JX57:JX60"/>
    <mergeCell ref="JY57:JY60"/>
    <mergeCell ref="JZ57:JZ60"/>
    <mergeCell ref="KA57:KA60"/>
    <mergeCell ref="KB57:KB60"/>
    <mergeCell ref="KC57:KC60"/>
    <mergeCell ref="KD57:KD60"/>
    <mergeCell ref="KE57:KE60"/>
    <mergeCell ref="KF57:KF60"/>
    <mergeCell ref="KG57:KG60"/>
    <mergeCell ref="KH57:KH60"/>
    <mergeCell ref="KI57:KI60"/>
    <mergeCell ref="KJ57:KJ60"/>
    <mergeCell ref="KN57:KN60"/>
    <mergeCell ref="KO57:KO60"/>
    <mergeCell ref="KP57:KP60"/>
    <mergeCell ref="KQ57:KQ60"/>
    <mergeCell ref="JH57:JH60"/>
    <mergeCell ref="JD57:JD60"/>
    <mergeCell ref="JP57:JP60"/>
    <mergeCell ref="IZ57:IZ60"/>
    <mergeCell ref="JB57:JB60"/>
    <mergeCell ref="JC57:JC60"/>
    <mergeCell ref="JE57:JE60"/>
    <mergeCell ref="JJ57:JJ60"/>
    <mergeCell ref="JK57:JK60"/>
    <mergeCell ref="JL57:JL60"/>
    <mergeCell ref="JM57:JM60"/>
    <mergeCell ref="JN57:JN60"/>
    <mergeCell ref="JQ57:JQ60"/>
    <mergeCell ref="JR57:JR60"/>
    <mergeCell ref="JU57:JU60"/>
    <mergeCell ref="JV57:JV60"/>
    <mergeCell ref="JW57:JW60"/>
    <mergeCell ref="KX53:KX56"/>
    <mergeCell ref="KY53:KY56"/>
    <mergeCell ref="KZ53:KZ56"/>
    <mergeCell ref="LA53:LA56"/>
    <mergeCell ref="LC53:LC56"/>
    <mergeCell ref="KS53:KS56"/>
    <mergeCell ref="KT53:KT56"/>
    <mergeCell ref="KU53:KU56"/>
    <mergeCell ref="KV53:KV56"/>
    <mergeCell ref="KW53:KW56"/>
    <mergeCell ref="LD53:LD56"/>
    <mergeCell ref="LE53:LE56"/>
    <mergeCell ref="LF53:LF56"/>
    <mergeCell ref="II57:II60"/>
    <mergeCell ref="IJ57:IJ60"/>
    <mergeCell ref="IK57:IK60"/>
    <mergeCell ref="IM57:IM60"/>
    <mergeCell ref="IN57:IN60"/>
    <mergeCell ref="IO57:IO60"/>
    <mergeCell ref="IP57:IP60"/>
    <mergeCell ref="IQ57:IQ60"/>
    <mergeCell ref="IR57:IR60"/>
    <mergeCell ref="IS57:IS60"/>
    <mergeCell ref="IT57:IT60"/>
    <mergeCell ref="IU57:IU60"/>
    <mergeCell ref="IV57:IV60"/>
    <mergeCell ref="JO57:JO60"/>
    <mergeCell ref="IW57:IW60"/>
    <mergeCell ref="IX57:IX60"/>
    <mergeCell ref="IY57:IY60"/>
    <mergeCell ref="JF57:JF60"/>
    <mergeCell ref="JG57:JG60"/>
    <mergeCell ref="JZ53:JZ56"/>
    <mergeCell ref="KA53:KA56"/>
    <mergeCell ref="KB53:KB56"/>
    <mergeCell ref="KC53:KC56"/>
    <mergeCell ref="KD53:KD56"/>
    <mergeCell ref="KE53:KE56"/>
    <mergeCell ref="KF53:KF56"/>
    <mergeCell ref="KG53:KG56"/>
    <mergeCell ref="KH53:KH56"/>
    <mergeCell ref="KI53:KI56"/>
    <mergeCell ref="KJ53:KJ56"/>
    <mergeCell ref="KN53:KN56"/>
    <mergeCell ref="KO53:KO56"/>
    <mergeCell ref="KP53:KP56"/>
    <mergeCell ref="KQ53:KQ56"/>
    <mergeCell ref="KR53:KR56"/>
    <mergeCell ref="KK53:KK56"/>
    <mergeCell ref="KL53:KL56"/>
    <mergeCell ref="KM53:KM56"/>
    <mergeCell ref="JL53:JL56"/>
    <mergeCell ref="JM53:JM56"/>
    <mergeCell ref="JN53:JN56"/>
    <mergeCell ref="JO53:JO56"/>
    <mergeCell ref="JP53:JP56"/>
    <mergeCell ref="IZ53:IZ56"/>
    <mergeCell ref="JE53:JE56"/>
    <mergeCell ref="JF53:JF56"/>
    <mergeCell ref="JG53:JG56"/>
    <mergeCell ref="JH53:JH56"/>
    <mergeCell ref="JQ53:JQ56"/>
    <mergeCell ref="JR53:JR56"/>
    <mergeCell ref="JU53:JU56"/>
    <mergeCell ref="JV53:JV56"/>
    <mergeCell ref="JW53:JW56"/>
    <mergeCell ref="JX53:JX56"/>
    <mergeCell ref="JY53:JY56"/>
    <mergeCell ref="KY49:KY52"/>
    <mergeCell ref="KZ49:KZ52"/>
    <mergeCell ref="KR49:KR52"/>
    <mergeCell ref="KS49:KS52"/>
    <mergeCell ref="KT49:KT52"/>
    <mergeCell ref="KU49:KU52"/>
    <mergeCell ref="KV49:KV52"/>
    <mergeCell ref="LC49:LC52"/>
    <mergeCell ref="LD49:LD52"/>
    <mergeCell ref="LE49:LE52"/>
    <mergeCell ref="LF49:LF52"/>
    <mergeCell ref="II53:II56"/>
    <mergeCell ref="IJ53:IJ56"/>
    <mergeCell ref="IK53:IK56"/>
    <mergeCell ref="IM53:IM56"/>
    <mergeCell ref="IN53:IN56"/>
    <mergeCell ref="IO53:IO56"/>
    <mergeCell ref="IP53:IP56"/>
    <mergeCell ref="IQ53:IQ56"/>
    <mergeCell ref="IR53:IR56"/>
    <mergeCell ref="IS53:IS56"/>
    <mergeCell ref="IT53:IT56"/>
    <mergeCell ref="IU53:IU56"/>
    <mergeCell ref="JJ53:JJ56"/>
    <mergeCell ref="JK53:JK56"/>
    <mergeCell ref="IV53:IV56"/>
    <mergeCell ref="IW53:IW56"/>
    <mergeCell ref="IX53:IX56"/>
    <mergeCell ref="IY53:IY56"/>
    <mergeCell ref="JB53:JB56"/>
    <mergeCell ref="JC53:JC56"/>
    <mergeCell ref="JD53:JD56"/>
    <mergeCell ref="KC49:KC52"/>
    <mergeCell ref="KD49:KD52"/>
    <mergeCell ref="KE49:KE52"/>
    <mergeCell ref="KF49:KF52"/>
    <mergeCell ref="KG49:KG52"/>
    <mergeCell ref="KH49:KH52"/>
    <mergeCell ref="KI49:KI52"/>
    <mergeCell ref="KM49:KM52"/>
    <mergeCell ref="KN49:KN52"/>
    <mergeCell ref="KO49:KO52"/>
    <mergeCell ref="KP49:KP52"/>
    <mergeCell ref="KQ49:KQ52"/>
    <mergeCell ref="KJ49:KJ52"/>
    <mergeCell ref="KK49:KK52"/>
    <mergeCell ref="KL49:KL52"/>
    <mergeCell ref="KW49:KW52"/>
    <mergeCell ref="KX49:KX52"/>
    <mergeCell ref="JJ49:JJ52"/>
    <mergeCell ref="JK49:JK52"/>
    <mergeCell ref="JL49:JL52"/>
    <mergeCell ref="JM49:JM52"/>
    <mergeCell ref="JN49:JN52"/>
    <mergeCell ref="JO49:JO52"/>
    <mergeCell ref="JP49:JP52"/>
    <mergeCell ref="JQ49:JQ52"/>
    <mergeCell ref="JR49:JR52"/>
    <mergeCell ref="JU49:JU52"/>
    <mergeCell ref="JV49:JV52"/>
    <mergeCell ref="JW49:JW52"/>
    <mergeCell ref="JX49:JX52"/>
    <mergeCell ref="JY49:JY52"/>
    <mergeCell ref="JZ49:JZ52"/>
    <mergeCell ref="KA49:KA52"/>
    <mergeCell ref="KB49:KB52"/>
    <mergeCell ref="LD47:LD48"/>
    <mergeCell ref="LE47:LE48"/>
    <mergeCell ref="LF47:LF48"/>
    <mergeCell ref="KV47:KV48"/>
    <mergeCell ref="KW47:KW48"/>
    <mergeCell ref="KX47:KX48"/>
    <mergeCell ref="KY47:KY48"/>
    <mergeCell ref="KZ47:KZ48"/>
    <mergeCell ref="IU49:IU52"/>
    <mergeCell ref="II49:II52"/>
    <mergeCell ref="IJ49:IJ52"/>
    <mergeCell ref="IK49:IK52"/>
    <mergeCell ref="IM49:IM52"/>
    <mergeCell ref="IN49:IN52"/>
    <mergeCell ref="IO49:IO52"/>
    <mergeCell ref="IV49:IV52"/>
    <mergeCell ref="IW49:IW52"/>
    <mergeCell ref="IX49:IX52"/>
    <mergeCell ref="IY49:IY52"/>
    <mergeCell ref="IZ49:IZ52"/>
    <mergeCell ref="IP49:IP52"/>
    <mergeCell ref="IQ49:IQ52"/>
    <mergeCell ref="IR49:IR52"/>
    <mergeCell ref="IS49:IS52"/>
    <mergeCell ref="IT49:IT52"/>
    <mergeCell ref="JB49:JB52"/>
    <mergeCell ref="JC49:JC52"/>
    <mergeCell ref="JE49:JE52"/>
    <mergeCell ref="JF49:JF52"/>
    <mergeCell ref="JG49:JG52"/>
    <mergeCell ref="JH49:JH52"/>
    <mergeCell ref="JD49:JD52"/>
    <mergeCell ref="LD43:LD46"/>
    <mergeCell ref="LE43:LE46"/>
    <mergeCell ref="LF43:LF46"/>
    <mergeCell ref="JU47:JU48"/>
    <mergeCell ref="JV47:JV48"/>
    <mergeCell ref="JW47:JW48"/>
    <mergeCell ref="JX47:JX48"/>
    <mergeCell ref="JY47:JY48"/>
    <mergeCell ref="JZ47:JZ48"/>
    <mergeCell ref="KA47:KA48"/>
    <mergeCell ref="KB47:KB48"/>
    <mergeCell ref="KC47:KC48"/>
    <mergeCell ref="KD47:KD48"/>
    <mergeCell ref="KE47:KE48"/>
    <mergeCell ref="KF47:KF48"/>
    <mergeCell ref="KG47:KG48"/>
    <mergeCell ref="KN47:KN48"/>
    <mergeCell ref="KM47:KM48"/>
    <mergeCell ref="KO47:KO48"/>
    <mergeCell ref="KH47:KH48"/>
    <mergeCell ref="KI47:KI48"/>
    <mergeCell ref="KJ47:KJ48"/>
    <mergeCell ref="KK47:KK48"/>
    <mergeCell ref="KL47:KL48"/>
    <mergeCell ref="KP47:KP48"/>
    <mergeCell ref="KQ47:KQ48"/>
    <mergeCell ref="KR47:KR48"/>
    <mergeCell ref="KS47:KS48"/>
    <mergeCell ref="KT47:KT48"/>
    <mergeCell ref="KU47:KU48"/>
    <mergeCell ref="LA47:LA48"/>
    <mergeCell ref="LC47:LC48"/>
    <mergeCell ref="KF43:KF46"/>
    <mergeCell ref="KG43:KG46"/>
    <mergeCell ref="KH43:KH46"/>
    <mergeCell ref="KI43:KI46"/>
    <mergeCell ref="KJ43:KJ46"/>
    <mergeCell ref="KN43:KN46"/>
    <mergeCell ref="KO43:KO46"/>
    <mergeCell ref="KP43:KP46"/>
    <mergeCell ref="KQ43:KQ46"/>
    <mergeCell ref="KR43:KR46"/>
    <mergeCell ref="KK43:KK46"/>
    <mergeCell ref="KL43:KL46"/>
    <mergeCell ref="KM43:KM46"/>
    <mergeCell ref="KX43:KX46"/>
    <mergeCell ref="KY43:KY46"/>
    <mergeCell ref="KZ43:KZ46"/>
    <mergeCell ref="LC43:LC46"/>
    <mergeCell ref="LA43:LA46"/>
    <mergeCell ref="KS43:KS46"/>
    <mergeCell ref="KT43:KT46"/>
    <mergeCell ref="KU43:KU46"/>
    <mergeCell ref="KV43:KV46"/>
    <mergeCell ref="KW43:KW46"/>
    <mergeCell ref="JO43:JO46"/>
    <mergeCell ref="JP43:JP46"/>
    <mergeCell ref="JJ43:JJ46"/>
    <mergeCell ref="JK43:JK46"/>
    <mergeCell ref="JQ43:JQ46"/>
    <mergeCell ref="JR43:JR46"/>
    <mergeCell ref="JU43:JU46"/>
    <mergeCell ref="JV43:JV46"/>
    <mergeCell ref="JW43:JW46"/>
    <mergeCell ref="JX43:JX46"/>
    <mergeCell ref="JY43:JY46"/>
    <mergeCell ref="JZ43:JZ46"/>
    <mergeCell ref="KA43:KA46"/>
    <mergeCell ref="KB43:KB46"/>
    <mergeCell ref="KC43:KC46"/>
    <mergeCell ref="KD43:KD46"/>
    <mergeCell ref="KE43:KE46"/>
    <mergeCell ref="LC39:LC42"/>
    <mergeCell ref="LD39:LD42"/>
    <mergeCell ref="LE39:LE42"/>
    <mergeCell ref="LF39:LF42"/>
    <mergeCell ref="II43:II46"/>
    <mergeCell ref="IJ43:IJ46"/>
    <mergeCell ref="IK43:IK46"/>
    <mergeCell ref="IM43:IM46"/>
    <mergeCell ref="IN43:IN46"/>
    <mergeCell ref="KW39:KW42"/>
    <mergeCell ref="IO43:IO46"/>
    <mergeCell ref="IP43:IP46"/>
    <mergeCell ref="IQ43:IQ46"/>
    <mergeCell ref="IR43:IR46"/>
    <mergeCell ref="IS43:IS46"/>
    <mergeCell ref="IT43:IT46"/>
    <mergeCell ref="IU43:IU46"/>
    <mergeCell ref="IV43:IV46"/>
    <mergeCell ref="IW43:IW46"/>
    <mergeCell ref="IX43:IX46"/>
    <mergeCell ref="IY43:IY46"/>
    <mergeCell ref="JA43:JA46"/>
    <mergeCell ref="JB43:JB46"/>
    <mergeCell ref="JC43:JC46"/>
    <mergeCell ref="JE43:JE46"/>
    <mergeCell ref="JF43:JF46"/>
    <mergeCell ref="JG43:JG46"/>
    <mergeCell ref="JD43:JD46"/>
    <mergeCell ref="JH43:JH46"/>
    <mergeCell ref="JL43:JL46"/>
    <mergeCell ref="JM43:JM46"/>
    <mergeCell ref="JN43:JN46"/>
    <mergeCell ref="KF39:KF42"/>
    <mergeCell ref="KG39:KG42"/>
    <mergeCell ref="KH39:KH42"/>
    <mergeCell ref="KI39:KI42"/>
    <mergeCell ref="KM39:KM42"/>
    <mergeCell ref="KN39:KN42"/>
    <mergeCell ref="KO39:KO42"/>
    <mergeCell ref="KP39:KP42"/>
    <mergeCell ref="KQ39:KQ42"/>
    <mergeCell ref="KJ39:KJ42"/>
    <mergeCell ref="KK39:KK42"/>
    <mergeCell ref="KL39:KL42"/>
    <mergeCell ref="KX39:KX42"/>
    <mergeCell ref="KY39:KY42"/>
    <mergeCell ref="KZ39:KZ42"/>
    <mergeCell ref="KR39:KR42"/>
    <mergeCell ref="KS39:KS42"/>
    <mergeCell ref="KT39:KT42"/>
    <mergeCell ref="KU39:KU42"/>
    <mergeCell ref="KV39:KV42"/>
    <mergeCell ref="LE35:LE38"/>
    <mergeCell ref="LF35:LF38"/>
    <mergeCell ref="II39:II42"/>
    <mergeCell ref="IJ39:IJ42"/>
    <mergeCell ref="IK39:IK42"/>
    <mergeCell ref="IM39:IM42"/>
    <mergeCell ref="IN39:IN42"/>
    <mergeCell ref="IO39:IO42"/>
    <mergeCell ref="IP39:IP42"/>
    <mergeCell ref="IQ39:IQ42"/>
    <mergeCell ref="IX39:IX42"/>
    <mergeCell ref="IY39:IY42"/>
    <mergeCell ref="IR39:IR42"/>
    <mergeCell ref="IS39:IS42"/>
    <mergeCell ref="IT39:IT42"/>
    <mergeCell ref="IU39:IU42"/>
    <mergeCell ref="IV39:IV42"/>
    <mergeCell ref="IW39:IW42"/>
    <mergeCell ref="JL39:JL42"/>
    <mergeCell ref="JM39:JM42"/>
    <mergeCell ref="JN39:JN42"/>
    <mergeCell ref="JO39:JO42"/>
    <mergeCell ref="JJ39:JJ42"/>
    <mergeCell ref="JK39:JK42"/>
    <mergeCell ref="JB39:JB42"/>
    <mergeCell ref="JC39:JC42"/>
    <mergeCell ref="JE39:JE42"/>
    <mergeCell ref="JF39:JF42"/>
    <mergeCell ref="JG39:JG42"/>
    <mergeCell ref="JH39:JH42"/>
    <mergeCell ref="JD39:JD42"/>
    <mergeCell ref="JP39:JP42"/>
    <mergeCell ref="KF35:KF38"/>
    <mergeCell ref="KG35:KG38"/>
    <mergeCell ref="KH35:KH38"/>
    <mergeCell ref="KI35:KI38"/>
    <mergeCell ref="KJ35:KJ38"/>
    <mergeCell ref="JZ35:JZ38"/>
    <mergeCell ref="KA35:KA38"/>
    <mergeCell ref="KB35:KB38"/>
    <mergeCell ref="KC35:KC38"/>
    <mergeCell ref="KD35:KD38"/>
    <mergeCell ref="LD35:LD38"/>
    <mergeCell ref="KT35:KT38"/>
    <mergeCell ref="KU35:KU38"/>
    <mergeCell ref="KV35:KV38"/>
    <mergeCell ref="KN35:KN38"/>
    <mergeCell ref="KM35:KM38"/>
    <mergeCell ref="KR35:KR38"/>
    <mergeCell ref="KS35:KS38"/>
    <mergeCell ref="KK35:KK38"/>
    <mergeCell ref="KL35:KL38"/>
    <mergeCell ref="LC35:LC38"/>
    <mergeCell ref="KO35:KO38"/>
    <mergeCell ref="KP35:KP38"/>
    <mergeCell ref="KQ35:KQ38"/>
    <mergeCell ref="KY35:KY38"/>
    <mergeCell ref="KZ35:KZ38"/>
    <mergeCell ref="KW35:KW38"/>
    <mergeCell ref="KX35:KX38"/>
    <mergeCell ref="LA35:LA38"/>
    <mergeCell ref="JE35:JE38"/>
    <mergeCell ref="JM35:JM38"/>
    <mergeCell ref="JN35:JN38"/>
    <mergeCell ref="JO35:JO38"/>
    <mergeCell ref="JP35:JP38"/>
    <mergeCell ref="IZ35:IZ38"/>
    <mergeCell ref="JQ35:JQ38"/>
    <mergeCell ref="JF35:JF38"/>
    <mergeCell ref="JG35:JG38"/>
    <mergeCell ref="JH35:JH38"/>
    <mergeCell ref="JJ35:JJ38"/>
    <mergeCell ref="KE35:KE38"/>
    <mergeCell ref="JR35:JR38"/>
    <mergeCell ref="JU35:JU38"/>
    <mergeCell ref="JV35:JV38"/>
    <mergeCell ref="JW35:JW38"/>
    <mergeCell ref="JX35:JX38"/>
    <mergeCell ref="JY35:JY38"/>
    <mergeCell ref="JI35:JI38"/>
    <mergeCell ref="KY31:KY34"/>
    <mergeCell ref="KZ31:KZ34"/>
    <mergeCell ref="LA31:LA34"/>
    <mergeCell ref="LC31:LC34"/>
    <mergeCell ref="LD31:LD34"/>
    <mergeCell ref="KT31:KT34"/>
    <mergeCell ref="KU31:KU34"/>
    <mergeCell ref="KV31:KV34"/>
    <mergeCell ref="KW31:KW34"/>
    <mergeCell ref="KX31:KX34"/>
    <mergeCell ref="LE31:LE34"/>
    <mergeCell ref="LF31:LF34"/>
    <mergeCell ref="II35:II38"/>
    <mergeCell ref="IJ35:IJ38"/>
    <mergeCell ref="IK35:IK38"/>
    <mergeCell ref="IM35:IM38"/>
    <mergeCell ref="IN35:IN38"/>
    <mergeCell ref="IO35:IO38"/>
    <mergeCell ref="IP35:IP38"/>
    <mergeCell ref="IQ35:IQ38"/>
    <mergeCell ref="IR35:IR38"/>
    <mergeCell ref="IS35:IS38"/>
    <mergeCell ref="IT35:IT38"/>
    <mergeCell ref="IU35:IU38"/>
    <mergeCell ref="IV35:IV38"/>
    <mergeCell ref="IW35:IW38"/>
    <mergeCell ref="JK35:JK38"/>
    <mergeCell ref="JL35:JL38"/>
    <mergeCell ref="IX35:IX38"/>
    <mergeCell ref="IY35:IY38"/>
    <mergeCell ref="JB35:JB38"/>
    <mergeCell ref="JC35:JC38"/>
    <mergeCell ref="KF31:KF34"/>
    <mergeCell ref="KG31:KG34"/>
    <mergeCell ref="KH31:KH34"/>
    <mergeCell ref="KI31:KI34"/>
    <mergeCell ref="KJ31:KJ34"/>
    <mergeCell ref="JZ31:JZ34"/>
    <mergeCell ref="KA31:KA34"/>
    <mergeCell ref="KB31:KB34"/>
    <mergeCell ref="KC31:KC34"/>
    <mergeCell ref="KD31:KD34"/>
    <mergeCell ref="KO31:KO34"/>
    <mergeCell ref="KP31:KP34"/>
    <mergeCell ref="KQ31:KQ34"/>
    <mergeCell ref="KR31:KR34"/>
    <mergeCell ref="KS31:KS34"/>
    <mergeCell ref="KK31:KK34"/>
    <mergeCell ref="KL31:KL34"/>
    <mergeCell ref="KN31:KN34"/>
    <mergeCell ref="KM31:KM34"/>
    <mergeCell ref="JH31:JH34"/>
    <mergeCell ref="JP31:JP34"/>
    <mergeCell ref="IZ31:IZ34"/>
    <mergeCell ref="JB31:JB34"/>
    <mergeCell ref="JC31:JC34"/>
    <mergeCell ref="JQ31:JQ34"/>
    <mergeCell ref="JJ31:JJ34"/>
    <mergeCell ref="JK31:JK34"/>
    <mergeCell ref="JL31:JL34"/>
    <mergeCell ref="JM31:JM34"/>
    <mergeCell ref="JN31:JN34"/>
    <mergeCell ref="KE31:KE34"/>
    <mergeCell ref="JR31:JR34"/>
    <mergeCell ref="JU31:JU34"/>
    <mergeCell ref="JV31:JV34"/>
    <mergeCell ref="JW31:JW34"/>
    <mergeCell ref="JX31:JX34"/>
    <mergeCell ref="JY31:JY34"/>
    <mergeCell ref="JI31:JI34"/>
    <mergeCell ref="KY27:KY30"/>
    <mergeCell ref="KZ27:KZ30"/>
    <mergeCell ref="LA27:LA30"/>
    <mergeCell ref="LC27:LC30"/>
    <mergeCell ref="LD27:LD30"/>
    <mergeCell ref="KT27:KT30"/>
    <mergeCell ref="KU27:KU30"/>
    <mergeCell ref="KV27:KV30"/>
    <mergeCell ref="KW27:KW30"/>
    <mergeCell ref="KX27:KX30"/>
    <mergeCell ref="LE27:LE30"/>
    <mergeCell ref="LF27:LF30"/>
    <mergeCell ref="II31:II34"/>
    <mergeCell ref="IJ31:IJ34"/>
    <mergeCell ref="IK31:IK34"/>
    <mergeCell ref="IM31:IM34"/>
    <mergeCell ref="IN31:IN34"/>
    <mergeCell ref="IO31:IO34"/>
    <mergeCell ref="IP31:IP34"/>
    <mergeCell ref="IQ31:IQ34"/>
    <mergeCell ref="IR31:IR34"/>
    <mergeCell ref="IS31:IS34"/>
    <mergeCell ref="IT31:IT34"/>
    <mergeCell ref="IU31:IU34"/>
    <mergeCell ref="IV31:IV34"/>
    <mergeCell ref="IW31:IW34"/>
    <mergeCell ref="JO31:JO34"/>
    <mergeCell ref="IX31:IX34"/>
    <mergeCell ref="IY31:IY34"/>
    <mergeCell ref="JE31:JE34"/>
    <mergeCell ref="JF31:JF34"/>
    <mergeCell ref="JG31:JG34"/>
    <mergeCell ref="KF27:KF30"/>
    <mergeCell ref="KG27:KG30"/>
    <mergeCell ref="KH27:KH30"/>
    <mergeCell ref="KI27:KI30"/>
    <mergeCell ref="KJ27:KJ30"/>
    <mergeCell ref="JZ27:JZ30"/>
    <mergeCell ref="KA27:KA30"/>
    <mergeCell ref="KB27:KB30"/>
    <mergeCell ref="KC27:KC30"/>
    <mergeCell ref="KD27:KD30"/>
    <mergeCell ref="KO27:KO30"/>
    <mergeCell ref="KP27:KP30"/>
    <mergeCell ref="KQ27:KQ30"/>
    <mergeCell ref="KR27:KR30"/>
    <mergeCell ref="KS27:KS30"/>
    <mergeCell ref="KK27:KK30"/>
    <mergeCell ref="KL27:KL30"/>
    <mergeCell ref="KN27:KN30"/>
    <mergeCell ref="KM27:KM30"/>
    <mergeCell ref="JE27:JE30"/>
    <mergeCell ref="JM27:JM30"/>
    <mergeCell ref="JN27:JN30"/>
    <mergeCell ref="JO27:JO30"/>
    <mergeCell ref="JP27:JP30"/>
    <mergeCell ref="IZ27:IZ30"/>
    <mergeCell ref="JQ27:JQ30"/>
    <mergeCell ref="JF27:JF30"/>
    <mergeCell ref="JG27:JG30"/>
    <mergeCell ref="JH27:JH30"/>
    <mergeCell ref="JJ27:JJ30"/>
    <mergeCell ref="KE27:KE30"/>
    <mergeCell ref="JR27:JR30"/>
    <mergeCell ref="JU27:JU30"/>
    <mergeCell ref="JV27:JV30"/>
    <mergeCell ref="JW27:JW30"/>
    <mergeCell ref="JX27:JX30"/>
    <mergeCell ref="JY27:JY30"/>
    <mergeCell ref="JI27:JI30"/>
    <mergeCell ref="KY23:KY26"/>
    <mergeCell ref="KZ23:KZ26"/>
    <mergeCell ref="LA23:LA26"/>
    <mergeCell ref="LC23:LC26"/>
    <mergeCell ref="LD23:LD26"/>
    <mergeCell ref="KT23:KT26"/>
    <mergeCell ref="KU23:KU26"/>
    <mergeCell ref="KV23:KV26"/>
    <mergeCell ref="KW23:KW26"/>
    <mergeCell ref="KX23:KX26"/>
    <mergeCell ref="LE23:LE26"/>
    <mergeCell ref="LF23:LF26"/>
    <mergeCell ref="II27:II30"/>
    <mergeCell ref="IJ27:IJ30"/>
    <mergeCell ref="IK27:IK30"/>
    <mergeCell ref="IM27:IM30"/>
    <mergeCell ref="IN27:IN30"/>
    <mergeCell ref="IO27:IO30"/>
    <mergeCell ref="IP27:IP30"/>
    <mergeCell ref="IQ27:IQ30"/>
    <mergeCell ref="IR27:IR30"/>
    <mergeCell ref="IS27:IS30"/>
    <mergeCell ref="IT27:IT30"/>
    <mergeCell ref="IU27:IU30"/>
    <mergeCell ref="IV27:IV30"/>
    <mergeCell ref="IW27:IW30"/>
    <mergeCell ref="JK27:JK30"/>
    <mergeCell ref="JL27:JL30"/>
    <mergeCell ref="IX27:IX30"/>
    <mergeCell ref="IY27:IY30"/>
    <mergeCell ref="JB27:JB30"/>
    <mergeCell ref="JC27:JC30"/>
    <mergeCell ref="KF23:KF26"/>
    <mergeCell ref="KG23:KG26"/>
    <mergeCell ref="KH23:KH26"/>
    <mergeCell ref="KI23:KI26"/>
    <mergeCell ref="KJ23:KJ26"/>
    <mergeCell ref="JZ23:JZ26"/>
    <mergeCell ref="KA23:KA26"/>
    <mergeCell ref="KB23:KB26"/>
    <mergeCell ref="KC23:KC26"/>
    <mergeCell ref="KD23:KD26"/>
    <mergeCell ref="KO23:KO26"/>
    <mergeCell ref="KP23:KP26"/>
    <mergeCell ref="KQ23:KQ26"/>
    <mergeCell ref="KR23:KR26"/>
    <mergeCell ref="KS23:KS26"/>
    <mergeCell ref="KK23:KK26"/>
    <mergeCell ref="KL23:KL26"/>
    <mergeCell ref="KN23:KN26"/>
    <mergeCell ref="KM23:KM26"/>
    <mergeCell ref="JH23:JH26"/>
    <mergeCell ref="JP23:JP26"/>
    <mergeCell ref="IZ23:IZ26"/>
    <mergeCell ref="JB23:JB26"/>
    <mergeCell ref="JC23:JC26"/>
    <mergeCell ref="JQ23:JQ26"/>
    <mergeCell ref="JJ23:JJ26"/>
    <mergeCell ref="JK23:JK26"/>
    <mergeCell ref="JL23:JL26"/>
    <mergeCell ref="JM23:JM26"/>
    <mergeCell ref="JN23:JN26"/>
    <mergeCell ref="KE23:KE26"/>
    <mergeCell ref="JR23:JR26"/>
    <mergeCell ref="JU23:JU26"/>
    <mergeCell ref="JV23:JV26"/>
    <mergeCell ref="JW23:JW26"/>
    <mergeCell ref="JX23:JX26"/>
    <mergeCell ref="JY23:JY26"/>
    <mergeCell ref="KY19:KY22"/>
    <mergeCell ref="KZ19:KZ22"/>
    <mergeCell ref="LA19:LA22"/>
    <mergeCell ref="LC19:LC22"/>
    <mergeCell ref="LD19:LD22"/>
    <mergeCell ref="KT19:KT22"/>
    <mergeCell ref="KU19:KU22"/>
    <mergeCell ref="KV19:KV22"/>
    <mergeCell ref="KW19:KW22"/>
    <mergeCell ref="KX19:KX22"/>
    <mergeCell ref="LE19:LE22"/>
    <mergeCell ref="LF19:LF22"/>
    <mergeCell ref="II23:II26"/>
    <mergeCell ref="IJ23:IJ26"/>
    <mergeCell ref="IK23:IK26"/>
    <mergeCell ref="IM23:IM26"/>
    <mergeCell ref="IN23:IN26"/>
    <mergeCell ref="IO23:IO26"/>
    <mergeCell ref="IP23:IP26"/>
    <mergeCell ref="IQ23:IQ26"/>
    <mergeCell ref="IR23:IR26"/>
    <mergeCell ref="IS23:IS26"/>
    <mergeCell ref="IT23:IT26"/>
    <mergeCell ref="IU23:IU26"/>
    <mergeCell ref="IV23:IV26"/>
    <mergeCell ref="IW23:IW26"/>
    <mergeCell ref="JO23:JO26"/>
    <mergeCell ref="IX23:IX26"/>
    <mergeCell ref="IY23:IY26"/>
    <mergeCell ref="JE23:JE26"/>
    <mergeCell ref="JF23:JF26"/>
    <mergeCell ref="JG23:JG26"/>
    <mergeCell ref="KG19:KG22"/>
    <mergeCell ref="KH19:KH22"/>
    <mergeCell ref="KI19:KI22"/>
    <mergeCell ref="KJ19:KJ22"/>
    <mergeCell ref="JZ19:JZ22"/>
    <mergeCell ref="KA19:KA22"/>
    <mergeCell ref="KB19:KB22"/>
    <mergeCell ref="KC19:KC22"/>
    <mergeCell ref="KD19:KD22"/>
    <mergeCell ref="KO19:KO22"/>
    <mergeCell ref="KP19:KP22"/>
    <mergeCell ref="KQ19:KQ22"/>
    <mergeCell ref="KR19:KR22"/>
    <mergeCell ref="KS19:KS22"/>
    <mergeCell ref="KK19:KK22"/>
    <mergeCell ref="KL19:KL22"/>
    <mergeCell ref="KN19:KN22"/>
    <mergeCell ref="KM19:KM22"/>
    <mergeCell ref="JN19:JN22"/>
    <mergeCell ref="JO19:JO22"/>
    <mergeCell ref="JP19:JP22"/>
    <mergeCell ref="IZ19:IZ22"/>
    <mergeCell ref="JQ19:JQ22"/>
    <mergeCell ref="JF19:JF22"/>
    <mergeCell ref="JG19:JG22"/>
    <mergeCell ref="JH19:JH22"/>
    <mergeCell ref="JJ19:JJ22"/>
    <mergeCell ref="KE19:KE22"/>
    <mergeCell ref="JR19:JR22"/>
    <mergeCell ref="JU19:JU22"/>
    <mergeCell ref="JV19:JV22"/>
    <mergeCell ref="JW19:JW22"/>
    <mergeCell ref="JX19:JX22"/>
    <mergeCell ref="JY19:JY22"/>
    <mergeCell ref="KF19:KF22"/>
    <mergeCell ref="LA15:LA18"/>
    <mergeCell ref="LC15:LC18"/>
    <mergeCell ref="LD15:LD18"/>
    <mergeCell ref="KT15:KT18"/>
    <mergeCell ref="KU15:KU18"/>
    <mergeCell ref="KV15:KV18"/>
    <mergeCell ref="KW15:KW18"/>
    <mergeCell ref="KX15:KX18"/>
    <mergeCell ref="LE15:LE18"/>
    <mergeCell ref="LF15:LF18"/>
    <mergeCell ref="II19:II22"/>
    <mergeCell ref="IJ19:IJ22"/>
    <mergeCell ref="IK19:IK22"/>
    <mergeCell ref="IM19:IM22"/>
    <mergeCell ref="IN19:IN22"/>
    <mergeCell ref="IO19:IO22"/>
    <mergeCell ref="IP19:IP22"/>
    <mergeCell ref="IQ19:IQ22"/>
    <mergeCell ref="IR19:IR22"/>
    <mergeCell ref="IS19:IS22"/>
    <mergeCell ref="IT19:IT22"/>
    <mergeCell ref="IU19:IU22"/>
    <mergeCell ref="IV19:IV22"/>
    <mergeCell ref="IW19:IW22"/>
    <mergeCell ref="JK19:JK22"/>
    <mergeCell ref="JL19:JL22"/>
    <mergeCell ref="IX19:IX22"/>
    <mergeCell ref="IY19:IY22"/>
    <mergeCell ref="JB19:JB22"/>
    <mergeCell ref="JC19:JC22"/>
    <mergeCell ref="JE19:JE22"/>
    <mergeCell ref="JM19:JM22"/>
    <mergeCell ref="KJ15:KJ18"/>
    <mergeCell ref="JZ15:JZ18"/>
    <mergeCell ref="KA15:KA18"/>
    <mergeCell ref="KB15:KB18"/>
    <mergeCell ref="KC15:KC18"/>
    <mergeCell ref="KD15:KD18"/>
    <mergeCell ref="KO15:KO18"/>
    <mergeCell ref="KP15:KP18"/>
    <mergeCell ref="KQ15:KQ18"/>
    <mergeCell ref="KR15:KR18"/>
    <mergeCell ref="KS15:KS18"/>
    <mergeCell ref="KK15:KK18"/>
    <mergeCell ref="KL15:KL18"/>
    <mergeCell ref="KN15:KN18"/>
    <mergeCell ref="KM15:KM18"/>
    <mergeCell ref="KY15:KY18"/>
    <mergeCell ref="KZ15:KZ18"/>
    <mergeCell ref="JB15:JB18"/>
    <mergeCell ref="JC15:JC18"/>
    <mergeCell ref="JQ15:JQ18"/>
    <mergeCell ref="JJ15:JJ18"/>
    <mergeCell ref="JK15:JK18"/>
    <mergeCell ref="JL15:JL18"/>
    <mergeCell ref="JM15:JM18"/>
    <mergeCell ref="JN15:JN18"/>
    <mergeCell ref="KE15:KE18"/>
    <mergeCell ref="JR15:JR18"/>
    <mergeCell ref="JU15:JU18"/>
    <mergeCell ref="JV15:JV18"/>
    <mergeCell ref="JW15:JW18"/>
    <mergeCell ref="JX15:JX18"/>
    <mergeCell ref="JY15:JY18"/>
    <mergeCell ref="KF15:KF18"/>
    <mergeCell ref="KG15:KG18"/>
    <mergeCell ref="LC11:LC14"/>
    <mergeCell ref="LD11:LD14"/>
    <mergeCell ref="KT11:KT14"/>
    <mergeCell ref="KU11:KU14"/>
    <mergeCell ref="KV11:KV14"/>
    <mergeCell ref="KW11:KW14"/>
    <mergeCell ref="KX11:KX14"/>
    <mergeCell ref="LE11:LE14"/>
    <mergeCell ref="LF11:LF14"/>
    <mergeCell ref="II15:II18"/>
    <mergeCell ref="IJ15:IJ18"/>
    <mergeCell ref="IK15:IK18"/>
    <mergeCell ref="IM15:IM18"/>
    <mergeCell ref="IN15:IN18"/>
    <mergeCell ref="IO15:IO18"/>
    <mergeCell ref="IP15:IP18"/>
    <mergeCell ref="IQ15:IQ18"/>
    <mergeCell ref="IR15:IR18"/>
    <mergeCell ref="IS15:IS18"/>
    <mergeCell ref="IT15:IT18"/>
    <mergeCell ref="IU15:IU18"/>
    <mergeCell ref="IV15:IV18"/>
    <mergeCell ref="IW15:IW18"/>
    <mergeCell ref="JO15:JO18"/>
    <mergeCell ref="IX15:IX18"/>
    <mergeCell ref="IY15:IY18"/>
    <mergeCell ref="JE15:JE18"/>
    <mergeCell ref="JF15:JF18"/>
    <mergeCell ref="JG15:JG18"/>
    <mergeCell ref="JH15:JH18"/>
    <mergeCell ref="JP15:JP18"/>
    <mergeCell ref="IZ15:IZ18"/>
    <mergeCell ref="JF11:JF14"/>
    <mergeCell ref="JG11:JG14"/>
    <mergeCell ref="JH11:JH14"/>
    <mergeCell ref="JJ11:JJ14"/>
    <mergeCell ref="KE11:KE14"/>
    <mergeCell ref="JR11:JR14"/>
    <mergeCell ref="JU11:JU14"/>
    <mergeCell ref="JV11:JV14"/>
    <mergeCell ref="JW11:JW14"/>
    <mergeCell ref="JX11:JX14"/>
    <mergeCell ref="JY11:JY14"/>
    <mergeCell ref="KF11:KF14"/>
    <mergeCell ref="KG11:KG14"/>
    <mergeCell ref="KH11:KH14"/>
    <mergeCell ref="KI11:KI14"/>
    <mergeCell ref="KJ11:KJ14"/>
    <mergeCell ref="JZ11:JZ14"/>
    <mergeCell ref="KA11:KA14"/>
    <mergeCell ref="KB11:KB14"/>
    <mergeCell ref="KC11:KC14"/>
    <mergeCell ref="KD11:KD14"/>
    <mergeCell ref="LC7:LC10"/>
    <mergeCell ref="LD7:LD10"/>
    <mergeCell ref="KT7:KT10"/>
    <mergeCell ref="KU7:KU10"/>
    <mergeCell ref="KV7:KV10"/>
    <mergeCell ref="KW7:KW10"/>
    <mergeCell ref="KX7:KX10"/>
    <mergeCell ref="LE7:LE10"/>
    <mergeCell ref="LF7:LF10"/>
    <mergeCell ref="II11:II14"/>
    <mergeCell ref="IJ11:IJ14"/>
    <mergeCell ref="IK11:IK14"/>
    <mergeCell ref="IM11:IM14"/>
    <mergeCell ref="IN11:IN14"/>
    <mergeCell ref="IO11:IO14"/>
    <mergeCell ref="IP11:IP14"/>
    <mergeCell ref="IQ11:IQ14"/>
    <mergeCell ref="IR11:IR14"/>
    <mergeCell ref="IS11:IS14"/>
    <mergeCell ref="IT11:IT14"/>
    <mergeCell ref="IU11:IU14"/>
    <mergeCell ref="IV11:IV14"/>
    <mergeCell ref="IW11:IW14"/>
    <mergeCell ref="JK11:JK14"/>
    <mergeCell ref="JL11:JL14"/>
    <mergeCell ref="JE11:JE14"/>
    <mergeCell ref="JM11:JM14"/>
    <mergeCell ref="JN11:JN14"/>
    <mergeCell ref="JO11:JO14"/>
    <mergeCell ref="JP11:JP14"/>
    <mergeCell ref="IZ11:IZ14"/>
    <mergeCell ref="JQ11:JQ14"/>
    <mergeCell ref="LE3:LE5"/>
    <mergeCell ref="LF3:LF5"/>
    <mergeCell ref="II7:II10"/>
    <mergeCell ref="IJ7:IJ10"/>
    <mergeCell ref="IK7:IK10"/>
    <mergeCell ref="IM7:IM10"/>
    <mergeCell ref="IN7:IN10"/>
    <mergeCell ref="IO7:IO10"/>
    <mergeCell ref="IP7:IP10"/>
    <mergeCell ref="IX7:IX10"/>
    <mergeCell ref="IY7:IY10"/>
    <mergeCell ref="IZ7:IZ10"/>
    <mergeCell ref="JB7:JB10"/>
    <mergeCell ref="JC7:JC10"/>
    <mergeCell ref="IR7:IR10"/>
    <mergeCell ref="IS7:IS10"/>
    <mergeCell ref="IT7:IT10"/>
    <mergeCell ref="IU7:IU10"/>
    <mergeCell ref="IV7:IV10"/>
    <mergeCell ref="JE7:JE10"/>
    <mergeCell ref="JF7:JF10"/>
    <mergeCell ref="JG7:JG10"/>
    <mergeCell ref="JH7:JH10"/>
    <mergeCell ref="JJ7:JJ10"/>
    <mergeCell ref="JK7:JK10"/>
    <mergeCell ref="JL7:JL10"/>
    <mergeCell ref="JM7:JM10"/>
    <mergeCell ref="JN7:JN10"/>
    <mergeCell ref="JO7:JO10"/>
    <mergeCell ref="JP7:JP10"/>
    <mergeCell ref="JQ7:JQ10"/>
    <mergeCell ref="KE7:KE10"/>
    <mergeCell ref="LC3:LC5"/>
    <mergeCell ref="LD3:LD5"/>
    <mergeCell ref="KT3:KT5"/>
    <mergeCell ref="KU3:KU5"/>
    <mergeCell ref="KV3:KV5"/>
    <mergeCell ref="KW3:KW5"/>
    <mergeCell ref="IW7:IW10"/>
    <mergeCell ref="JR7:JR10"/>
    <mergeCell ref="JU7:JU10"/>
    <mergeCell ref="JV7:JV10"/>
    <mergeCell ref="JW7:JW10"/>
    <mergeCell ref="JX7:JX10"/>
    <mergeCell ref="JY7:JY10"/>
    <mergeCell ref="KF7:KF10"/>
    <mergeCell ref="KG7:KG10"/>
    <mergeCell ref="KH7:KH10"/>
    <mergeCell ref="KI7:KI10"/>
    <mergeCell ref="KJ7:KJ10"/>
    <mergeCell ref="JZ7:JZ10"/>
    <mergeCell ref="KA7:KA10"/>
    <mergeCell ref="KB7:KB10"/>
    <mergeCell ref="KC7:KC10"/>
    <mergeCell ref="KD7:KD10"/>
    <mergeCell ref="KO7:KO10"/>
    <mergeCell ref="KP7:KP10"/>
    <mergeCell ref="KQ7:KQ10"/>
    <mergeCell ref="KR7:KR10"/>
    <mergeCell ref="KS7:KS10"/>
    <mergeCell ref="KD3:KD5"/>
    <mergeCell ref="KK7:KK10"/>
    <mergeCell ref="KL7:KL10"/>
    <mergeCell ref="KN7:KN10"/>
    <mergeCell ref="JT3:JT5"/>
    <mergeCell ref="JU3:JU5"/>
    <mergeCell ref="JV3:JV5"/>
    <mergeCell ref="JW3:JW5"/>
    <mergeCell ref="JX3:JX5"/>
    <mergeCell ref="JY3:JY5"/>
    <mergeCell ref="JZ3:JZ5"/>
    <mergeCell ref="KA3:KA5"/>
    <mergeCell ref="KB3:KB5"/>
    <mergeCell ref="KC3:KC5"/>
    <mergeCell ref="JI7:JI10"/>
    <mergeCell ref="JI11:JI14"/>
    <mergeCell ref="JI15:JI18"/>
    <mergeCell ref="JI19:JI22"/>
    <mergeCell ref="JI23:JI26"/>
    <mergeCell ref="KY3:KY5"/>
    <mergeCell ref="KZ3:KZ5"/>
    <mergeCell ref="KM7:KM10"/>
    <mergeCell ref="KY7:KY10"/>
    <mergeCell ref="KZ7:KZ10"/>
    <mergeCell ref="KO11:KO14"/>
    <mergeCell ref="KP11:KP14"/>
    <mergeCell ref="KQ11:KQ14"/>
    <mergeCell ref="KR11:KR14"/>
    <mergeCell ref="KS11:KS14"/>
    <mergeCell ref="KK11:KK14"/>
    <mergeCell ref="KL11:KL14"/>
    <mergeCell ref="KN11:KN14"/>
    <mergeCell ref="KM11:KM14"/>
    <mergeCell ref="KY11:KY14"/>
    <mergeCell ref="KZ11:KZ14"/>
    <mergeCell ref="KH15:KH18"/>
    <mergeCell ref="LB27:LB30"/>
    <mergeCell ref="LB31:LB34"/>
    <mergeCell ref="LB35:LB38"/>
    <mergeCell ref="LB39:LB42"/>
    <mergeCell ref="LB43:LB46"/>
    <mergeCell ref="LB47:LB48"/>
    <mergeCell ref="LB3:LB5"/>
    <mergeCell ref="LB7:LB10"/>
    <mergeCell ref="LB11:LB14"/>
    <mergeCell ref="LB15:LB18"/>
    <mergeCell ref="LB19:LB22"/>
    <mergeCell ref="LB23:LB26"/>
    <mergeCell ref="KE3:KE5"/>
    <mergeCell ref="KK3:KK5"/>
    <mergeCell ref="KL3:KL5"/>
    <mergeCell ref="KN3:KN5"/>
    <mergeCell ref="KM3:KM5"/>
    <mergeCell ref="KF3:KF5"/>
    <mergeCell ref="KG3:KG5"/>
    <mergeCell ref="KH3:KH5"/>
    <mergeCell ref="KI3:KI5"/>
    <mergeCell ref="KJ3:KJ5"/>
    <mergeCell ref="KX3:KX5"/>
    <mergeCell ref="KO3:KO5"/>
    <mergeCell ref="KP3:KP5"/>
    <mergeCell ref="KQ3:KQ5"/>
    <mergeCell ref="KR3:KR5"/>
    <mergeCell ref="KS3:KS5"/>
    <mergeCell ref="LA3:LA5"/>
    <mergeCell ref="LA7:LA10"/>
    <mergeCell ref="LA11:LA14"/>
    <mergeCell ref="KI15:KI18"/>
    <mergeCell ref="JI39:JI42"/>
    <mergeCell ref="JI43:JI46"/>
    <mergeCell ref="JI49:JI52"/>
    <mergeCell ref="JI53:JI56"/>
    <mergeCell ref="JI57:JI60"/>
    <mergeCell ref="JI61:JI64"/>
    <mergeCell ref="JI65:JI68"/>
    <mergeCell ref="JI69:JI72"/>
    <mergeCell ref="JI73:JI76"/>
    <mergeCell ref="LB77:LB80"/>
    <mergeCell ref="LB81:LB84"/>
    <mergeCell ref="LB85:LB88"/>
    <mergeCell ref="LB49:LB52"/>
    <mergeCell ref="LB53:LB56"/>
    <mergeCell ref="LB57:LB60"/>
    <mergeCell ref="LB61:LB64"/>
    <mergeCell ref="LB65:LB68"/>
    <mergeCell ref="LB69:LB72"/>
    <mergeCell ref="JI77:JI80"/>
    <mergeCell ref="JQ39:JQ42"/>
    <mergeCell ref="JR39:JR42"/>
    <mergeCell ref="JU39:JU42"/>
    <mergeCell ref="JV39:JV42"/>
    <mergeCell ref="JW39:JW42"/>
    <mergeCell ref="JX39:JX42"/>
    <mergeCell ref="JY39:JY42"/>
    <mergeCell ref="JZ39:JZ42"/>
    <mergeCell ref="KA39:KA42"/>
    <mergeCell ref="KB39:KB42"/>
    <mergeCell ref="KC39:KC42"/>
    <mergeCell ref="KD39:KD42"/>
    <mergeCell ref="KE39:KE42"/>
  </mergeCells>
  <phoneticPr fontId="32" type="noConversion"/>
  <printOptions gridLinesSet="0"/>
  <pageMargins left="0" right="0" top="0" bottom="0" header="0.51181102362204722" footer="0.51181102362204722"/>
  <pageSetup paperSize="9" orientation="portrait" copies="2" r:id="rId1"/>
  <headerFooter alignWithMargins="0">
    <oddFooter>&amp;LPlan dostępny przez Internet
www.szkola.wmzdz.pl&amp;RPlan dostępny przez Internet
www.szkola.wmzdz.pl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D61"/>
  <sheetViews>
    <sheetView zoomScaleNormal="100" workbookViewId="0">
      <selection activeCell="X46" sqref="X46"/>
    </sheetView>
  </sheetViews>
  <sheetFormatPr defaultColWidth="8.85546875" defaultRowHeight="12.75"/>
  <cols>
    <col min="1" max="1" width="1.28515625" style="31" customWidth="1"/>
    <col min="2" max="2" width="8.85546875" style="35"/>
    <col min="3" max="3" width="2.7109375" style="52" customWidth="1"/>
    <col min="4" max="4" width="3.28515625" style="31" customWidth="1"/>
    <col min="5" max="5" width="4.7109375" style="31" customWidth="1"/>
    <col min="6" max="7" width="5.28515625" style="31" customWidth="1"/>
    <col min="8" max="8" width="5.7109375" style="31" customWidth="1"/>
    <col min="9" max="9" width="5.5703125" style="31" hidden="1" customWidth="1"/>
    <col min="10" max="10" width="5.28515625" style="31" hidden="1" customWidth="1"/>
    <col min="11" max="12" width="5.28515625" style="31" customWidth="1"/>
    <col min="13" max="13" width="5.7109375" style="31" customWidth="1"/>
    <col min="14" max="14" width="5.28515625" style="31" customWidth="1"/>
    <col min="15" max="15" width="5.28515625" style="31" hidden="1" customWidth="1"/>
    <col min="16" max="17" width="5.28515625" style="31" customWidth="1"/>
    <col min="18" max="18" width="5.28515625" style="31" hidden="1" customWidth="1"/>
    <col min="19" max="19" width="6" style="31" customWidth="1"/>
    <col min="20" max="22" width="6.140625" style="307" customWidth="1"/>
    <col min="23" max="23" width="6.140625" style="307" hidden="1" customWidth="1"/>
    <col min="24" max="24" width="6.42578125" style="285" customWidth="1"/>
    <col min="25" max="25" width="7.28515625" style="285" customWidth="1"/>
    <col min="26" max="26" width="5.7109375" style="31" customWidth="1"/>
    <col min="27" max="27" width="5.85546875" style="31" hidden="1" customWidth="1"/>
    <col min="28" max="28" width="4.42578125" style="31" customWidth="1"/>
    <col min="29" max="29" width="4" style="31" customWidth="1"/>
    <col min="30" max="31" width="3.85546875" style="31" customWidth="1"/>
    <col min="32" max="32" width="4" style="31" customWidth="1"/>
    <col min="33" max="33" width="4.7109375" style="31" customWidth="1"/>
    <col min="34" max="34" width="6" style="31" customWidth="1"/>
    <col min="35" max="35" width="1.140625" style="263" hidden="1" customWidth="1"/>
    <col min="36" max="36" width="4.140625" style="263" hidden="1" customWidth="1"/>
    <col min="37" max="37" width="3.85546875" style="263" hidden="1" customWidth="1"/>
    <col min="38" max="40" width="5" style="263" hidden="1" customWidth="1"/>
    <col min="41" max="41" width="4.28515625" style="263" hidden="1" customWidth="1"/>
    <col min="42" max="46" width="4" style="263" hidden="1" customWidth="1"/>
    <col min="47" max="47" width="5" style="263" hidden="1" customWidth="1"/>
    <col min="48" max="48" width="2.7109375" style="263" hidden="1" customWidth="1"/>
    <col min="49" max="49" width="4.7109375" style="263" hidden="1" customWidth="1"/>
    <col min="50" max="50" width="8.85546875" style="31" hidden="1" customWidth="1"/>
    <col min="51" max="53" width="8.85546875" style="31"/>
    <col min="54" max="56" width="6.140625" style="307" hidden="1" customWidth="1"/>
    <col min="57" max="57" width="0" style="31" hidden="1" customWidth="1"/>
    <col min="58" max="16384" width="8.85546875" style="31"/>
  </cols>
  <sheetData>
    <row r="1" spans="2:56" s="55" customFormat="1" ht="12.95" customHeight="1" thickBot="1">
      <c r="B1" s="53"/>
      <c r="C1" s="54"/>
      <c r="N1" s="547"/>
      <c r="O1" s="547"/>
      <c r="P1" s="548" t="s">
        <v>88</v>
      </c>
      <c r="Q1" s="547"/>
      <c r="R1" s="548" t="s">
        <v>88</v>
      </c>
      <c r="T1" s="548"/>
      <c r="U1" s="548"/>
      <c r="V1" s="589" t="s">
        <v>609</v>
      </c>
      <c r="W1" s="300"/>
      <c r="X1" s="68"/>
      <c r="Y1" s="68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BB1" s="548"/>
      <c r="BC1" s="548"/>
      <c r="BD1" s="547" t="s">
        <v>609</v>
      </c>
    </row>
    <row r="2" spans="2:56" ht="15.75" hidden="1" customHeight="1" thickBot="1">
      <c r="B2" s="57" t="s">
        <v>89</v>
      </c>
      <c r="C2" s="32"/>
      <c r="D2" s="33">
        <f>(COUNTA(D6:D35))/2</f>
        <v>0</v>
      </c>
      <c r="E2" s="420">
        <f t="shared" ref="E2:AG2" si="0">(COUNTA(E6:E45))/2</f>
        <v>9.5</v>
      </c>
      <c r="F2" s="420">
        <f t="shared" si="0"/>
        <v>11</v>
      </c>
      <c r="G2" s="420">
        <f t="shared" si="0"/>
        <v>11</v>
      </c>
      <c r="H2" s="420">
        <f t="shared" si="0"/>
        <v>12</v>
      </c>
      <c r="I2" s="420">
        <f t="shared" si="0"/>
        <v>0</v>
      </c>
      <c r="J2" s="420">
        <f t="shared" si="0"/>
        <v>1</v>
      </c>
      <c r="K2" s="420">
        <f t="shared" si="0"/>
        <v>10.5</v>
      </c>
      <c r="L2" s="420">
        <f t="shared" si="0"/>
        <v>9.5</v>
      </c>
      <c r="M2" s="420">
        <f t="shared" si="0"/>
        <v>10.5</v>
      </c>
      <c r="N2" s="420">
        <f t="shared" si="0"/>
        <v>11</v>
      </c>
      <c r="O2" s="420">
        <f t="shared" si="0"/>
        <v>0</v>
      </c>
      <c r="P2" s="420">
        <f t="shared" si="0"/>
        <v>9.5</v>
      </c>
      <c r="Q2" s="420">
        <f t="shared" si="0"/>
        <v>9.5</v>
      </c>
      <c r="R2" s="420">
        <f t="shared" si="0"/>
        <v>8.5</v>
      </c>
      <c r="S2" s="420">
        <f>(COUNTA(S6:S45))/2</f>
        <v>4.5</v>
      </c>
      <c r="T2" s="420">
        <f t="shared" si="0"/>
        <v>5.5</v>
      </c>
      <c r="U2" s="420">
        <f t="shared" si="0"/>
        <v>5.5</v>
      </c>
      <c r="V2" s="420">
        <f t="shared" si="0"/>
        <v>5.5</v>
      </c>
      <c r="W2" s="420">
        <f t="shared" si="0"/>
        <v>0.5</v>
      </c>
      <c r="X2" s="420">
        <f t="shared" si="0"/>
        <v>7.5</v>
      </c>
      <c r="Y2" s="420">
        <f t="shared" si="0"/>
        <v>8.5</v>
      </c>
      <c r="Z2" s="420">
        <f t="shared" si="0"/>
        <v>10</v>
      </c>
      <c r="AA2" s="420">
        <f t="shared" si="0"/>
        <v>0</v>
      </c>
      <c r="AB2" s="420">
        <f t="shared" si="0"/>
        <v>11</v>
      </c>
      <c r="AC2" s="420"/>
      <c r="AD2" s="420">
        <f t="shared" si="0"/>
        <v>12</v>
      </c>
      <c r="AE2" s="420"/>
      <c r="AF2" s="420">
        <f t="shared" si="0"/>
        <v>11</v>
      </c>
      <c r="AG2" s="420">
        <f t="shared" si="0"/>
        <v>12</v>
      </c>
      <c r="AH2" s="33"/>
      <c r="AI2" s="33">
        <f t="shared" ref="AI2:AW2" si="1">(COUNTA(AI6:AI41))/2</f>
        <v>0</v>
      </c>
      <c r="AJ2" s="33">
        <f t="shared" si="1"/>
        <v>14</v>
      </c>
      <c r="AK2" s="33">
        <f t="shared" si="1"/>
        <v>14</v>
      </c>
      <c r="AL2" s="33">
        <f t="shared" si="1"/>
        <v>0</v>
      </c>
      <c r="AM2" s="33">
        <f t="shared" si="1"/>
        <v>0</v>
      </c>
      <c r="AN2" s="33">
        <f t="shared" si="1"/>
        <v>0</v>
      </c>
      <c r="AO2" s="33">
        <f t="shared" si="1"/>
        <v>11</v>
      </c>
      <c r="AP2" s="33">
        <f t="shared" si="1"/>
        <v>0</v>
      </c>
      <c r="AQ2" s="33">
        <f t="shared" si="1"/>
        <v>0</v>
      </c>
      <c r="AR2" s="33">
        <f t="shared" si="1"/>
        <v>0</v>
      </c>
      <c r="AS2" s="33">
        <f t="shared" si="1"/>
        <v>1</v>
      </c>
      <c r="AT2" s="33">
        <f t="shared" si="1"/>
        <v>0</v>
      </c>
      <c r="AU2" s="33">
        <f t="shared" si="1"/>
        <v>9</v>
      </c>
      <c r="AV2" s="33">
        <f t="shared" si="1"/>
        <v>12</v>
      </c>
      <c r="AW2" s="33">
        <f t="shared" si="1"/>
        <v>0</v>
      </c>
      <c r="BB2" s="420">
        <f>(COUNTA(BB6:BB41))/2</f>
        <v>5</v>
      </c>
      <c r="BC2" s="420">
        <f>(COUNTA(BC6:BC41))/2</f>
        <v>5</v>
      </c>
      <c r="BD2" s="420">
        <f>(COUNTA(BD6:BD41))/2</f>
        <v>5</v>
      </c>
    </row>
    <row r="3" spans="2:56" s="546" customFormat="1" ht="45" customHeight="1" thickTop="1" thickBot="1">
      <c r="B3" s="535"/>
      <c r="C3" s="536"/>
      <c r="D3" s="297" t="s">
        <v>163</v>
      </c>
      <c r="E3" s="297" t="s">
        <v>164</v>
      </c>
      <c r="F3" s="297" t="s">
        <v>345</v>
      </c>
      <c r="G3" s="297" t="s">
        <v>346</v>
      </c>
      <c r="H3" s="297" t="s">
        <v>646</v>
      </c>
      <c r="I3" s="297" t="s">
        <v>165</v>
      </c>
      <c r="J3" s="297" t="s">
        <v>166</v>
      </c>
      <c r="K3" s="297" t="s">
        <v>167</v>
      </c>
      <c r="L3" s="297" t="s">
        <v>168</v>
      </c>
      <c r="M3" s="297" t="s">
        <v>647</v>
      </c>
      <c r="N3" s="297" t="s">
        <v>347</v>
      </c>
      <c r="O3" s="297" t="s">
        <v>169</v>
      </c>
      <c r="P3" s="297" t="s">
        <v>355</v>
      </c>
      <c r="Q3" s="297" t="s">
        <v>356</v>
      </c>
      <c r="R3" s="297" t="s">
        <v>607</v>
      </c>
      <c r="S3" s="297" t="s">
        <v>607</v>
      </c>
      <c r="T3" s="297" t="s">
        <v>612</v>
      </c>
      <c r="U3" s="297" t="s">
        <v>613</v>
      </c>
      <c r="V3" s="537" t="s">
        <v>606</v>
      </c>
      <c r="W3" s="297" t="s">
        <v>608</v>
      </c>
      <c r="X3" s="297" t="s">
        <v>608</v>
      </c>
      <c r="Y3" s="297" t="s">
        <v>654</v>
      </c>
      <c r="Z3" s="297" t="s">
        <v>648</v>
      </c>
      <c r="AA3" s="538" t="s">
        <v>170</v>
      </c>
      <c r="AB3" s="539" t="s">
        <v>348</v>
      </c>
      <c r="AC3" s="540"/>
      <c r="AD3" s="540" t="s">
        <v>651</v>
      </c>
      <c r="AE3" s="540"/>
      <c r="AF3" s="540" t="s">
        <v>652</v>
      </c>
      <c r="AG3" s="541" t="s">
        <v>349</v>
      </c>
      <c r="AH3" s="542"/>
      <c r="AI3" s="543"/>
      <c r="AJ3" s="544" t="s">
        <v>127</v>
      </c>
      <c r="AK3" s="544" t="s">
        <v>128</v>
      </c>
      <c r="AL3" s="544" t="s">
        <v>129</v>
      </c>
      <c r="AM3" s="544" t="s">
        <v>130</v>
      </c>
      <c r="AN3" s="544" t="s">
        <v>131</v>
      </c>
      <c r="AO3" s="544" t="s">
        <v>132</v>
      </c>
      <c r="AP3" s="544" t="s">
        <v>133</v>
      </c>
      <c r="AQ3" s="544" t="s">
        <v>134</v>
      </c>
      <c r="AR3" s="544" t="s">
        <v>135</v>
      </c>
      <c r="AS3" s="544" t="s">
        <v>136</v>
      </c>
      <c r="AT3" s="544" t="s">
        <v>137</v>
      </c>
      <c r="AU3" s="544" t="s">
        <v>138</v>
      </c>
      <c r="AV3" s="544" t="s">
        <v>139</v>
      </c>
      <c r="AW3" s="545"/>
      <c r="BB3" s="297" t="s">
        <v>612</v>
      </c>
      <c r="BC3" s="297" t="s">
        <v>613</v>
      </c>
      <c r="BD3" s="537" t="s">
        <v>606</v>
      </c>
    </row>
    <row r="4" spans="2:56" ht="8.25" hidden="1" customHeight="1">
      <c r="B4" s="34" t="s">
        <v>92</v>
      </c>
      <c r="C4" s="36"/>
      <c r="D4" s="37" t="s">
        <v>93</v>
      </c>
      <c r="E4" s="37" t="s">
        <v>94</v>
      </c>
      <c r="F4" s="37" t="s">
        <v>95</v>
      </c>
      <c r="G4" s="37" t="s">
        <v>95</v>
      </c>
      <c r="H4" s="37" t="s">
        <v>95</v>
      </c>
      <c r="I4" s="37"/>
      <c r="J4" s="37" t="s">
        <v>95</v>
      </c>
      <c r="K4" s="37" t="s">
        <v>96</v>
      </c>
      <c r="L4" s="37" t="s">
        <v>95</v>
      </c>
      <c r="M4" s="37"/>
      <c r="N4" s="37" t="s">
        <v>97</v>
      </c>
      <c r="O4" s="37" t="s">
        <v>98</v>
      </c>
      <c r="P4" s="37" t="s">
        <v>99</v>
      </c>
      <c r="Q4" s="37" t="s">
        <v>99</v>
      </c>
      <c r="R4" s="37" t="s">
        <v>99</v>
      </c>
      <c r="S4" s="37" t="s">
        <v>100</v>
      </c>
      <c r="T4" s="301" t="s">
        <v>99</v>
      </c>
      <c r="U4" s="301" t="s">
        <v>99</v>
      </c>
      <c r="V4" s="301" t="s">
        <v>99</v>
      </c>
      <c r="W4" s="301" t="s">
        <v>99</v>
      </c>
      <c r="X4" s="264" t="s">
        <v>100</v>
      </c>
      <c r="Y4" s="264"/>
      <c r="Z4" s="37" t="s">
        <v>90</v>
      </c>
      <c r="AA4" s="422" t="s">
        <v>101</v>
      </c>
      <c r="AB4" s="38" t="s">
        <v>102</v>
      </c>
      <c r="AC4" s="413"/>
      <c r="AD4" s="413"/>
      <c r="AE4" s="413"/>
      <c r="AF4" s="413"/>
      <c r="AG4" s="423"/>
      <c r="AH4" s="424"/>
      <c r="AI4" s="39"/>
      <c r="AJ4" s="265" t="s">
        <v>127</v>
      </c>
      <c r="AK4" s="266" t="s">
        <v>128</v>
      </c>
      <c r="AL4" s="267" t="s">
        <v>129</v>
      </c>
      <c r="AM4" s="268" t="s">
        <v>130</v>
      </c>
      <c r="AN4" s="268" t="s">
        <v>131</v>
      </c>
      <c r="AO4" s="268" t="s">
        <v>132</v>
      </c>
      <c r="AP4" s="268" t="s">
        <v>133</v>
      </c>
      <c r="AQ4" s="268" t="s">
        <v>134</v>
      </c>
      <c r="AR4" s="268" t="s">
        <v>135</v>
      </c>
      <c r="AS4" s="268" t="s">
        <v>136</v>
      </c>
      <c r="AT4" s="268" t="s">
        <v>137</v>
      </c>
      <c r="AU4" s="268" t="s">
        <v>138</v>
      </c>
      <c r="AV4" s="268" t="s">
        <v>140</v>
      </c>
      <c r="AW4" s="269" t="s">
        <v>126</v>
      </c>
      <c r="AX4" s="270"/>
      <c r="BB4" s="301" t="s">
        <v>99</v>
      </c>
      <c r="BC4" s="301" t="s">
        <v>99</v>
      </c>
      <c r="BD4" s="301" t="s">
        <v>99</v>
      </c>
    </row>
    <row r="5" spans="2:56" ht="13.5" hidden="1" customHeight="1">
      <c r="B5" s="58" t="s">
        <v>92</v>
      </c>
      <c r="C5" s="36"/>
      <c r="D5" s="40" t="s">
        <v>104</v>
      </c>
      <c r="E5" s="40" t="s">
        <v>105</v>
      </c>
      <c r="F5" s="40" t="s">
        <v>106</v>
      </c>
      <c r="G5" s="40" t="s">
        <v>106</v>
      </c>
      <c r="H5" s="40" t="s">
        <v>106</v>
      </c>
      <c r="I5" s="40"/>
      <c r="J5" s="40" t="s">
        <v>106</v>
      </c>
      <c r="K5" s="40" t="s">
        <v>107</v>
      </c>
      <c r="L5" s="40" t="s">
        <v>106</v>
      </c>
      <c r="M5" s="40"/>
      <c r="N5" s="40" t="s">
        <v>108</v>
      </c>
      <c r="O5" s="40" t="s">
        <v>109</v>
      </c>
      <c r="P5" s="40" t="s">
        <v>110</v>
      </c>
      <c r="Q5" s="40" t="s">
        <v>110</v>
      </c>
      <c r="R5" s="40" t="s">
        <v>110</v>
      </c>
      <c r="S5" s="40" t="s">
        <v>111</v>
      </c>
      <c r="T5" s="302" t="s">
        <v>110</v>
      </c>
      <c r="U5" s="302" t="s">
        <v>110</v>
      </c>
      <c r="V5" s="302" t="s">
        <v>110</v>
      </c>
      <c r="W5" s="302" t="s">
        <v>110</v>
      </c>
      <c r="X5" s="271" t="s">
        <v>111</v>
      </c>
      <c r="Y5" s="271"/>
      <c r="Z5" s="40" t="s">
        <v>112</v>
      </c>
      <c r="AA5" s="425" t="s">
        <v>113</v>
      </c>
      <c r="AB5" s="41" t="s">
        <v>91</v>
      </c>
      <c r="AC5" s="40"/>
      <c r="AD5" s="40"/>
      <c r="AE5" s="40"/>
      <c r="AF5" s="40"/>
      <c r="AG5" s="425"/>
      <c r="AH5" s="424"/>
      <c r="AI5" s="39"/>
      <c r="AJ5" s="265" t="s">
        <v>127</v>
      </c>
      <c r="AK5" s="266" t="s">
        <v>128</v>
      </c>
      <c r="AL5" s="267" t="s">
        <v>129</v>
      </c>
      <c r="AM5" s="268" t="s">
        <v>130</v>
      </c>
      <c r="AN5" s="268" t="s">
        <v>131</v>
      </c>
      <c r="AO5" s="268" t="s">
        <v>132</v>
      </c>
      <c r="AP5" s="268" t="s">
        <v>133</v>
      </c>
      <c r="AQ5" s="268"/>
      <c r="AR5" s="268"/>
      <c r="AS5" s="268"/>
      <c r="AT5" s="268"/>
      <c r="AU5" s="268"/>
      <c r="AV5" s="268"/>
      <c r="BB5" s="302" t="s">
        <v>110</v>
      </c>
      <c r="BC5" s="302" t="s">
        <v>110</v>
      </c>
      <c r="BD5" s="302" t="s">
        <v>110</v>
      </c>
    </row>
    <row r="6" spans="2:56" s="55" customFormat="1" ht="12" customHeight="1">
      <c r="B6" s="59">
        <v>44597</v>
      </c>
      <c r="C6" s="60">
        <f t="shared" ref="C6:C51" si="2">COUNTA(D6:AG6)</f>
        <v>11</v>
      </c>
      <c r="D6" s="61"/>
      <c r="E6" s="511" t="s">
        <v>103</v>
      </c>
      <c r="F6" s="511" t="s">
        <v>103</v>
      </c>
      <c r="G6" s="511"/>
      <c r="H6" s="511"/>
      <c r="I6" s="511"/>
      <c r="J6" s="511"/>
      <c r="K6" s="511" t="s">
        <v>103</v>
      </c>
      <c r="L6" s="511"/>
      <c r="M6" s="511" t="s">
        <v>103</v>
      </c>
      <c r="N6" s="511" t="s">
        <v>103</v>
      </c>
      <c r="O6" s="511"/>
      <c r="P6" s="511" t="s">
        <v>103</v>
      </c>
      <c r="Q6" s="511" t="s">
        <v>103</v>
      </c>
      <c r="R6" s="511"/>
      <c r="S6" s="511"/>
      <c r="T6" s="511" t="s">
        <v>611</v>
      </c>
      <c r="U6" s="511"/>
      <c r="V6" s="511"/>
      <c r="W6" s="511"/>
      <c r="X6" s="512"/>
      <c r="Y6" s="512"/>
      <c r="Z6" s="511"/>
      <c r="AA6" s="513"/>
      <c r="AB6" s="514"/>
      <c r="AC6" s="511"/>
      <c r="AD6" s="511" t="s">
        <v>103</v>
      </c>
      <c r="AE6" s="511"/>
      <c r="AF6" s="511" t="s">
        <v>103</v>
      </c>
      <c r="AG6" s="513" t="s">
        <v>103</v>
      </c>
      <c r="AH6" s="426"/>
      <c r="AI6" s="62"/>
      <c r="AJ6" s="272"/>
      <c r="AK6" s="273"/>
      <c r="AL6" s="274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1"/>
      <c r="BB6" s="511"/>
      <c r="BC6" s="511"/>
      <c r="BD6" s="511"/>
    </row>
    <row r="7" spans="2:56" s="55" customFormat="1" ht="10.5" customHeight="1" thickBot="1">
      <c r="B7" s="63">
        <v>44598</v>
      </c>
      <c r="C7" s="64">
        <f t="shared" si="2"/>
        <v>11</v>
      </c>
      <c r="D7" s="65"/>
      <c r="E7" s="515" t="s">
        <v>103</v>
      </c>
      <c r="F7" s="515" t="s">
        <v>103</v>
      </c>
      <c r="G7" s="515"/>
      <c r="H7" s="515"/>
      <c r="I7" s="515"/>
      <c r="J7" s="515"/>
      <c r="K7" s="515" t="s">
        <v>103</v>
      </c>
      <c r="L7" s="515"/>
      <c r="M7" s="515" t="s">
        <v>103</v>
      </c>
      <c r="N7" s="515" t="s">
        <v>103</v>
      </c>
      <c r="O7" s="515"/>
      <c r="P7" s="515" t="s">
        <v>103</v>
      </c>
      <c r="Q7" s="515" t="s">
        <v>103</v>
      </c>
      <c r="R7" s="515"/>
      <c r="S7" s="515"/>
      <c r="T7" s="515"/>
      <c r="U7" s="515" t="s">
        <v>611</v>
      </c>
      <c r="V7" s="515"/>
      <c r="W7" s="515"/>
      <c r="X7" s="515"/>
      <c r="Y7" s="515"/>
      <c r="Z7" s="515"/>
      <c r="AA7" s="516"/>
      <c r="AB7" s="517"/>
      <c r="AC7" s="515"/>
      <c r="AD7" s="515" t="s">
        <v>103</v>
      </c>
      <c r="AE7" s="515"/>
      <c r="AF7" s="515" t="s">
        <v>103</v>
      </c>
      <c r="AG7" s="516" t="s">
        <v>103</v>
      </c>
      <c r="AH7" s="426"/>
      <c r="AI7" s="62"/>
      <c r="AJ7" s="272"/>
      <c r="AK7" s="273"/>
      <c r="AL7" s="274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1"/>
      <c r="BB7" s="515"/>
      <c r="BC7" s="515"/>
      <c r="BD7" s="515"/>
    </row>
    <row r="8" spans="2:56" s="55" customFormat="1" ht="10.5" customHeight="1">
      <c r="B8" s="59">
        <v>44604</v>
      </c>
      <c r="C8" s="60">
        <f t="shared" si="2"/>
        <v>9</v>
      </c>
      <c r="D8" s="61"/>
      <c r="E8" s="511"/>
      <c r="F8" s="511"/>
      <c r="G8" s="511" t="s">
        <v>103</v>
      </c>
      <c r="H8" s="511" t="s">
        <v>103</v>
      </c>
      <c r="I8" s="511"/>
      <c r="J8" s="511"/>
      <c r="K8" s="511" t="s">
        <v>103</v>
      </c>
      <c r="L8" s="511" t="s">
        <v>103</v>
      </c>
      <c r="M8" s="511"/>
      <c r="N8" s="511"/>
      <c r="O8" s="511"/>
      <c r="P8" s="511"/>
      <c r="Q8" s="511"/>
      <c r="R8" s="511"/>
      <c r="S8" s="511"/>
      <c r="T8" s="511"/>
      <c r="U8" s="511"/>
      <c r="V8" s="511" t="s">
        <v>611</v>
      </c>
      <c r="W8" s="511"/>
      <c r="X8" s="511"/>
      <c r="Y8" s="511" t="s">
        <v>103</v>
      </c>
      <c r="Z8" s="511" t="s">
        <v>103</v>
      </c>
      <c r="AA8" s="513"/>
      <c r="AB8" s="514" t="s">
        <v>103</v>
      </c>
      <c r="AC8" s="511"/>
      <c r="AD8" s="511" t="s">
        <v>103</v>
      </c>
      <c r="AE8" s="511"/>
      <c r="AF8" s="511"/>
      <c r="AG8" s="513"/>
      <c r="AH8" s="426"/>
      <c r="AI8" s="62"/>
      <c r="AJ8" s="272"/>
      <c r="AK8" s="273"/>
      <c r="AL8" s="274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1"/>
      <c r="BB8" s="511" t="s">
        <v>171</v>
      </c>
      <c r="BC8" s="511" t="s">
        <v>171</v>
      </c>
      <c r="BD8" s="511"/>
    </row>
    <row r="9" spans="2:56" s="55" customFormat="1" ht="10.5" customHeight="1" thickBot="1">
      <c r="B9" s="63">
        <v>44605</v>
      </c>
      <c r="C9" s="64">
        <f t="shared" si="2"/>
        <v>9</v>
      </c>
      <c r="D9" s="65"/>
      <c r="E9" s="515"/>
      <c r="F9" s="515"/>
      <c r="G9" s="515" t="s">
        <v>103</v>
      </c>
      <c r="H9" s="515" t="s">
        <v>103</v>
      </c>
      <c r="I9" s="515"/>
      <c r="J9" s="515"/>
      <c r="K9" s="515" t="s">
        <v>103</v>
      </c>
      <c r="L9" s="515" t="s">
        <v>103</v>
      </c>
      <c r="M9" s="515"/>
      <c r="N9" s="515"/>
      <c r="O9" s="515"/>
      <c r="P9" s="515"/>
      <c r="Q9" s="515"/>
      <c r="R9" s="515"/>
      <c r="S9" s="515"/>
      <c r="T9" s="515" t="s">
        <v>611</v>
      </c>
      <c r="U9" s="515"/>
      <c r="V9" s="515"/>
      <c r="W9" s="515"/>
      <c r="X9" s="515"/>
      <c r="Y9" s="515" t="s">
        <v>103</v>
      </c>
      <c r="Z9" s="515" t="s">
        <v>103</v>
      </c>
      <c r="AA9" s="516"/>
      <c r="AB9" s="517" t="s">
        <v>103</v>
      </c>
      <c r="AC9" s="515"/>
      <c r="AD9" s="515" t="s">
        <v>103</v>
      </c>
      <c r="AE9" s="515"/>
      <c r="AF9" s="515"/>
      <c r="AG9" s="516"/>
      <c r="AH9" s="426"/>
      <c r="AI9" s="62"/>
      <c r="AJ9" s="272"/>
      <c r="AK9" s="273"/>
      <c r="AL9" s="274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1"/>
      <c r="BB9" s="515"/>
      <c r="BC9" s="515"/>
      <c r="BD9" s="515" t="s">
        <v>171</v>
      </c>
    </row>
    <row r="10" spans="2:56" s="55" customFormat="1" ht="10.5" customHeight="1">
      <c r="B10" s="59">
        <v>44611</v>
      </c>
      <c r="C10" s="60">
        <f t="shared" si="2"/>
        <v>11</v>
      </c>
      <c r="D10" s="61"/>
      <c r="E10" s="511" t="s">
        <v>103</v>
      </c>
      <c r="F10" s="511" t="s">
        <v>103</v>
      </c>
      <c r="G10" s="511"/>
      <c r="H10" s="511"/>
      <c r="I10" s="511"/>
      <c r="J10" s="511"/>
      <c r="K10" s="511"/>
      <c r="L10" s="511" t="s">
        <v>103</v>
      </c>
      <c r="M10" s="511" t="s">
        <v>103</v>
      </c>
      <c r="N10" s="511" t="s">
        <v>103</v>
      </c>
      <c r="O10" s="511"/>
      <c r="P10" s="511" t="s">
        <v>103</v>
      </c>
      <c r="Q10" s="511" t="s">
        <v>103</v>
      </c>
      <c r="R10" s="511" t="s">
        <v>103</v>
      </c>
      <c r="S10" s="511"/>
      <c r="T10" s="511"/>
      <c r="U10" s="511" t="s">
        <v>611</v>
      </c>
      <c r="V10" s="511"/>
      <c r="W10" s="511"/>
      <c r="X10" s="511"/>
      <c r="Y10" s="511"/>
      <c r="Z10" s="511"/>
      <c r="AA10" s="513"/>
      <c r="AB10" s="514"/>
      <c r="AC10" s="511"/>
      <c r="AD10" s="511"/>
      <c r="AE10" s="511"/>
      <c r="AF10" s="511" t="s">
        <v>103</v>
      </c>
      <c r="AG10" s="513" t="s">
        <v>103</v>
      </c>
      <c r="AH10" s="426"/>
      <c r="AI10" s="62"/>
      <c r="AJ10" s="272"/>
      <c r="AK10" s="273"/>
      <c r="AL10" s="274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1"/>
      <c r="BB10" s="511" t="s">
        <v>611</v>
      </c>
      <c r="BC10" s="511"/>
      <c r="BD10" s="511"/>
    </row>
    <row r="11" spans="2:56" s="55" customFormat="1" ht="10.5" customHeight="1" thickBot="1">
      <c r="B11" s="63">
        <v>44612</v>
      </c>
      <c r="C11" s="64">
        <f t="shared" si="2"/>
        <v>11</v>
      </c>
      <c r="D11" s="65"/>
      <c r="E11" s="515" t="s">
        <v>103</v>
      </c>
      <c r="F11" s="515" t="s">
        <v>103</v>
      </c>
      <c r="G11" s="515"/>
      <c r="H11" s="515"/>
      <c r="I11" s="515"/>
      <c r="J11" s="515"/>
      <c r="K11" s="515"/>
      <c r="L11" s="515" t="s">
        <v>103</v>
      </c>
      <c r="M11" s="515" t="s">
        <v>103</v>
      </c>
      <c r="N11" s="515" t="s">
        <v>103</v>
      </c>
      <c r="O11" s="515"/>
      <c r="P11" s="515" t="s">
        <v>103</v>
      </c>
      <c r="Q11" s="515" t="s">
        <v>103</v>
      </c>
      <c r="R11" s="515" t="s">
        <v>103</v>
      </c>
      <c r="S11" s="515"/>
      <c r="T11" s="515"/>
      <c r="U11" s="515"/>
      <c r="V11" s="515" t="s">
        <v>611</v>
      </c>
      <c r="W11" s="515"/>
      <c r="X11" s="515"/>
      <c r="Y11" s="515"/>
      <c r="Z11" s="515"/>
      <c r="AA11" s="516"/>
      <c r="AB11" s="517"/>
      <c r="AC11" s="515"/>
      <c r="AD11" s="515"/>
      <c r="AE11" s="515"/>
      <c r="AF11" s="515" t="s">
        <v>103</v>
      </c>
      <c r="AG11" s="516" t="s">
        <v>103</v>
      </c>
      <c r="AH11" s="426"/>
      <c r="AI11" s="62"/>
      <c r="AJ11" s="272"/>
      <c r="AK11" s="273"/>
      <c r="AL11" s="274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1"/>
      <c r="BB11" s="515"/>
      <c r="BC11" s="515" t="s">
        <v>611</v>
      </c>
      <c r="BD11" s="515"/>
    </row>
    <row r="12" spans="2:56" s="55" customFormat="1" ht="10.5" customHeight="1">
      <c r="B12" s="59">
        <v>44618</v>
      </c>
      <c r="C12" s="60">
        <f t="shared" si="2"/>
        <v>12</v>
      </c>
      <c r="D12" s="61"/>
      <c r="E12" s="511"/>
      <c r="F12" s="511"/>
      <c r="G12" s="511" t="s">
        <v>103</v>
      </c>
      <c r="H12" s="511" t="s">
        <v>103</v>
      </c>
      <c r="I12" s="511"/>
      <c r="J12" s="511"/>
      <c r="K12" s="511" t="s">
        <v>103</v>
      </c>
      <c r="L12" s="511"/>
      <c r="M12" s="511" t="s">
        <v>103</v>
      </c>
      <c r="N12" s="511"/>
      <c r="O12" s="511"/>
      <c r="P12" s="511" t="s">
        <v>103</v>
      </c>
      <c r="Q12" s="511" t="s">
        <v>103</v>
      </c>
      <c r="R12" s="511" t="s">
        <v>103</v>
      </c>
      <c r="S12" s="511"/>
      <c r="T12" s="511" t="s">
        <v>611</v>
      </c>
      <c r="U12" s="511"/>
      <c r="V12" s="511"/>
      <c r="W12" s="511"/>
      <c r="X12" s="511"/>
      <c r="Y12" s="511" t="s">
        <v>103</v>
      </c>
      <c r="Z12" s="511" t="s">
        <v>103</v>
      </c>
      <c r="AA12" s="513"/>
      <c r="AB12" s="514" t="s">
        <v>103</v>
      </c>
      <c r="AC12" s="511"/>
      <c r="AD12" s="511" t="s">
        <v>103</v>
      </c>
      <c r="AE12" s="511"/>
      <c r="AF12" s="511"/>
      <c r="AG12" s="513"/>
      <c r="AH12" s="426"/>
      <c r="AI12" s="62"/>
      <c r="AJ12" s="272"/>
      <c r="AK12" s="273"/>
      <c r="AL12" s="274"/>
      <c r="AM12" s="275"/>
      <c r="AN12" s="276"/>
      <c r="AO12" s="276"/>
      <c r="AP12" s="276"/>
      <c r="AQ12" s="276"/>
      <c r="AR12" s="276"/>
      <c r="AS12" s="276"/>
      <c r="AT12" s="276"/>
      <c r="AU12" s="276"/>
      <c r="AV12" s="276"/>
      <c r="AW12" s="1"/>
      <c r="BB12" s="511"/>
      <c r="BC12" s="511"/>
      <c r="BD12" s="511" t="s">
        <v>611</v>
      </c>
    </row>
    <row r="13" spans="2:56" s="55" customFormat="1" ht="10.5" customHeight="1" thickBot="1">
      <c r="B13" s="63">
        <v>44619</v>
      </c>
      <c r="C13" s="64">
        <f t="shared" si="2"/>
        <v>12</v>
      </c>
      <c r="D13" s="65"/>
      <c r="E13" s="515"/>
      <c r="F13" s="515"/>
      <c r="G13" s="515" t="s">
        <v>103</v>
      </c>
      <c r="H13" s="515" t="s">
        <v>103</v>
      </c>
      <c r="I13" s="515"/>
      <c r="J13" s="515"/>
      <c r="K13" s="515" t="s">
        <v>103</v>
      </c>
      <c r="L13" s="515"/>
      <c r="M13" s="515" t="s">
        <v>103</v>
      </c>
      <c r="N13" s="515"/>
      <c r="O13" s="515"/>
      <c r="P13" s="515" t="s">
        <v>103</v>
      </c>
      <c r="Q13" s="515" t="s">
        <v>103</v>
      </c>
      <c r="R13" s="515" t="s">
        <v>103</v>
      </c>
      <c r="S13" s="515"/>
      <c r="T13" s="515"/>
      <c r="U13" s="515" t="s">
        <v>611</v>
      </c>
      <c r="V13" s="515"/>
      <c r="W13" s="515"/>
      <c r="X13" s="515"/>
      <c r="Y13" s="515" t="s">
        <v>103</v>
      </c>
      <c r="Z13" s="515" t="s">
        <v>103</v>
      </c>
      <c r="AA13" s="516"/>
      <c r="AB13" s="517" t="s">
        <v>103</v>
      </c>
      <c r="AC13" s="515"/>
      <c r="AD13" s="515" t="s">
        <v>103</v>
      </c>
      <c r="AE13" s="515"/>
      <c r="AF13" s="515"/>
      <c r="AG13" s="516"/>
      <c r="AH13" s="426"/>
      <c r="AI13" s="62"/>
      <c r="AJ13" s="272"/>
      <c r="AK13" s="273"/>
      <c r="AL13" s="274"/>
      <c r="AM13" s="275"/>
      <c r="AN13" s="276"/>
      <c r="AO13" s="276"/>
      <c r="AP13" s="276"/>
      <c r="AQ13" s="276"/>
      <c r="AR13" s="276"/>
      <c r="AS13" s="276"/>
      <c r="AT13" s="276"/>
      <c r="AU13" s="276"/>
      <c r="AV13" s="276"/>
      <c r="AW13" s="1"/>
      <c r="BB13" s="515" t="s">
        <v>611</v>
      </c>
      <c r="BC13" s="515"/>
      <c r="BD13" s="515"/>
    </row>
    <row r="14" spans="2:56" s="55" customFormat="1" ht="10.5" customHeight="1">
      <c r="B14" s="59">
        <v>44625</v>
      </c>
      <c r="C14" s="60">
        <f t="shared" si="2"/>
        <v>9</v>
      </c>
      <c r="D14" s="61"/>
      <c r="E14" s="511" t="s">
        <v>103</v>
      </c>
      <c r="F14" s="512" t="s">
        <v>103</v>
      </c>
      <c r="G14" s="511"/>
      <c r="H14" s="511"/>
      <c r="I14" s="511"/>
      <c r="J14" s="511"/>
      <c r="K14" s="511"/>
      <c r="L14" s="511" t="s">
        <v>103</v>
      </c>
      <c r="M14" s="511"/>
      <c r="N14" s="511" t="s">
        <v>103</v>
      </c>
      <c r="O14" s="511"/>
      <c r="P14" s="511"/>
      <c r="Q14" s="511"/>
      <c r="R14" s="511"/>
      <c r="S14" s="511"/>
      <c r="T14" s="511"/>
      <c r="U14" s="511"/>
      <c r="V14" s="511" t="s">
        <v>611</v>
      </c>
      <c r="W14" s="511"/>
      <c r="X14" s="511"/>
      <c r="Y14" s="511"/>
      <c r="Z14" s="511"/>
      <c r="AA14" s="513"/>
      <c r="AB14" s="514" t="s">
        <v>103</v>
      </c>
      <c r="AC14" s="511"/>
      <c r="AD14" s="511" t="s">
        <v>103</v>
      </c>
      <c r="AE14" s="511"/>
      <c r="AF14" s="511" t="s">
        <v>103</v>
      </c>
      <c r="AG14" s="513" t="s">
        <v>103</v>
      </c>
      <c r="AH14" s="426"/>
      <c r="AI14" s="62"/>
      <c r="AJ14" s="272" t="s">
        <v>141</v>
      </c>
      <c r="AK14" s="273" t="s">
        <v>103</v>
      </c>
      <c r="AL14" s="274"/>
      <c r="AM14" s="275"/>
      <c r="AN14" s="276"/>
      <c r="AO14" s="276" t="s">
        <v>103</v>
      </c>
      <c r="AP14" s="276"/>
      <c r="AQ14" s="276"/>
      <c r="AR14" s="276"/>
      <c r="AS14" s="276">
        <v>0</v>
      </c>
      <c r="AT14" s="276"/>
      <c r="AU14" s="276" t="s">
        <v>103</v>
      </c>
      <c r="AV14" s="276" t="s">
        <v>103</v>
      </c>
      <c r="AW14" s="1"/>
      <c r="BB14" s="511"/>
      <c r="BC14" s="511" t="s">
        <v>611</v>
      </c>
      <c r="BD14" s="511"/>
    </row>
    <row r="15" spans="2:56" s="55" customFormat="1" ht="10.5" customHeight="1" thickBot="1">
      <c r="B15" s="63">
        <v>44626</v>
      </c>
      <c r="C15" s="64">
        <f t="shared" si="2"/>
        <v>9</v>
      </c>
      <c r="D15" s="65"/>
      <c r="E15" s="515" t="s">
        <v>103</v>
      </c>
      <c r="F15" s="518" t="s">
        <v>103</v>
      </c>
      <c r="G15" s="515"/>
      <c r="H15" s="515"/>
      <c r="I15" s="515"/>
      <c r="J15" s="515"/>
      <c r="K15" s="515"/>
      <c r="L15" s="515" t="s">
        <v>103</v>
      </c>
      <c r="M15" s="515"/>
      <c r="N15" s="515" t="s">
        <v>103</v>
      </c>
      <c r="O15" s="515"/>
      <c r="P15" s="515"/>
      <c r="Q15" s="515"/>
      <c r="R15" s="515"/>
      <c r="S15" s="515"/>
      <c r="T15" s="515" t="s">
        <v>611</v>
      </c>
      <c r="U15" s="515"/>
      <c r="V15" s="515"/>
      <c r="W15" s="515"/>
      <c r="X15" s="515"/>
      <c r="Y15" s="515"/>
      <c r="Z15" s="515"/>
      <c r="AA15" s="516"/>
      <c r="AB15" s="517" t="s">
        <v>103</v>
      </c>
      <c r="AC15" s="515"/>
      <c r="AD15" s="515" t="s">
        <v>103</v>
      </c>
      <c r="AE15" s="515"/>
      <c r="AF15" s="515" t="s">
        <v>103</v>
      </c>
      <c r="AG15" s="516" t="s">
        <v>103</v>
      </c>
      <c r="AH15" s="426"/>
      <c r="AI15" s="62"/>
      <c r="AJ15" s="272" t="s">
        <v>141</v>
      </c>
      <c r="AK15" s="273" t="s">
        <v>103</v>
      </c>
      <c r="AL15" s="274"/>
      <c r="AM15" s="275"/>
      <c r="AN15" s="276"/>
      <c r="AO15" s="276" t="s">
        <v>103</v>
      </c>
      <c r="AP15" s="276"/>
      <c r="AQ15" s="276"/>
      <c r="AR15" s="276"/>
      <c r="AS15" s="276" t="s">
        <v>141</v>
      </c>
      <c r="AT15" s="276"/>
      <c r="AU15" s="276" t="s">
        <v>141</v>
      </c>
      <c r="AV15" s="276" t="s">
        <v>103</v>
      </c>
      <c r="AW15" s="1"/>
      <c r="BB15" s="515"/>
      <c r="BC15" s="515"/>
      <c r="BD15" s="515" t="s">
        <v>611</v>
      </c>
    </row>
    <row r="16" spans="2:56" s="55" customFormat="1" ht="10.5" customHeight="1">
      <c r="B16" s="59">
        <v>44632</v>
      </c>
      <c r="C16" s="66">
        <f t="shared" si="2"/>
        <v>11</v>
      </c>
      <c r="D16" s="237"/>
      <c r="E16" s="511"/>
      <c r="F16" s="512"/>
      <c r="G16" s="512" t="s">
        <v>103</v>
      </c>
      <c r="H16" s="512" t="s">
        <v>103</v>
      </c>
      <c r="I16" s="512"/>
      <c r="J16" s="512"/>
      <c r="K16" s="511" t="s">
        <v>103</v>
      </c>
      <c r="L16" s="511"/>
      <c r="M16" s="511" t="s">
        <v>103</v>
      </c>
      <c r="N16" s="511"/>
      <c r="O16" s="511"/>
      <c r="P16" s="511" t="s">
        <v>103</v>
      </c>
      <c r="Q16" s="511" t="s">
        <v>103</v>
      </c>
      <c r="R16" s="511" t="s">
        <v>103</v>
      </c>
      <c r="S16" s="511"/>
      <c r="T16" s="511"/>
      <c r="U16" s="511" t="s">
        <v>611</v>
      </c>
      <c r="V16" s="511"/>
      <c r="W16" s="511"/>
      <c r="X16" s="511"/>
      <c r="Y16" s="511" t="s">
        <v>103</v>
      </c>
      <c r="Z16" s="511" t="s">
        <v>103</v>
      </c>
      <c r="AA16" s="519"/>
      <c r="AB16" s="514"/>
      <c r="AC16" s="511"/>
      <c r="AD16" s="511"/>
      <c r="AE16" s="511"/>
      <c r="AF16" s="511"/>
      <c r="AG16" s="513" t="s">
        <v>103</v>
      </c>
      <c r="AH16" s="426"/>
      <c r="AI16" s="62"/>
      <c r="AJ16" s="272" t="s">
        <v>103</v>
      </c>
      <c r="AK16" s="273" t="s">
        <v>141</v>
      </c>
      <c r="AL16" s="274"/>
      <c r="AM16" s="275"/>
      <c r="AN16" s="276"/>
      <c r="AO16" s="276">
        <v>0</v>
      </c>
      <c r="AP16" s="276"/>
      <c r="AQ16" s="276"/>
      <c r="AR16" s="276"/>
      <c r="AS16" s="276"/>
      <c r="AT16" s="276"/>
      <c r="AU16" s="276" t="s">
        <v>103</v>
      </c>
      <c r="AV16" s="276">
        <v>0</v>
      </c>
      <c r="AW16" s="1"/>
      <c r="BB16" s="511" t="s">
        <v>611</v>
      </c>
      <c r="BC16" s="511"/>
      <c r="BD16" s="512"/>
    </row>
    <row r="17" spans="2:56" s="55" customFormat="1" ht="10.5" customHeight="1" thickBot="1">
      <c r="B17" s="63">
        <v>44633</v>
      </c>
      <c r="C17" s="69">
        <f t="shared" si="2"/>
        <v>11</v>
      </c>
      <c r="D17" s="238"/>
      <c r="E17" s="515"/>
      <c r="F17" s="518"/>
      <c r="G17" s="518" t="s">
        <v>103</v>
      </c>
      <c r="H17" s="518" t="s">
        <v>103</v>
      </c>
      <c r="I17" s="518"/>
      <c r="J17" s="518"/>
      <c r="K17" s="515" t="s">
        <v>103</v>
      </c>
      <c r="L17" s="515"/>
      <c r="M17" s="515" t="s">
        <v>103</v>
      </c>
      <c r="N17" s="515"/>
      <c r="O17" s="515"/>
      <c r="P17" s="515" t="s">
        <v>103</v>
      </c>
      <c r="Q17" s="515" t="s">
        <v>103</v>
      </c>
      <c r="R17" s="515" t="s">
        <v>103</v>
      </c>
      <c r="S17" s="515"/>
      <c r="T17" s="515"/>
      <c r="U17" s="515"/>
      <c r="V17" s="515" t="s">
        <v>611</v>
      </c>
      <c r="W17" s="515"/>
      <c r="X17" s="515"/>
      <c r="Y17" s="515" t="s">
        <v>103</v>
      </c>
      <c r="Z17" s="515" t="s">
        <v>103</v>
      </c>
      <c r="AA17" s="520"/>
      <c r="AB17" s="517"/>
      <c r="AC17" s="515"/>
      <c r="AD17" s="515"/>
      <c r="AE17" s="515"/>
      <c r="AF17" s="515"/>
      <c r="AG17" s="516" t="s">
        <v>103</v>
      </c>
      <c r="AH17" s="426"/>
      <c r="AI17" s="62"/>
      <c r="AJ17" s="272" t="s">
        <v>103</v>
      </c>
      <c r="AK17" s="273" t="s">
        <v>141</v>
      </c>
      <c r="AL17" s="274"/>
      <c r="AM17" s="275"/>
      <c r="AN17" s="276"/>
      <c r="AO17" s="276" t="s">
        <v>141</v>
      </c>
      <c r="AP17" s="276"/>
      <c r="AQ17" s="276"/>
      <c r="AR17" s="276"/>
      <c r="AS17" s="276"/>
      <c r="AT17" s="276"/>
      <c r="AU17" s="276" t="s">
        <v>103</v>
      </c>
      <c r="AV17" s="276">
        <v>0</v>
      </c>
      <c r="AW17" s="1"/>
      <c r="BB17" s="515"/>
      <c r="BC17" s="515" t="s">
        <v>611</v>
      </c>
      <c r="BD17" s="518"/>
    </row>
    <row r="18" spans="2:56" s="68" customFormat="1" ht="10.5" customHeight="1">
      <c r="B18" s="59">
        <v>44639</v>
      </c>
      <c r="C18" s="66">
        <f t="shared" si="2"/>
        <v>13</v>
      </c>
      <c r="D18" s="237"/>
      <c r="E18" s="511" t="s">
        <v>103</v>
      </c>
      <c r="F18" s="512" t="s">
        <v>103</v>
      </c>
      <c r="G18" s="564" t="s">
        <v>103</v>
      </c>
      <c r="H18" s="565"/>
      <c r="I18" s="564"/>
      <c r="J18" s="565"/>
      <c r="K18" s="511" t="s">
        <v>103</v>
      </c>
      <c r="L18" s="511" t="s">
        <v>103</v>
      </c>
      <c r="M18" s="511"/>
      <c r="N18" s="511" t="s">
        <v>103</v>
      </c>
      <c r="O18" s="564"/>
      <c r="P18" s="565"/>
      <c r="Q18" s="565"/>
      <c r="R18" s="565"/>
      <c r="S18" s="511" t="s">
        <v>103</v>
      </c>
      <c r="T18" s="511" t="s">
        <v>611</v>
      </c>
      <c r="U18" s="511"/>
      <c r="V18" s="511"/>
      <c r="W18" s="564"/>
      <c r="X18" s="303" t="s">
        <v>103</v>
      </c>
      <c r="Y18" s="565"/>
      <c r="Z18" s="564"/>
      <c r="AA18" s="566"/>
      <c r="AB18" s="514" t="s">
        <v>103</v>
      </c>
      <c r="AC18" s="511"/>
      <c r="AD18" s="511" t="s">
        <v>103</v>
      </c>
      <c r="AE18" s="511"/>
      <c r="AF18" s="511" t="s">
        <v>103</v>
      </c>
      <c r="AG18" s="566" t="s">
        <v>103</v>
      </c>
      <c r="AH18" s="427"/>
      <c r="AI18" s="67"/>
      <c r="AJ18" s="272" t="s">
        <v>103</v>
      </c>
      <c r="AK18" s="273" t="s">
        <v>141</v>
      </c>
      <c r="AL18" s="274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8"/>
      <c r="BB18" s="549"/>
      <c r="BC18" s="549"/>
      <c r="BD18" s="549"/>
    </row>
    <row r="19" spans="2:56" s="68" customFormat="1" ht="10.5" customHeight="1" thickBot="1">
      <c r="B19" s="63">
        <v>44640</v>
      </c>
      <c r="C19" s="69">
        <f t="shared" si="2"/>
        <v>13</v>
      </c>
      <c r="D19" s="238"/>
      <c r="E19" s="515" t="s">
        <v>103</v>
      </c>
      <c r="F19" s="518" t="s">
        <v>103</v>
      </c>
      <c r="G19" s="567" t="s">
        <v>103</v>
      </c>
      <c r="H19" s="568"/>
      <c r="I19" s="567"/>
      <c r="J19" s="568"/>
      <c r="K19" s="515" t="s">
        <v>103</v>
      </c>
      <c r="L19" s="515" t="s">
        <v>103</v>
      </c>
      <c r="M19" s="515"/>
      <c r="N19" s="515" t="s">
        <v>103</v>
      </c>
      <c r="O19" s="567"/>
      <c r="P19" s="568"/>
      <c r="Q19" s="568"/>
      <c r="R19" s="568"/>
      <c r="S19" s="515" t="s">
        <v>103</v>
      </c>
      <c r="T19" s="515"/>
      <c r="U19" s="515" t="s">
        <v>611</v>
      </c>
      <c r="V19" s="515"/>
      <c r="W19" s="567"/>
      <c r="X19" s="304" t="s">
        <v>103</v>
      </c>
      <c r="Y19" s="568"/>
      <c r="Z19" s="567"/>
      <c r="AA19" s="569"/>
      <c r="AB19" s="517" t="s">
        <v>103</v>
      </c>
      <c r="AC19" s="515"/>
      <c r="AD19" s="515" t="s">
        <v>103</v>
      </c>
      <c r="AE19" s="515"/>
      <c r="AF19" s="515" t="s">
        <v>103</v>
      </c>
      <c r="AG19" s="569" t="s">
        <v>103</v>
      </c>
      <c r="AH19" s="427"/>
      <c r="AI19" s="67"/>
      <c r="AJ19" s="272" t="s">
        <v>103</v>
      </c>
      <c r="AK19" s="273" t="s">
        <v>141</v>
      </c>
      <c r="AL19" s="274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8"/>
      <c r="BB19" s="550"/>
      <c r="BC19" s="550"/>
      <c r="BD19" s="550"/>
    </row>
    <row r="20" spans="2:56" s="71" customFormat="1" ht="10.5" customHeight="1">
      <c r="B20" s="59">
        <v>44646</v>
      </c>
      <c r="C20" s="66">
        <f t="shared" si="2"/>
        <v>11</v>
      </c>
      <c r="D20" s="237"/>
      <c r="E20" s="511"/>
      <c r="F20" s="512"/>
      <c r="G20" s="512" t="s">
        <v>103</v>
      </c>
      <c r="H20" s="512" t="s">
        <v>103</v>
      </c>
      <c r="I20" s="512"/>
      <c r="J20" s="512"/>
      <c r="K20" s="511"/>
      <c r="L20" s="511" t="s">
        <v>103</v>
      </c>
      <c r="M20" s="511" t="s">
        <v>103</v>
      </c>
      <c r="N20" s="511"/>
      <c r="O20" s="512"/>
      <c r="P20" s="512" t="s">
        <v>103</v>
      </c>
      <c r="Q20" s="512" t="s">
        <v>103</v>
      </c>
      <c r="R20" s="512" t="s">
        <v>103</v>
      </c>
      <c r="S20" s="512"/>
      <c r="T20" s="511"/>
      <c r="U20" s="511"/>
      <c r="V20" s="511" t="s">
        <v>611</v>
      </c>
      <c r="W20" s="511"/>
      <c r="X20" s="511"/>
      <c r="Y20" s="512" t="s">
        <v>103</v>
      </c>
      <c r="Z20" s="512" t="s">
        <v>103</v>
      </c>
      <c r="AA20" s="519"/>
      <c r="AB20" s="521"/>
      <c r="AC20" s="512"/>
      <c r="AD20" s="512"/>
      <c r="AE20" s="512"/>
      <c r="AF20" s="511"/>
      <c r="AG20" s="513" t="s">
        <v>103</v>
      </c>
      <c r="AH20" s="426"/>
      <c r="AI20" s="62"/>
      <c r="AJ20" s="272" t="s">
        <v>141</v>
      </c>
      <c r="AK20" s="273" t="s">
        <v>141</v>
      </c>
      <c r="AL20" s="274"/>
      <c r="AM20" s="275"/>
      <c r="AN20" s="276"/>
      <c r="AO20" s="276" t="s">
        <v>103</v>
      </c>
      <c r="AP20" s="276"/>
      <c r="AQ20" s="275"/>
      <c r="AR20" s="276"/>
      <c r="AS20" s="276"/>
      <c r="AT20" s="275"/>
      <c r="AU20" s="276" t="s">
        <v>103</v>
      </c>
      <c r="AV20" s="275" t="s">
        <v>103</v>
      </c>
      <c r="AW20" s="279"/>
      <c r="BB20" s="511"/>
      <c r="BC20" s="511"/>
      <c r="BD20" s="511" t="s">
        <v>611</v>
      </c>
    </row>
    <row r="21" spans="2:56" s="71" customFormat="1" ht="10.5" customHeight="1" thickBot="1">
      <c r="B21" s="63">
        <v>44647</v>
      </c>
      <c r="C21" s="69">
        <f t="shared" si="2"/>
        <v>11</v>
      </c>
      <c r="D21" s="238"/>
      <c r="E21" s="515"/>
      <c r="F21" s="518"/>
      <c r="G21" s="518" t="s">
        <v>103</v>
      </c>
      <c r="H21" s="518" t="s">
        <v>103</v>
      </c>
      <c r="I21" s="518"/>
      <c r="J21" s="518"/>
      <c r="K21" s="515"/>
      <c r="L21" s="515" t="s">
        <v>103</v>
      </c>
      <c r="M21" s="515" t="s">
        <v>103</v>
      </c>
      <c r="N21" s="515"/>
      <c r="O21" s="518"/>
      <c r="P21" s="518" t="s">
        <v>103</v>
      </c>
      <c r="Q21" s="518" t="s">
        <v>103</v>
      </c>
      <c r="R21" s="518" t="s">
        <v>103</v>
      </c>
      <c r="S21" s="518"/>
      <c r="T21" s="515" t="s">
        <v>611</v>
      </c>
      <c r="U21" s="515"/>
      <c r="V21" s="515"/>
      <c r="W21" s="515"/>
      <c r="X21" s="515"/>
      <c r="Y21" s="518" t="s">
        <v>103</v>
      </c>
      <c r="Z21" s="518" t="s">
        <v>103</v>
      </c>
      <c r="AA21" s="520"/>
      <c r="AB21" s="522"/>
      <c r="AC21" s="518"/>
      <c r="AD21" s="518"/>
      <c r="AE21" s="518"/>
      <c r="AF21" s="515"/>
      <c r="AG21" s="516" t="s">
        <v>103</v>
      </c>
      <c r="AH21" s="426"/>
      <c r="AI21" s="62"/>
      <c r="AJ21" s="272" t="s">
        <v>141</v>
      </c>
      <c r="AK21" s="273" t="s">
        <v>141</v>
      </c>
      <c r="AL21" s="274"/>
      <c r="AM21" s="275"/>
      <c r="AN21" s="276"/>
      <c r="AO21" s="276" t="s">
        <v>103</v>
      </c>
      <c r="AP21" s="276"/>
      <c r="AQ21" s="275"/>
      <c r="AR21" s="276"/>
      <c r="AS21" s="276"/>
      <c r="AT21" s="275"/>
      <c r="AU21" s="276" t="s">
        <v>141</v>
      </c>
      <c r="AV21" s="275" t="s">
        <v>103</v>
      </c>
      <c r="AW21" s="279"/>
      <c r="BB21" s="515" t="s">
        <v>611</v>
      </c>
      <c r="BC21" s="515"/>
      <c r="BD21" s="515"/>
    </row>
    <row r="22" spans="2:56" s="55" customFormat="1" ht="10.5" customHeight="1">
      <c r="B22" s="59">
        <v>44653</v>
      </c>
      <c r="C22" s="60">
        <f t="shared" si="2"/>
        <v>11</v>
      </c>
      <c r="D22" s="61"/>
      <c r="E22" s="511" t="s">
        <v>103</v>
      </c>
      <c r="F22" s="512" t="s">
        <v>103</v>
      </c>
      <c r="G22" s="511"/>
      <c r="H22" s="512"/>
      <c r="I22" s="512"/>
      <c r="J22" s="512"/>
      <c r="K22" s="511" t="s">
        <v>103</v>
      </c>
      <c r="L22" s="511"/>
      <c r="M22" s="511" t="s">
        <v>103</v>
      </c>
      <c r="N22" s="511"/>
      <c r="O22" s="512"/>
      <c r="P22" s="512"/>
      <c r="Q22" s="512"/>
      <c r="R22" s="512"/>
      <c r="S22" s="512" t="s">
        <v>103</v>
      </c>
      <c r="T22" s="511"/>
      <c r="U22" s="511" t="s">
        <v>611</v>
      </c>
      <c r="V22" s="511"/>
      <c r="W22" s="511"/>
      <c r="X22" s="303" t="s">
        <v>103</v>
      </c>
      <c r="Y22" s="512"/>
      <c r="Z22" s="512"/>
      <c r="AA22" s="513"/>
      <c r="AB22" s="514" t="s">
        <v>103</v>
      </c>
      <c r="AC22" s="511"/>
      <c r="AD22" s="511" t="s">
        <v>103</v>
      </c>
      <c r="AE22" s="511"/>
      <c r="AF22" s="511" t="s">
        <v>103</v>
      </c>
      <c r="AG22" s="523" t="s">
        <v>114</v>
      </c>
      <c r="AH22" s="426"/>
      <c r="AI22" s="62"/>
      <c r="AJ22" s="272" t="s">
        <v>103</v>
      </c>
      <c r="AK22" s="273" t="s">
        <v>103</v>
      </c>
      <c r="AL22" s="274"/>
      <c r="AM22" s="275"/>
      <c r="AN22" s="276"/>
      <c r="AO22" s="276" t="s">
        <v>141</v>
      </c>
      <c r="AP22" s="276"/>
      <c r="AQ22" s="276"/>
      <c r="AR22" s="276"/>
      <c r="AS22" s="276"/>
      <c r="AT22" s="276"/>
      <c r="AU22" s="276" t="s">
        <v>103</v>
      </c>
      <c r="AV22" s="276" t="s">
        <v>103</v>
      </c>
      <c r="BB22" s="511"/>
      <c r="BC22" s="511" t="s">
        <v>611</v>
      </c>
      <c r="BD22" s="511"/>
    </row>
    <row r="23" spans="2:56" s="55" customFormat="1" ht="10.5" customHeight="1" thickBot="1">
      <c r="B23" s="63">
        <v>44654</v>
      </c>
      <c r="C23" s="64">
        <f t="shared" si="2"/>
        <v>11</v>
      </c>
      <c r="D23" s="65"/>
      <c r="E23" s="515" t="s">
        <v>103</v>
      </c>
      <c r="F23" s="518" t="s">
        <v>103</v>
      </c>
      <c r="G23" s="515"/>
      <c r="H23" s="518"/>
      <c r="I23" s="518"/>
      <c r="J23" s="518"/>
      <c r="K23" s="515" t="s">
        <v>103</v>
      </c>
      <c r="L23" s="515"/>
      <c r="M23" s="515" t="s">
        <v>103</v>
      </c>
      <c r="N23" s="515"/>
      <c r="O23" s="518"/>
      <c r="P23" s="518"/>
      <c r="Q23" s="518"/>
      <c r="R23" s="518"/>
      <c r="S23" s="518" t="s">
        <v>103</v>
      </c>
      <c r="T23" s="515"/>
      <c r="U23" s="515"/>
      <c r="V23" s="515" t="s">
        <v>611</v>
      </c>
      <c r="W23" s="515"/>
      <c r="X23" s="304" t="s">
        <v>103</v>
      </c>
      <c r="Y23" s="518"/>
      <c r="Z23" s="518"/>
      <c r="AA23" s="516"/>
      <c r="AB23" s="517" t="s">
        <v>103</v>
      </c>
      <c r="AC23" s="515"/>
      <c r="AD23" s="515" t="s">
        <v>103</v>
      </c>
      <c r="AE23" s="515"/>
      <c r="AF23" s="515" t="s">
        <v>103</v>
      </c>
      <c r="AG23" s="524" t="s">
        <v>114</v>
      </c>
      <c r="AH23" s="426"/>
      <c r="AI23" s="62"/>
      <c r="AJ23" s="272" t="s">
        <v>103</v>
      </c>
      <c r="AK23" s="273" t="s">
        <v>103</v>
      </c>
      <c r="AL23" s="274"/>
      <c r="AM23" s="275"/>
      <c r="AN23" s="276"/>
      <c r="AO23" s="276" t="s">
        <v>141</v>
      </c>
      <c r="AP23" s="276"/>
      <c r="AQ23" s="276"/>
      <c r="AR23" s="276"/>
      <c r="AS23" s="276"/>
      <c r="AT23" s="276"/>
      <c r="AU23" s="276" t="s">
        <v>103</v>
      </c>
      <c r="AV23" s="276" t="s">
        <v>103</v>
      </c>
      <c r="AW23" s="1"/>
      <c r="BB23" s="515"/>
      <c r="BC23" s="515"/>
      <c r="BD23" s="515" t="s">
        <v>611</v>
      </c>
    </row>
    <row r="24" spans="2:56" s="55" customFormat="1" ht="10.5" customHeight="1">
      <c r="B24" s="59">
        <v>44660</v>
      </c>
      <c r="C24" s="60">
        <f t="shared" si="2"/>
        <v>14</v>
      </c>
      <c r="D24" s="61"/>
      <c r="E24" s="511"/>
      <c r="F24" s="512"/>
      <c r="G24" s="511" t="s">
        <v>103</v>
      </c>
      <c r="H24" s="512" t="s">
        <v>103</v>
      </c>
      <c r="I24" s="512"/>
      <c r="J24" s="512"/>
      <c r="K24" s="511" t="s">
        <v>103</v>
      </c>
      <c r="L24" s="511" t="s">
        <v>103</v>
      </c>
      <c r="M24" s="511"/>
      <c r="N24" s="511" t="s">
        <v>103</v>
      </c>
      <c r="O24" s="512"/>
      <c r="P24" s="511" t="s">
        <v>103</v>
      </c>
      <c r="Q24" s="511" t="s">
        <v>103</v>
      </c>
      <c r="R24" s="511" t="s">
        <v>103</v>
      </c>
      <c r="S24" s="512" t="s">
        <v>103</v>
      </c>
      <c r="T24" s="511" t="s">
        <v>611</v>
      </c>
      <c r="U24" s="511"/>
      <c r="V24" s="511"/>
      <c r="W24" s="511"/>
      <c r="X24" s="570" t="s">
        <v>103</v>
      </c>
      <c r="Y24" s="511" t="s">
        <v>103</v>
      </c>
      <c r="Z24" s="512" t="s">
        <v>103</v>
      </c>
      <c r="AA24" s="519"/>
      <c r="AB24" s="521"/>
      <c r="AC24" s="512"/>
      <c r="AD24" s="512"/>
      <c r="AE24" s="512"/>
      <c r="AF24" s="511"/>
      <c r="AG24" s="523" t="s">
        <v>114</v>
      </c>
      <c r="AH24" s="426"/>
      <c r="AI24" s="62"/>
      <c r="AJ24" s="272" t="s">
        <v>103</v>
      </c>
      <c r="AK24" s="273" t="s">
        <v>141</v>
      </c>
      <c r="AL24" s="274"/>
      <c r="AM24" s="275"/>
      <c r="AN24" s="276"/>
      <c r="AO24" s="276">
        <v>0</v>
      </c>
      <c r="AP24" s="276"/>
      <c r="AQ24" s="276"/>
      <c r="AR24" s="276"/>
      <c r="AS24" s="276"/>
      <c r="AT24" s="276"/>
      <c r="AU24" s="276" t="s">
        <v>103</v>
      </c>
      <c r="AV24" s="276">
        <v>0</v>
      </c>
      <c r="AW24" s="1"/>
      <c r="BB24" s="511" t="s">
        <v>611</v>
      </c>
      <c r="BC24" s="511"/>
      <c r="BD24" s="511"/>
    </row>
    <row r="25" spans="2:56" s="55" customFormat="1" ht="10.5" customHeight="1" thickBot="1">
      <c r="B25" s="63">
        <v>44661</v>
      </c>
      <c r="C25" s="64">
        <f t="shared" si="2"/>
        <v>14</v>
      </c>
      <c r="D25" s="65"/>
      <c r="E25" s="515"/>
      <c r="F25" s="518"/>
      <c r="G25" s="515" t="s">
        <v>103</v>
      </c>
      <c r="H25" s="518" t="s">
        <v>103</v>
      </c>
      <c r="I25" s="518"/>
      <c r="J25" s="518"/>
      <c r="K25" s="515" t="s">
        <v>103</v>
      </c>
      <c r="L25" s="515" t="s">
        <v>103</v>
      </c>
      <c r="M25" s="515"/>
      <c r="N25" s="515" t="s">
        <v>103</v>
      </c>
      <c r="O25" s="518"/>
      <c r="P25" s="515" t="s">
        <v>103</v>
      </c>
      <c r="Q25" s="515" t="s">
        <v>103</v>
      </c>
      <c r="R25" s="515" t="s">
        <v>103</v>
      </c>
      <c r="S25" s="518" t="s">
        <v>103</v>
      </c>
      <c r="T25" s="515"/>
      <c r="U25" s="515" t="s">
        <v>611</v>
      </c>
      <c r="V25" s="515"/>
      <c r="W25" s="515"/>
      <c r="X25" s="571" t="s">
        <v>103</v>
      </c>
      <c r="Y25" s="515" t="s">
        <v>103</v>
      </c>
      <c r="Z25" s="518" t="s">
        <v>103</v>
      </c>
      <c r="AA25" s="520"/>
      <c r="AB25" s="522"/>
      <c r="AC25" s="518"/>
      <c r="AD25" s="518"/>
      <c r="AE25" s="518"/>
      <c r="AF25" s="515"/>
      <c r="AG25" s="524" t="s">
        <v>114</v>
      </c>
      <c r="AH25" s="426"/>
      <c r="AI25" s="62"/>
      <c r="AJ25" s="272" t="s">
        <v>103</v>
      </c>
      <c r="AK25" s="273" t="s">
        <v>141</v>
      </c>
      <c r="AL25" s="274"/>
      <c r="AM25" s="275"/>
      <c r="AN25" s="276"/>
      <c r="AO25" s="276" t="s">
        <v>141</v>
      </c>
      <c r="AP25" s="276"/>
      <c r="AQ25" s="276"/>
      <c r="AR25" s="276"/>
      <c r="AS25" s="276"/>
      <c r="AT25" s="276"/>
      <c r="AU25" s="276" t="s">
        <v>103</v>
      </c>
      <c r="AV25" s="276">
        <v>0</v>
      </c>
      <c r="AW25" s="1"/>
      <c r="BB25" s="515"/>
      <c r="BC25" s="515" t="s">
        <v>611</v>
      </c>
      <c r="BD25" s="515"/>
    </row>
    <row r="26" spans="2:56" s="68" customFormat="1" ht="10.5" customHeight="1">
      <c r="B26" s="406">
        <v>44667</v>
      </c>
      <c r="C26" s="590">
        <f t="shared" si="2"/>
        <v>0</v>
      </c>
      <c r="D26" s="298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2"/>
      <c r="AB26" s="593"/>
      <c r="AC26" s="591"/>
      <c r="AD26" s="591"/>
      <c r="AE26" s="591"/>
      <c r="AF26" s="591"/>
      <c r="AG26" s="592"/>
      <c r="AH26" s="427"/>
      <c r="AI26" s="67"/>
      <c r="AJ26" s="272" t="s">
        <v>103</v>
      </c>
      <c r="AK26" s="273" t="s">
        <v>141</v>
      </c>
      <c r="AL26" s="274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8"/>
      <c r="BB26" s="511"/>
      <c r="BC26" s="511"/>
      <c r="BD26" s="511" t="s">
        <v>611</v>
      </c>
    </row>
    <row r="27" spans="2:56" s="68" customFormat="1" ht="10.5" customHeight="1" thickBot="1">
      <c r="B27" s="407">
        <v>44668</v>
      </c>
      <c r="C27" s="594">
        <f t="shared" si="2"/>
        <v>0</v>
      </c>
      <c r="D27" s="299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95"/>
      <c r="AB27" s="596"/>
      <c r="AC27" s="528"/>
      <c r="AD27" s="528"/>
      <c r="AE27" s="528"/>
      <c r="AF27" s="528"/>
      <c r="AG27" s="595"/>
      <c r="AH27" s="427"/>
      <c r="AI27" s="67"/>
      <c r="AJ27" s="272" t="s">
        <v>103</v>
      </c>
      <c r="AK27" s="273" t="s">
        <v>141</v>
      </c>
      <c r="AL27" s="274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8"/>
      <c r="BB27" s="515" t="s">
        <v>611</v>
      </c>
      <c r="BC27" s="515"/>
      <c r="BD27" s="515"/>
    </row>
    <row r="28" spans="2:56" s="71" customFormat="1" ht="10.5" customHeight="1">
      <c r="B28" s="59">
        <v>44674</v>
      </c>
      <c r="C28" s="70">
        <f t="shared" si="2"/>
        <v>16</v>
      </c>
      <c r="D28" s="61"/>
      <c r="E28" s="511" t="s">
        <v>103</v>
      </c>
      <c r="F28" s="511" t="s">
        <v>103</v>
      </c>
      <c r="G28" s="511"/>
      <c r="H28" s="512" t="s">
        <v>103</v>
      </c>
      <c r="I28" s="512"/>
      <c r="J28" s="512"/>
      <c r="K28" s="511"/>
      <c r="L28" s="511" t="s">
        <v>103</v>
      </c>
      <c r="M28" s="511" t="s">
        <v>103</v>
      </c>
      <c r="N28" s="511"/>
      <c r="O28" s="512"/>
      <c r="P28" s="512" t="s">
        <v>103</v>
      </c>
      <c r="Q28" s="512" t="s">
        <v>103</v>
      </c>
      <c r="R28" s="512" t="s">
        <v>103</v>
      </c>
      <c r="S28" s="512" t="s">
        <v>103</v>
      </c>
      <c r="T28" s="511"/>
      <c r="U28" s="511"/>
      <c r="V28" s="511" t="s">
        <v>611</v>
      </c>
      <c r="W28" s="511"/>
      <c r="X28" s="408" t="s">
        <v>103</v>
      </c>
      <c r="Y28" s="512" t="s">
        <v>103</v>
      </c>
      <c r="Z28" s="512"/>
      <c r="AA28" s="523"/>
      <c r="AB28" s="514" t="s">
        <v>103</v>
      </c>
      <c r="AC28" s="511"/>
      <c r="AD28" s="511" t="s">
        <v>103</v>
      </c>
      <c r="AE28" s="511"/>
      <c r="AF28" s="511" t="s">
        <v>103</v>
      </c>
      <c r="AG28" s="523" t="s">
        <v>114</v>
      </c>
      <c r="AH28" s="426"/>
      <c r="AI28" s="62"/>
      <c r="AJ28" s="272" t="s">
        <v>141</v>
      </c>
      <c r="AK28" s="273" t="s">
        <v>141</v>
      </c>
      <c r="AL28" s="274"/>
      <c r="AM28" s="275"/>
      <c r="AN28" s="276"/>
      <c r="AO28" s="276" t="s">
        <v>103</v>
      </c>
      <c r="AP28" s="276"/>
      <c r="AQ28" s="275"/>
      <c r="AR28" s="276"/>
      <c r="AS28" s="276"/>
      <c r="AT28" s="275"/>
      <c r="AU28" s="276" t="s">
        <v>103</v>
      </c>
      <c r="AV28" s="275" t="s">
        <v>103</v>
      </c>
      <c r="AW28" s="279"/>
      <c r="BB28" s="511"/>
      <c r="BC28" s="511" t="s">
        <v>611</v>
      </c>
      <c r="BD28" s="511"/>
    </row>
    <row r="29" spans="2:56" s="71" customFormat="1" ht="10.5" customHeight="1" thickBot="1">
      <c r="B29" s="63">
        <v>44675</v>
      </c>
      <c r="C29" s="72">
        <f t="shared" si="2"/>
        <v>16</v>
      </c>
      <c r="D29" s="65"/>
      <c r="E29" s="515" t="s">
        <v>103</v>
      </c>
      <c r="F29" s="515" t="s">
        <v>103</v>
      </c>
      <c r="G29" s="515"/>
      <c r="H29" s="518" t="s">
        <v>103</v>
      </c>
      <c r="I29" s="518"/>
      <c r="J29" s="518"/>
      <c r="K29" s="515"/>
      <c r="L29" s="515" t="s">
        <v>103</v>
      </c>
      <c r="M29" s="515" t="s">
        <v>103</v>
      </c>
      <c r="N29" s="515"/>
      <c r="O29" s="518"/>
      <c r="P29" s="518" t="s">
        <v>103</v>
      </c>
      <c r="Q29" s="518" t="s">
        <v>103</v>
      </c>
      <c r="R29" s="518" t="s">
        <v>103</v>
      </c>
      <c r="S29" s="518" t="s">
        <v>103</v>
      </c>
      <c r="T29" s="515" t="s">
        <v>611</v>
      </c>
      <c r="U29" s="515"/>
      <c r="V29" s="515"/>
      <c r="W29" s="515"/>
      <c r="X29" s="409" t="s">
        <v>103</v>
      </c>
      <c r="Y29" s="518" t="s">
        <v>103</v>
      </c>
      <c r="Z29" s="518"/>
      <c r="AA29" s="524"/>
      <c r="AB29" s="517" t="s">
        <v>103</v>
      </c>
      <c r="AC29" s="515"/>
      <c r="AD29" s="515" t="s">
        <v>103</v>
      </c>
      <c r="AE29" s="515"/>
      <c r="AF29" s="515" t="s">
        <v>103</v>
      </c>
      <c r="AG29" s="524" t="s">
        <v>114</v>
      </c>
      <c r="AH29" s="426"/>
      <c r="AI29" s="62"/>
      <c r="AJ29" s="272" t="s">
        <v>141</v>
      </c>
      <c r="AK29" s="273" t="s">
        <v>141</v>
      </c>
      <c r="AL29" s="274"/>
      <c r="AM29" s="275"/>
      <c r="AN29" s="276"/>
      <c r="AO29" s="276" t="s">
        <v>103</v>
      </c>
      <c r="AP29" s="276"/>
      <c r="AQ29" s="275"/>
      <c r="AR29" s="276"/>
      <c r="AS29" s="276"/>
      <c r="AT29" s="275"/>
      <c r="AU29" s="276" t="s">
        <v>141</v>
      </c>
      <c r="AV29" s="275" t="s">
        <v>103</v>
      </c>
      <c r="AW29" s="279"/>
      <c r="BB29" s="515"/>
      <c r="BC29" s="515"/>
      <c r="BD29" s="515" t="s">
        <v>611</v>
      </c>
    </row>
    <row r="30" spans="2:56" s="55" customFormat="1" ht="10.5" customHeight="1">
      <c r="B30" s="406">
        <v>44681</v>
      </c>
      <c r="C30" s="590">
        <f t="shared" si="2"/>
        <v>0</v>
      </c>
      <c r="D30" s="298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7"/>
      <c r="AB30" s="593"/>
      <c r="AC30" s="591"/>
      <c r="AD30" s="591"/>
      <c r="AE30" s="591"/>
      <c r="AF30" s="591"/>
      <c r="AG30" s="592"/>
      <c r="AH30" s="426"/>
      <c r="AI30" s="62"/>
      <c r="AJ30" s="272" t="s">
        <v>103</v>
      </c>
      <c r="AK30" s="273" t="s">
        <v>103</v>
      </c>
      <c r="AL30" s="274"/>
      <c r="AM30" s="275"/>
      <c r="AN30" s="276"/>
      <c r="AO30" s="276" t="s">
        <v>141</v>
      </c>
      <c r="AP30" s="276"/>
      <c r="AQ30" s="276"/>
      <c r="AR30" s="276"/>
      <c r="AS30" s="276"/>
      <c r="AT30" s="276"/>
      <c r="AU30" s="276" t="s">
        <v>103</v>
      </c>
      <c r="AV30" s="276" t="s">
        <v>103</v>
      </c>
      <c r="BB30" s="511" t="s">
        <v>611</v>
      </c>
      <c r="BC30" s="511"/>
      <c r="BD30" s="512"/>
    </row>
    <row r="31" spans="2:56" s="55" customFormat="1" ht="10.5" customHeight="1" thickBot="1">
      <c r="B31" s="407">
        <v>44682</v>
      </c>
      <c r="C31" s="594">
        <f t="shared" si="2"/>
        <v>0</v>
      </c>
      <c r="D31" s="299"/>
      <c r="E31" s="528"/>
      <c r="F31" s="528"/>
      <c r="G31" s="528"/>
      <c r="H31" s="528"/>
      <c r="I31" s="528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98"/>
      <c r="AB31" s="596"/>
      <c r="AC31" s="528"/>
      <c r="AD31" s="528"/>
      <c r="AE31" s="528"/>
      <c r="AF31" s="528"/>
      <c r="AG31" s="595"/>
      <c r="AH31" s="426"/>
      <c r="AI31" s="62"/>
      <c r="AJ31" s="272" t="s">
        <v>103</v>
      </c>
      <c r="AK31" s="273" t="s">
        <v>103</v>
      </c>
      <c r="AL31" s="274"/>
      <c r="AM31" s="275"/>
      <c r="AN31" s="276"/>
      <c r="AO31" s="276" t="s">
        <v>141</v>
      </c>
      <c r="AP31" s="276"/>
      <c r="AQ31" s="276"/>
      <c r="AR31" s="276"/>
      <c r="AS31" s="276"/>
      <c r="AT31" s="276"/>
      <c r="AU31" s="276" t="s">
        <v>103</v>
      </c>
      <c r="AV31" s="276" t="s">
        <v>103</v>
      </c>
      <c r="AW31" s="1"/>
      <c r="BB31" s="515"/>
      <c r="BC31" s="515" t="s">
        <v>611</v>
      </c>
      <c r="BD31" s="518"/>
    </row>
    <row r="32" spans="2:56" s="55" customFormat="1" ht="10.5" customHeight="1">
      <c r="B32" s="59">
        <v>44688</v>
      </c>
      <c r="C32" s="60">
        <f t="shared" si="2"/>
        <v>12</v>
      </c>
      <c r="D32" s="61"/>
      <c r="E32" s="511" t="s">
        <v>103</v>
      </c>
      <c r="F32" s="512"/>
      <c r="G32" s="511" t="s">
        <v>103</v>
      </c>
      <c r="H32" s="512" t="s">
        <v>103</v>
      </c>
      <c r="I32" s="512"/>
      <c r="J32" s="512"/>
      <c r="K32" s="511" t="s">
        <v>103</v>
      </c>
      <c r="L32" s="511"/>
      <c r="M32" s="511" t="s">
        <v>103</v>
      </c>
      <c r="N32" s="511" t="s">
        <v>103</v>
      </c>
      <c r="O32" s="512"/>
      <c r="P32" s="512"/>
      <c r="Q32" s="512"/>
      <c r="R32" s="512"/>
      <c r="S32" s="511"/>
      <c r="T32" s="511"/>
      <c r="U32" s="511" t="s">
        <v>611</v>
      </c>
      <c r="V32" s="512"/>
      <c r="W32" s="511"/>
      <c r="X32" s="570" t="s">
        <v>103</v>
      </c>
      <c r="Y32" s="511"/>
      <c r="Z32" s="512" t="s">
        <v>103</v>
      </c>
      <c r="AA32" s="523"/>
      <c r="AB32" s="514" t="s">
        <v>103</v>
      </c>
      <c r="AC32" s="511"/>
      <c r="AD32" s="511" t="s">
        <v>103</v>
      </c>
      <c r="AE32" s="511"/>
      <c r="AF32" s="511" t="s">
        <v>103</v>
      </c>
      <c r="AG32" s="513"/>
      <c r="AH32" s="426"/>
      <c r="AI32" s="62"/>
      <c r="AJ32" s="272" t="s">
        <v>103</v>
      </c>
      <c r="AK32" s="273" t="s">
        <v>141</v>
      </c>
      <c r="AL32" s="274"/>
      <c r="AM32" s="275"/>
      <c r="AN32" s="276"/>
      <c r="AO32" s="276" t="s">
        <v>103</v>
      </c>
      <c r="AP32" s="276"/>
      <c r="AQ32" s="275"/>
      <c r="AR32" s="275"/>
      <c r="AS32" s="276"/>
      <c r="AT32" s="276"/>
      <c r="AU32" s="275" t="s">
        <v>103</v>
      </c>
      <c r="AV32" s="275">
        <v>0</v>
      </c>
      <c r="AW32" s="1"/>
      <c r="BB32" s="512"/>
      <c r="BC32" s="512"/>
      <c r="BD32" s="511" t="s">
        <v>611</v>
      </c>
    </row>
    <row r="33" spans="2:56" s="55" customFormat="1" ht="10.5" customHeight="1" thickBot="1">
      <c r="B33" s="63">
        <v>44689</v>
      </c>
      <c r="C33" s="64">
        <f t="shared" si="2"/>
        <v>12</v>
      </c>
      <c r="D33" s="65"/>
      <c r="E33" s="515" t="s">
        <v>103</v>
      </c>
      <c r="F33" s="518"/>
      <c r="G33" s="515" t="s">
        <v>103</v>
      </c>
      <c r="H33" s="518" t="s">
        <v>103</v>
      </c>
      <c r="I33" s="518"/>
      <c r="J33" s="518"/>
      <c r="K33" s="515" t="s">
        <v>103</v>
      </c>
      <c r="L33" s="515"/>
      <c r="M33" s="515" t="s">
        <v>103</v>
      </c>
      <c r="N33" s="515" t="s">
        <v>103</v>
      </c>
      <c r="O33" s="518"/>
      <c r="P33" s="518"/>
      <c r="Q33" s="518"/>
      <c r="R33" s="518"/>
      <c r="S33" s="515"/>
      <c r="T33" s="515"/>
      <c r="U33" s="515"/>
      <c r="V33" s="515" t="s">
        <v>611</v>
      </c>
      <c r="W33" s="515"/>
      <c r="X33" s="571" t="s">
        <v>103</v>
      </c>
      <c r="Y33" s="515"/>
      <c r="Z33" s="518" t="s">
        <v>103</v>
      </c>
      <c r="AA33" s="524"/>
      <c r="AB33" s="517" t="s">
        <v>103</v>
      </c>
      <c r="AC33" s="515"/>
      <c r="AD33" s="515" t="s">
        <v>103</v>
      </c>
      <c r="AE33" s="515"/>
      <c r="AF33" s="515" t="s">
        <v>103</v>
      </c>
      <c r="AG33" s="516"/>
      <c r="AH33" s="426"/>
      <c r="AI33" s="62"/>
      <c r="AJ33" s="272" t="s">
        <v>103</v>
      </c>
      <c r="AK33" s="273" t="s">
        <v>141</v>
      </c>
      <c r="AL33" s="274"/>
      <c r="AM33" s="275"/>
      <c r="AN33" s="276"/>
      <c r="AO33" s="276" t="s">
        <v>103</v>
      </c>
      <c r="AP33" s="276"/>
      <c r="AQ33" s="275"/>
      <c r="AR33" s="275"/>
      <c r="AS33" s="276"/>
      <c r="AT33" s="276"/>
      <c r="AU33" s="275" t="s">
        <v>103</v>
      </c>
      <c r="AV33" s="275">
        <v>0</v>
      </c>
      <c r="AW33" s="1"/>
      <c r="BB33" s="515" t="s">
        <v>611</v>
      </c>
      <c r="BC33" s="515"/>
      <c r="BD33" s="515"/>
    </row>
    <row r="34" spans="2:56" s="55" customFormat="1" ht="10.5" customHeight="1">
      <c r="B34" s="59">
        <v>44695</v>
      </c>
      <c r="C34" s="60">
        <f t="shared" si="2"/>
        <v>9</v>
      </c>
      <c r="D34" s="61"/>
      <c r="E34" s="511"/>
      <c r="F34" s="511" t="s">
        <v>103</v>
      </c>
      <c r="G34" s="511"/>
      <c r="H34" s="511" t="s">
        <v>103</v>
      </c>
      <c r="I34" s="525"/>
      <c r="J34" s="511"/>
      <c r="K34" s="511" t="s">
        <v>103</v>
      </c>
      <c r="L34" s="511" t="s">
        <v>103</v>
      </c>
      <c r="M34" s="511"/>
      <c r="N34" s="511"/>
      <c r="O34" s="525"/>
      <c r="P34" s="511" t="s">
        <v>103</v>
      </c>
      <c r="Q34" s="511" t="s">
        <v>103</v>
      </c>
      <c r="R34" s="511" t="s">
        <v>103</v>
      </c>
      <c r="S34" s="511"/>
      <c r="T34" s="511" t="s">
        <v>611</v>
      </c>
      <c r="U34" s="511"/>
      <c r="V34" s="511"/>
      <c r="W34" s="511"/>
      <c r="X34" s="570"/>
      <c r="Y34" s="511" t="s">
        <v>103</v>
      </c>
      <c r="Z34" s="599"/>
      <c r="AA34" s="600"/>
      <c r="AB34" s="514"/>
      <c r="AC34" s="511"/>
      <c r="AD34" s="511"/>
      <c r="AE34" s="511"/>
      <c r="AF34" s="511"/>
      <c r="AG34" s="513"/>
      <c r="AH34" s="426"/>
      <c r="AI34" s="62"/>
      <c r="AJ34" s="272" t="s">
        <v>141</v>
      </c>
      <c r="AK34" s="273" t="s">
        <v>103</v>
      </c>
      <c r="AL34" s="274"/>
      <c r="AM34" s="275"/>
      <c r="AN34" s="276"/>
      <c r="AO34" s="276" t="s">
        <v>141</v>
      </c>
      <c r="AP34" s="276"/>
      <c r="AQ34" s="276"/>
      <c r="AR34" s="276"/>
      <c r="AS34" s="276"/>
      <c r="AT34" s="276"/>
      <c r="AU34" s="276" t="s">
        <v>141</v>
      </c>
      <c r="AV34" s="276" t="s">
        <v>103</v>
      </c>
      <c r="AW34" s="1"/>
      <c r="BB34" s="511"/>
      <c r="BC34" s="511" t="s">
        <v>611</v>
      </c>
      <c r="BD34" s="511"/>
    </row>
    <row r="35" spans="2:56" s="55" customFormat="1" ht="10.5" customHeight="1" thickBot="1">
      <c r="B35" s="63">
        <v>44696</v>
      </c>
      <c r="C35" s="64">
        <f t="shared" si="2"/>
        <v>9</v>
      </c>
      <c r="D35" s="65"/>
      <c r="E35" s="515"/>
      <c r="F35" s="515" t="s">
        <v>103</v>
      </c>
      <c r="G35" s="515"/>
      <c r="H35" s="515" t="s">
        <v>103</v>
      </c>
      <c r="I35" s="526"/>
      <c r="J35" s="515"/>
      <c r="K35" s="515" t="s">
        <v>103</v>
      </c>
      <c r="L35" s="515" t="s">
        <v>103</v>
      </c>
      <c r="M35" s="515"/>
      <c r="N35" s="515"/>
      <c r="O35" s="526"/>
      <c r="P35" s="515" t="s">
        <v>103</v>
      </c>
      <c r="Q35" s="515" t="s">
        <v>103</v>
      </c>
      <c r="R35" s="515" t="s">
        <v>103</v>
      </c>
      <c r="S35" s="515"/>
      <c r="T35" s="515"/>
      <c r="U35" s="515" t="s">
        <v>611</v>
      </c>
      <c r="V35" s="515"/>
      <c r="W35" s="515"/>
      <c r="X35" s="571"/>
      <c r="Y35" s="515" t="s">
        <v>103</v>
      </c>
      <c r="Z35" s="601"/>
      <c r="AA35" s="602"/>
      <c r="AB35" s="517"/>
      <c r="AC35" s="515"/>
      <c r="AD35" s="515"/>
      <c r="AE35" s="515"/>
      <c r="AF35" s="515"/>
      <c r="AG35" s="516"/>
      <c r="AH35" s="426"/>
      <c r="AI35" s="62"/>
      <c r="AJ35" s="272" t="s">
        <v>141</v>
      </c>
      <c r="AK35" s="273" t="s">
        <v>103</v>
      </c>
      <c r="AL35" s="274"/>
      <c r="AM35" s="275"/>
      <c r="AN35" s="276"/>
      <c r="AO35" s="276" t="s">
        <v>141</v>
      </c>
      <c r="AP35" s="276"/>
      <c r="AQ35" s="276"/>
      <c r="AR35" s="276"/>
      <c r="AS35" s="276"/>
      <c r="AT35" s="276"/>
      <c r="AU35" s="276" t="s">
        <v>103</v>
      </c>
      <c r="AV35" s="276" t="s">
        <v>103</v>
      </c>
      <c r="AW35" s="1"/>
      <c r="BB35" s="515"/>
      <c r="BC35" s="515"/>
      <c r="BD35" s="515" t="s">
        <v>611</v>
      </c>
    </row>
    <row r="36" spans="2:56" s="55" customFormat="1" ht="11.25" customHeight="1" thickTop="1">
      <c r="B36" s="59">
        <v>44702</v>
      </c>
      <c r="C36" s="60">
        <f t="shared" si="2"/>
        <v>11</v>
      </c>
      <c r="D36" s="61"/>
      <c r="E36" s="511" t="s">
        <v>103</v>
      </c>
      <c r="F36" s="511"/>
      <c r="G36" s="511" t="s">
        <v>103</v>
      </c>
      <c r="H36" s="511"/>
      <c r="I36" s="527"/>
      <c r="J36" s="511"/>
      <c r="K36" s="511"/>
      <c r="L36" s="511" t="s">
        <v>103</v>
      </c>
      <c r="M36" s="511" t="s">
        <v>103</v>
      </c>
      <c r="N36" s="511" t="s">
        <v>103</v>
      </c>
      <c r="O36" s="527"/>
      <c r="P36" s="511"/>
      <c r="Q36" s="511"/>
      <c r="R36" s="511"/>
      <c r="S36" s="511"/>
      <c r="T36" s="512"/>
      <c r="U36" s="512"/>
      <c r="V36" s="511" t="s">
        <v>611</v>
      </c>
      <c r="W36" s="511"/>
      <c r="X36" s="570" t="s">
        <v>103</v>
      </c>
      <c r="Y36" s="511"/>
      <c r="Z36" s="599" t="s">
        <v>103</v>
      </c>
      <c r="AA36" s="603"/>
      <c r="AB36" s="514" t="s">
        <v>103</v>
      </c>
      <c r="AC36" s="511"/>
      <c r="AD36" s="511" t="s">
        <v>103</v>
      </c>
      <c r="AE36" s="511"/>
      <c r="AF36" s="511" t="s">
        <v>103</v>
      </c>
      <c r="AG36" s="513"/>
      <c r="AH36" s="426"/>
      <c r="AI36" s="62"/>
      <c r="AJ36" s="272" t="s">
        <v>103</v>
      </c>
      <c r="AK36" s="273" t="s">
        <v>141</v>
      </c>
      <c r="AL36" s="274"/>
      <c r="AM36" s="275"/>
      <c r="AN36" s="276"/>
      <c r="AO36" s="276" t="s">
        <v>141</v>
      </c>
      <c r="AP36" s="276"/>
      <c r="AQ36" s="276"/>
      <c r="AR36" s="276"/>
      <c r="AS36" s="276"/>
      <c r="AT36" s="276"/>
      <c r="AU36" s="276"/>
      <c r="AV36" s="276">
        <v>0</v>
      </c>
      <c r="AW36" s="1"/>
      <c r="BB36" s="511" t="s">
        <v>611</v>
      </c>
      <c r="BC36" s="511"/>
      <c r="BD36" s="512"/>
    </row>
    <row r="37" spans="2:56" s="55" customFormat="1" ht="11.25" customHeight="1" thickBot="1">
      <c r="B37" s="63">
        <v>44703</v>
      </c>
      <c r="C37" s="64">
        <f t="shared" si="2"/>
        <v>11</v>
      </c>
      <c r="D37" s="65"/>
      <c r="E37" s="515" t="s">
        <v>103</v>
      </c>
      <c r="F37" s="515"/>
      <c r="G37" s="515" t="s">
        <v>103</v>
      </c>
      <c r="H37" s="515"/>
      <c r="I37" s="526"/>
      <c r="J37" s="515"/>
      <c r="K37" s="515"/>
      <c r="L37" s="515" t="s">
        <v>103</v>
      </c>
      <c r="M37" s="515" t="s">
        <v>103</v>
      </c>
      <c r="N37" s="515" t="s">
        <v>103</v>
      </c>
      <c r="O37" s="526"/>
      <c r="P37" s="515"/>
      <c r="Q37" s="515"/>
      <c r="R37" s="515"/>
      <c r="S37" s="515"/>
      <c r="T37" s="515" t="s">
        <v>611</v>
      </c>
      <c r="U37" s="518"/>
      <c r="V37" s="518"/>
      <c r="W37" s="515"/>
      <c r="X37" s="571" t="s">
        <v>103</v>
      </c>
      <c r="Y37" s="515"/>
      <c r="Z37" s="601" t="s">
        <v>103</v>
      </c>
      <c r="AA37" s="604"/>
      <c r="AB37" s="517" t="s">
        <v>103</v>
      </c>
      <c r="AC37" s="515"/>
      <c r="AD37" s="515" t="s">
        <v>103</v>
      </c>
      <c r="AE37" s="515"/>
      <c r="AF37" s="515" t="s">
        <v>103</v>
      </c>
      <c r="AG37" s="516"/>
      <c r="AH37" s="426"/>
      <c r="AI37" s="62"/>
      <c r="AJ37" s="272" t="s">
        <v>103</v>
      </c>
      <c r="AK37" s="273" t="s">
        <v>141</v>
      </c>
      <c r="AL37" s="274"/>
      <c r="AM37" s="275"/>
      <c r="AN37" s="276"/>
      <c r="AO37" s="276" t="s">
        <v>103</v>
      </c>
      <c r="AP37" s="276"/>
      <c r="AQ37" s="276"/>
      <c r="AR37" s="276"/>
      <c r="AS37" s="276"/>
      <c r="AT37" s="276"/>
      <c r="AU37" s="276"/>
      <c r="AV37" s="276">
        <v>0</v>
      </c>
      <c r="AW37" s="1"/>
      <c r="BB37" s="515"/>
      <c r="BC37" s="515" t="s">
        <v>611</v>
      </c>
      <c r="BD37" s="518"/>
    </row>
    <row r="38" spans="2:56" s="55" customFormat="1" ht="10.5" customHeight="1">
      <c r="B38" s="59">
        <v>44709</v>
      </c>
      <c r="C38" s="60">
        <f t="shared" si="2"/>
        <v>13</v>
      </c>
      <c r="D38" s="61"/>
      <c r="E38" s="511" t="s">
        <v>103</v>
      </c>
      <c r="F38" s="511" t="s">
        <v>103</v>
      </c>
      <c r="G38" s="511"/>
      <c r="H38" s="511" t="s">
        <v>103</v>
      </c>
      <c r="I38" s="525"/>
      <c r="J38" s="511"/>
      <c r="K38" s="511" t="s">
        <v>103</v>
      </c>
      <c r="L38" s="511"/>
      <c r="M38" s="511" t="s">
        <v>103</v>
      </c>
      <c r="N38" s="511" t="s">
        <v>103</v>
      </c>
      <c r="O38" s="525"/>
      <c r="P38" s="511" t="s">
        <v>103</v>
      </c>
      <c r="Q38" s="511" t="s">
        <v>103</v>
      </c>
      <c r="R38" s="511" t="s">
        <v>103</v>
      </c>
      <c r="S38" s="511"/>
      <c r="T38" s="511"/>
      <c r="U38" s="511" t="s">
        <v>611</v>
      </c>
      <c r="V38" s="512"/>
      <c r="W38" s="511"/>
      <c r="X38" s="303" t="s">
        <v>103</v>
      </c>
      <c r="Y38" s="511" t="s">
        <v>103</v>
      </c>
      <c r="Z38" s="599" t="s">
        <v>103</v>
      </c>
      <c r="AA38" s="605"/>
      <c r="AB38" s="514"/>
      <c r="AC38" s="511"/>
      <c r="AD38" s="511"/>
      <c r="AE38" s="511"/>
      <c r="AF38" s="511"/>
      <c r="AG38" s="513"/>
      <c r="AH38" s="426"/>
      <c r="AI38" s="62"/>
      <c r="AJ38" s="272" t="s">
        <v>141</v>
      </c>
      <c r="AK38" s="273" t="s">
        <v>103</v>
      </c>
      <c r="AL38" s="274"/>
      <c r="AM38" s="275"/>
      <c r="AN38" s="275"/>
      <c r="AO38" s="275" t="s">
        <v>103</v>
      </c>
      <c r="AP38" s="275"/>
      <c r="AQ38" s="275"/>
      <c r="AR38" s="275"/>
      <c r="AS38" s="275"/>
      <c r="AT38" s="275"/>
      <c r="AU38" s="275"/>
      <c r="AV38" s="275" t="s">
        <v>103</v>
      </c>
      <c r="AW38" s="1"/>
      <c r="BB38" s="511"/>
      <c r="BC38" s="511"/>
      <c r="BD38" s="511" t="s">
        <v>611</v>
      </c>
    </row>
    <row r="39" spans="2:56" s="55" customFormat="1" ht="10.5" customHeight="1" thickBot="1">
      <c r="B39" s="63">
        <v>44710</v>
      </c>
      <c r="C39" s="64">
        <f t="shared" si="2"/>
        <v>13</v>
      </c>
      <c r="D39" s="299"/>
      <c r="E39" s="515" t="s">
        <v>103</v>
      </c>
      <c r="F39" s="515" t="s">
        <v>103</v>
      </c>
      <c r="G39" s="515"/>
      <c r="H39" s="515" t="s">
        <v>103</v>
      </c>
      <c r="I39" s="526"/>
      <c r="J39" s="528"/>
      <c r="K39" s="515" t="s">
        <v>103</v>
      </c>
      <c r="L39" s="515"/>
      <c r="M39" s="515" t="s">
        <v>103</v>
      </c>
      <c r="N39" s="515" t="s">
        <v>103</v>
      </c>
      <c r="O39" s="526"/>
      <c r="P39" s="515" t="s">
        <v>103</v>
      </c>
      <c r="Q39" s="515" t="s">
        <v>103</v>
      </c>
      <c r="R39" s="515" t="s">
        <v>103</v>
      </c>
      <c r="S39" s="515"/>
      <c r="T39" s="515"/>
      <c r="U39" s="515"/>
      <c r="V39" s="515" t="s">
        <v>611</v>
      </c>
      <c r="W39" s="515"/>
      <c r="X39" s="304" t="s">
        <v>103</v>
      </c>
      <c r="Y39" s="515" t="s">
        <v>103</v>
      </c>
      <c r="Z39" s="601" t="s">
        <v>103</v>
      </c>
      <c r="AA39" s="606"/>
      <c r="AB39" s="517"/>
      <c r="AC39" s="515"/>
      <c r="AD39" s="515"/>
      <c r="AE39" s="515"/>
      <c r="AF39" s="515"/>
      <c r="AG39" s="607"/>
      <c r="AH39" s="426"/>
      <c r="AI39" s="62"/>
      <c r="AJ39" s="272" t="s">
        <v>141</v>
      </c>
      <c r="AK39" s="273" t="s">
        <v>103</v>
      </c>
      <c r="AL39" s="274"/>
      <c r="AM39" s="275"/>
      <c r="AN39" s="275"/>
      <c r="AO39" s="275" t="s">
        <v>103</v>
      </c>
      <c r="AP39" s="275"/>
      <c r="AQ39" s="275"/>
      <c r="AR39" s="275"/>
      <c r="AS39" s="275"/>
      <c r="AT39" s="275"/>
      <c r="AU39" s="275"/>
      <c r="AV39" s="275" t="s">
        <v>103</v>
      </c>
      <c r="AW39" s="1"/>
      <c r="BB39" s="515"/>
      <c r="BC39" s="515"/>
      <c r="BD39" s="515"/>
    </row>
    <row r="40" spans="2:56" s="55" customFormat="1" ht="10.5" customHeight="1">
      <c r="B40" s="59">
        <v>44716</v>
      </c>
      <c r="C40" s="60">
        <f t="shared" si="2"/>
        <v>23</v>
      </c>
      <c r="D40" s="61"/>
      <c r="E40" s="608" t="s">
        <v>649</v>
      </c>
      <c r="F40" s="525" t="s">
        <v>114</v>
      </c>
      <c r="G40" s="608" t="s">
        <v>649</v>
      </c>
      <c r="H40" s="525" t="s">
        <v>114</v>
      </c>
      <c r="I40" s="529"/>
      <c r="J40" s="530" t="s">
        <v>172</v>
      </c>
      <c r="K40" s="608" t="s">
        <v>649</v>
      </c>
      <c r="L40" s="608" t="s">
        <v>649</v>
      </c>
      <c r="M40" s="608" t="s">
        <v>649</v>
      </c>
      <c r="N40" s="525" t="s">
        <v>114</v>
      </c>
      <c r="O40" s="529"/>
      <c r="P40" s="608" t="s">
        <v>649</v>
      </c>
      <c r="Q40" s="608" t="s">
        <v>649</v>
      </c>
      <c r="R40" s="608" t="s">
        <v>649</v>
      </c>
      <c r="S40" s="608" t="s">
        <v>649</v>
      </c>
      <c r="T40" s="608" t="s">
        <v>649</v>
      </c>
      <c r="U40" s="608" t="s">
        <v>649</v>
      </c>
      <c r="V40" s="608" t="s">
        <v>649</v>
      </c>
      <c r="W40" s="608" t="s">
        <v>649</v>
      </c>
      <c r="X40" s="608" t="s">
        <v>649</v>
      </c>
      <c r="Y40" s="608" t="s">
        <v>649</v>
      </c>
      <c r="Z40" s="599"/>
      <c r="AA40" s="605"/>
      <c r="AB40" s="609" t="s">
        <v>114</v>
      </c>
      <c r="AC40" s="525"/>
      <c r="AD40" s="525" t="s">
        <v>114</v>
      </c>
      <c r="AE40" s="525"/>
      <c r="AF40" s="525" t="s">
        <v>114</v>
      </c>
      <c r="AG40" s="523" t="s">
        <v>114</v>
      </c>
      <c r="AH40" s="426"/>
      <c r="AI40" s="62"/>
      <c r="AJ40" s="272" t="s">
        <v>141</v>
      </c>
      <c r="AK40" s="273" t="s">
        <v>141</v>
      </c>
      <c r="AL40" s="274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 t="s">
        <v>103</v>
      </c>
      <c r="AW40" s="1"/>
      <c r="BB40" s="512"/>
      <c r="BC40" s="512"/>
      <c r="BD40" s="512"/>
    </row>
    <row r="41" spans="2:56" s="55" customFormat="1" ht="10.5" customHeight="1" thickBot="1">
      <c r="B41" s="63">
        <v>44717</v>
      </c>
      <c r="C41" s="64">
        <f t="shared" si="2"/>
        <v>9</v>
      </c>
      <c r="D41" s="65"/>
      <c r="E41" s="515"/>
      <c r="F41" s="526" t="s">
        <v>114</v>
      </c>
      <c r="G41" s="526" t="s">
        <v>114</v>
      </c>
      <c r="H41" s="526" t="s">
        <v>114</v>
      </c>
      <c r="I41" s="532"/>
      <c r="J41" s="533" t="s">
        <v>173</v>
      </c>
      <c r="K41" s="533"/>
      <c r="L41" s="533"/>
      <c r="M41" s="533"/>
      <c r="N41" s="526" t="s">
        <v>114</v>
      </c>
      <c r="O41" s="532"/>
      <c r="P41" s="515"/>
      <c r="Q41" s="515"/>
      <c r="R41" s="515"/>
      <c r="S41" s="515"/>
      <c r="T41" s="515"/>
      <c r="U41" s="515"/>
      <c r="V41" s="515"/>
      <c r="W41" s="515"/>
      <c r="X41" s="515"/>
      <c r="Y41" s="515"/>
      <c r="Z41" s="601"/>
      <c r="AA41" s="606"/>
      <c r="AB41" s="610" t="s">
        <v>114</v>
      </c>
      <c r="AC41" s="526"/>
      <c r="AD41" s="526" t="s">
        <v>114</v>
      </c>
      <c r="AE41" s="526"/>
      <c r="AF41" s="526" t="s">
        <v>114</v>
      </c>
      <c r="AG41" s="524" t="s">
        <v>114</v>
      </c>
      <c r="AH41" s="426"/>
      <c r="AI41" s="62"/>
      <c r="AJ41" s="272" t="s">
        <v>103</v>
      </c>
      <c r="AK41" s="273" t="s">
        <v>141</v>
      </c>
      <c r="AL41" s="274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 t="s">
        <v>103</v>
      </c>
      <c r="AW41" s="1"/>
      <c r="BB41" s="518"/>
      <c r="BC41" s="518"/>
      <c r="BD41" s="518"/>
    </row>
    <row r="42" spans="2:56" s="55" customFormat="1" ht="10.5" customHeight="1" thickTop="1">
      <c r="B42" s="59">
        <v>44723</v>
      </c>
      <c r="C42" s="60">
        <f t="shared" si="2"/>
        <v>9</v>
      </c>
      <c r="D42" s="61"/>
      <c r="E42" s="61"/>
      <c r="F42" s="525" t="s">
        <v>114</v>
      </c>
      <c r="G42" s="525" t="s">
        <v>114</v>
      </c>
      <c r="H42" s="525" t="s">
        <v>114</v>
      </c>
      <c r="I42" s="428"/>
      <c r="J42" s="237"/>
      <c r="K42" s="237"/>
      <c r="L42" s="237"/>
      <c r="M42" s="237"/>
      <c r="N42" s="525" t="s">
        <v>114</v>
      </c>
      <c r="O42" s="428"/>
      <c r="P42" s="237"/>
      <c r="Q42" s="61"/>
      <c r="R42" s="61"/>
      <c r="S42" s="61"/>
      <c r="T42" s="303"/>
      <c r="U42" s="303"/>
      <c r="V42" s="303"/>
      <c r="W42" s="303"/>
      <c r="X42" s="61"/>
      <c r="Y42" s="61"/>
      <c r="Z42" s="611" t="s">
        <v>114</v>
      </c>
      <c r="AA42" s="612"/>
      <c r="AB42" s="609" t="s">
        <v>114</v>
      </c>
      <c r="AC42" s="525"/>
      <c r="AD42" s="525" t="s">
        <v>114</v>
      </c>
      <c r="AE42" s="525"/>
      <c r="AF42" s="525" t="s">
        <v>114</v>
      </c>
      <c r="AG42" s="523" t="s">
        <v>114</v>
      </c>
      <c r="AH42" s="426"/>
      <c r="AI42" s="62"/>
      <c r="AJ42" s="272" t="s">
        <v>103</v>
      </c>
      <c r="AK42" s="273" t="s">
        <v>141</v>
      </c>
      <c r="AL42" s="274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>
        <v>0</v>
      </c>
      <c r="AW42" s="1"/>
      <c r="BB42" s="303"/>
      <c r="BC42" s="303"/>
      <c r="BD42" s="303"/>
    </row>
    <row r="43" spans="2:56" s="55" customFormat="1" ht="10.5" customHeight="1" thickBot="1">
      <c r="B43" s="63">
        <v>44724</v>
      </c>
      <c r="C43" s="64">
        <f t="shared" si="2"/>
        <v>9</v>
      </c>
      <c r="D43" s="65"/>
      <c r="E43" s="65"/>
      <c r="F43" s="526" t="s">
        <v>114</v>
      </c>
      <c r="G43" s="526" t="s">
        <v>114</v>
      </c>
      <c r="H43" s="526" t="s">
        <v>114</v>
      </c>
      <c r="I43" s="238"/>
      <c r="J43" s="238"/>
      <c r="K43" s="238"/>
      <c r="L43" s="238"/>
      <c r="M43" s="238"/>
      <c r="N43" s="526" t="s">
        <v>114</v>
      </c>
      <c r="O43" s="238"/>
      <c r="P43" s="238"/>
      <c r="Q43" s="65"/>
      <c r="R43" s="65"/>
      <c r="S43" s="65"/>
      <c r="T43" s="304"/>
      <c r="U43" s="304"/>
      <c r="V43" s="304"/>
      <c r="W43" s="304"/>
      <c r="X43" s="65"/>
      <c r="Y43" s="65"/>
      <c r="Z43" s="613" t="s">
        <v>114</v>
      </c>
      <c r="AA43" s="614"/>
      <c r="AB43" s="610" t="s">
        <v>114</v>
      </c>
      <c r="AC43" s="526"/>
      <c r="AD43" s="526" t="s">
        <v>114</v>
      </c>
      <c r="AE43" s="526"/>
      <c r="AF43" s="526" t="s">
        <v>114</v>
      </c>
      <c r="AG43" s="524" t="s">
        <v>114</v>
      </c>
      <c r="AH43" s="426"/>
      <c r="AI43" s="62"/>
      <c r="AJ43" s="272" t="s">
        <v>103</v>
      </c>
      <c r="AK43" s="273" t="s">
        <v>141</v>
      </c>
      <c r="AL43" s="274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>
        <v>0</v>
      </c>
      <c r="AW43" s="1"/>
      <c r="BB43" s="304"/>
      <c r="BC43" s="304"/>
      <c r="BD43" s="304"/>
    </row>
    <row r="44" spans="2:56" s="55" customFormat="1" ht="10.5" customHeight="1">
      <c r="B44" s="59">
        <v>44730</v>
      </c>
      <c r="C44" s="60">
        <f t="shared" si="2"/>
        <v>9</v>
      </c>
      <c r="D44" s="61"/>
      <c r="E44" s="61"/>
      <c r="F44" s="527" t="s">
        <v>114</v>
      </c>
      <c r="G44" s="527" t="s">
        <v>114</v>
      </c>
      <c r="H44" s="527" t="s">
        <v>114</v>
      </c>
      <c r="I44" s="237"/>
      <c r="J44" s="237"/>
      <c r="K44" s="237"/>
      <c r="L44" s="237"/>
      <c r="M44" s="237"/>
      <c r="N44" s="527" t="s">
        <v>114</v>
      </c>
      <c r="O44" s="237"/>
      <c r="P44" s="237"/>
      <c r="Q44" s="61"/>
      <c r="R44" s="61"/>
      <c r="S44" s="418"/>
      <c r="T44" s="418"/>
      <c r="U44" s="418"/>
      <c r="V44" s="418"/>
      <c r="W44" s="418"/>
      <c r="X44" s="570"/>
      <c r="Y44" s="418"/>
      <c r="Z44" s="615" t="s">
        <v>114</v>
      </c>
      <c r="AA44" s="612"/>
      <c r="AB44" s="609" t="s">
        <v>114</v>
      </c>
      <c r="AC44" s="525"/>
      <c r="AD44" s="525" t="s">
        <v>114</v>
      </c>
      <c r="AE44" s="525"/>
      <c r="AF44" s="525" t="s">
        <v>114</v>
      </c>
      <c r="AG44" s="523" t="s">
        <v>114</v>
      </c>
      <c r="AH44" s="426"/>
      <c r="AI44" s="62"/>
      <c r="AJ44" s="272"/>
      <c r="AK44" s="273"/>
      <c r="AL44" s="274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1"/>
      <c r="BB44" s="418"/>
      <c r="BC44" s="418"/>
      <c r="BD44" s="418"/>
    </row>
    <row r="45" spans="2:56" s="55" customFormat="1" ht="10.5" customHeight="1" thickBot="1">
      <c r="B45" s="63">
        <v>44731</v>
      </c>
      <c r="C45" s="64">
        <f t="shared" si="2"/>
        <v>9</v>
      </c>
      <c r="D45" s="65"/>
      <c r="E45" s="65"/>
      <c r="F45" s="526" t="s">
        <v>114</v>
      </c>
      <c r="G45" s="526" t="s">
        <v>114</v>
      </c>
      <c r="H45" s="526" t="s">
        <v>114</v>
      </c>
      <c r="I45" s="238"/>
      <c r="J45" s="238"/>
      <c r="K45" s="238"/>
      <c r="L45" s="238"/>
      <c r="M45" s="238"/>
      <c r="N45" s="526" t="s">
        <v>114</v>
      </c>
      <c r="O45" s="238"/>
      <c r="P45" s="238"/>
      <c r="Q45" s="65"/>
      <c r="R45" s="65"/>
      <c r="S45" s="417"/>
      <c r="T45" s="417"/>
      <c r="U45" s="417"/>
      <c r="V45" s="417"/>
      <c r="W45" s="417"/>
      <c r="X45" s="571"/>
      <c r="Y45" s="417"/>
      <c r="Z45" s="613" t="s">
        <v>114</v>
      </c>
      <c r="AA45" s="614"/>
      <c r="AB45" s="610" t="s">
        <v>114</v>
      </c>
      <c r="AC45" s="526"/>
      <c r="AD45" s="526" t="s">
        <v>114</v>
      </c>
      <c r="AE45" s="526"/>
      <c r="AF45" s="526" t="s">
        <v>114</v>
      </c>
      <c r="AG45" s="524" t="s">
        <v>114</v>
      </c>
      <c r="AH45" s="426"/>
      <c r="AI45" s="62"/>
      <c r="AJ45" s="272"/>
      <c r="AK45" s="273"/>
      <c r="AL45" s="274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1"/>
      <c r="BB45" s="417"/>
      <c r="BC45" s="417"/>
      <c r="BD45" s="417"/>
    </row>
    <row r="46" spans="2:56" s="55" customFormat="1" ht="10.5" customHeight="1">
      <c r="B46" s="59">
        <v>44737</v>
      </c>
      <c r="C46" s="60">
        <f t="shared" si="2"/>
        <v>9</v>
      </c>
      <c r="D46" s="61"/>
      <c r="E46" s="61"/>
      <c r="F46" s="525" t="s">
        <v>114</v>
      </c>
      <c r="G46" s="525" t="s">
        <v>114</v>
      </c>
      <c r="H46" s="525" t="s">
        <v>114</v>
      </c>
      <c r="I46" s="410"/>
      <c r="J46" s="237"/>
      <c r="K46" s="507"/>
      <c r="L46" s="507"/>
      <c r="M46" s="507"/>
      <c r="N46" s="525" t="s">
        <v>114</v>
      </c>
      <c r="O46" s="410"/>
      <c r="P46" s="507"/>
      <c r="Q46" s="416"/>
      <c r="R46" s="416"/>
      <c r="S46" s="416"/>
      <c r="T46" s="416"/>
      <c r="U46" s="416"/>
      <c r="V46" s="416"/>
      <c r="W46" s="416"/>
      <c r="X46" s="416"/>
      <c r="Y46" s="416"/>
      <c r="Z46" s="611" t="s">
        <v>114</v>
      </c>
      <c r="AA46" s="612"/>
      <c r="AB46" s="609" t="s">
        <v>114</v>
      </c>
      <c r="AC46" s="525"/>
      <c r="AD46" s="525" t="s">
        <v>114</v>
      </c>
      <c r="AE46" s="525"/>
      <c r="AF46" s="525" t="s">
        <v>114</v>
      </c>
      <c r="AG46" s="523" t="s">
        <v>114</v>
      </c>
      <c r="AH46" s="426"/>
      <c r="AI46" s="62"/>
      <c r="AJ46" s="272"/>
      <c r="AK46" s="273"/>
      <c r="AL46" s="274"/>
      <c r="AM46" s="275"/>
      <c r="AN46" s="276"/>
      <c r="AO46" s="276"/>
      <c r="AP46" s="276"/>
      <c r="AQ46" s="276"/>
      <c r="AR46" s="276"/>
      <c r="AS46" s="276"/>
      <c r="AT46" s="276"/>
      <c r="AU46" s="276"/>
      <c r="AV46" s="276"/>
      <c r="AW46" s="1"/>
      <c r="BB46" s="416"/>
      <c r="BC46" s="416"/>
      <c r="BD46" s="416"/>
    </row>
    <row r="47" spans="2:56" s="55" customFormat="1" ht="10.5" customHeight="1" thickBot="1">
      <c r="B47" s="63">
        <v>44738</v>
      </c>
      <c r="C47" s="64">
        <f t="shared" si="2"/>
        <v>9</v>
      </c>
      <c r="D47" s="65"/>
      <c r="E47" s="65"/>
      <c r="F47" s="526" t="s">
        <v>114</v>
      </c>
      <c r="G47" s="526" t="s">
        <v>114</v>
      </c>
      <c r="H47" s="526" t="s">
        <v>114</v>
      </c>
      <c r="I47" s="238"/>
      <c r="J47" s="238"/>
      <c r="K47" s="508"/>
      <c r="L47" s="508"/>
      <c r="M47" s="508"/>
      <c r="N47" s="526" t="s">
        <v>114</v>
      </c>
      <c r="O47" s="238"/>
      <c r="P47" s="508"/>
      <c r="Q47" s="417"/>
      <c r="R47" s="417"/>
      <c r="S47" s="417"/>
      <c r="T47" s="417"/>
      <c r="U47" s="417"/>
      <c r="V47" s="417"/>
      <c r="W47" s="417"/>
      <c r="X47" s="417"/>
      <c r="Y47" s="417"/>
      <c r="Z47" s="613" t="s">
        <v>114</v>
      </c>
      <c r="AA47" s="614"/>
      <c r="AB47" s="610" t="s">
        <v>114</v>
      </c>
      <c r="AC47" s="526"/>
      <c r="AD47" s="526" t="s">
        <v>114</v>
      </c>
      <c r="AE47" s="526"/>
      <c r="AF47" s="526" t="s">
        <v>114</v>
      </c>
      <c r="AG47" s="524" t="s">
        <v>114</v>
      </c>
      <c r="AH47" s="426"/>
      <c r="AI47" s="62"/>
      <c r="AJ47" s="272"/>
      <c r="AK47" s="273"/>
      <c r="AL47" s="274"/>
      <c r="AM47" s="275"/>
      <c r="AN47" s="276"/>
      <c r="AO47" s="276"/>
      <c r="AP47" s="276"/>
      <c r="AQ47" s="276"/>
      <c r="AR47" s="276"/>
      <c r="AS47" s="276"/>
      <c r="AT47" s="276"/>
      <c r="AU47" s="276"/>
      <c r="AV47" s="276"/>
      <c r="AW47" s="1"/>
      <c r="BB47" s="417"/>
      <c r="BC47" s="417"/>
      <c r="BD47" s="417"/>
    </row>
    <row r="48" spans="2:56" s="55" customFormat="1" ht="10.5" customHeight="1">
      <c r="B48" s="59">
        <v>44744</v>
      </c>
      <c r="C48" s="60">
        <f t="shared" si="2"/>
        <v>9</v>
      </c>
      <c r="D48" s="61"/>
      <c r="E48" s="61"/>
      <c r="F48" s="529" t="s">
        <v>114</v>
      </c>
      <c r="G48" s="529" t="s">
        <v>114</v>
      </c>
      <c r="H48" s="529" t="s">
        <v>114</v>
      </c>
      <c r="I48" s="411"/>
      <c r="J48" s="509"/>
      <c r="K48" s="509"/>
      <c r="L48" s="509"/>
      <c r="M48" s="509"/>
      <c r="N48" s="529" t="s">
        <v>114</v>
      </c>
      <c r="O48" s="411"/>
      <c r="P48" s="237"/>
      <c r="Q48" s="61"/>
      <c r="R48" s="61"/>
      <c r="S48" s="61"/>
      <c r="T48" s="303"/>
      <c r="U48" s="303"/>
      <c r="V48" s="303"/>
      <c r="W48" s="303"/>
      <c r="X48" s="414"/>
      <c r="Y48" s="414"/>
      <c r="Z48" s="616" t="s">
        <v>114</v>
      </c>
      <c r="AA48" s="617"/>
      <c r="AB48" s="531" t="s">
        <v>114</v>
      </c>
      <c r="AC48" s="529"/>
      <c r="AD48" s="529" t="s">
        <v>114</v>
      </c>
      <c r="AE48" s="529"/>
      <c r="AF48" s="529" t="s">
        <v>114</v>
      </c>
      <c r="AG48" s="523" t="s">
        <v>114</v>
      </c>
      <c r="AH48" s="426"/>
      <c r="AI48" s="62"/>
      <c r="AJ48" s="272"/>
      <c r="AK48" s="273"/>
      <c r="AL48" s="274"/>
      <c r="AM48" s="275"/>
      <c r="AN48" s="276"/>
      <c r="AO48" s="276"/>
      <c r="AP48" s="276"/>
      <c r="AQ48" s="276"/>
      <c r="AR48" s="276"/>
      <c r="AS48" s="276"/>
      <c r="AT48" s="276"/>
      <c r="AU48" s="276"/>
      <c r="AV48" s="276"/>
      <c r="AW48" s="1"/>
      <c r="BB48" s="303"/>
      <c r="BC48" s="303"/>
      <c r="BD48" s="303"/>
    </row>
    <row r="49" spans="2:56" s="55" customFormat="1" ht="10.5" customHeight="1" thickBot="1">
      <c r="B49" s="63">
        <v>44745</v>
      </c>
      <c r="C49" s="64">
        <f t="shared" si="2"/>
        <v>9</v>
      </c>
      <c r="D49" s="65"/>
      <c r="E49" s="65"/>
      <c r="F49" s="532" t="s">
        <v>115</v>
      </c>
      <c r="G49" s="532" t="s">
        <v>115</v>
      </c>
      <c r="H49" s="532" t="s">
        <v>115</v>
      </c>
      <c r="I49" s="412"/>
      <c r="J49" s="510"/>
      <c r="K49" s="510"/>
      <c r="L49" s="510"/>
      <c r="M49" s="510"/>
      <c r="N49" s="532" t="s">
        <v>115</v>
      </c>
      <c r="O49" s="412"/>
      <c r="P49" s="238"/>
      <c r="Q49" s="65"/>
      <c r="R49" s="65"/>
      <c r="S49" s="65"/>
      <c r="T49" s="304"/>
      <c r="U49" s="304"/>
      <c r="V49" s="304"/>
      <c r="W49" s="304"/>
      <c r="X49" s="415"/>
      <c r="Y49" s="415"/>
      <c r="Z49" s="618" t="s">
        <v>115</v>
      </c>
      <c r="AA49" s="619"/>
      <c r="AB49" s="534" t="s">
        <v>115</v>
      </c>
      <c r="AC49" s="532"/>
      <c r="AD49" s="532" t="s">
        <v>115</v>
      </c>
      <c r="AE49" s="532"/>
      <c r="AF49" s="532" t="s">
        <v>115</v>
      </c>
      <c r="AG49" s="524" t="s">
        <v>115</v>
      </c>
      <c r="AH49" s="426"/>
      <c r="AI49" s="62"/>
      <c r="AJ49" s="272"/>
      <c r="AK49" s="273"/>
      <c r="AL49" s="274"/>
      <c r="AM49" s="275"/>
      <c r="AN49" s="276"/>
      <c r="AO49" s="276"/>
      <c r="AP49" s="276"/>
      <c r="AQ49" s="276"/>
      <c r="AR49" s="276"/>
      <c r="AS49" s="276"/>
      <c r="AT49" s="276"/>
      <c r="AU49" s="276"/>
      <c r="AV49" s="276"/>
      <c r="AW49" s="1"/>
      <c r="BB49" s="304"/>
      <c r="BC49" s="304"/>
      <c r="BD49" s="304"/>
    </row>
    <row r="50" spans="2:56" ht="11.1" hidden="1" customHeight="1">
      <c r="B50" s="59">
        <v>43144</v>
      </c>
      <c r="C50" s="42">
        <f t="shared" si="2"/>
        <v>1</v>
      </c>
      <c r="D50" s="290" t="s">
        <v>116</v>
      </c>
      <c r="E50" s="6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61"/>
      <c r="T50" s="305"/>
      <c r="U50" s="305"/>
      <c r="V50" s="305"/>
      <c r="W50" s="305"/>
      <c r="X50" s="61"/>
      <c r="Y50" s="61"/>
      <c r="Z50" s="291"/>
      <c r="AA50" s="291"/>
      <c r="AB50" s="291"/>
      <c r="AC50" s="291"/>
      <c r="AD50" s="291"/>
      <c r="AE50" s="291"/>
      <c r="AF50" s="291"/>
      <c r="AG50" s="291"/>
      <c r="AH50" s="43"/>
      <c r="AI50" s="43"/>
      <c r="AJ50" s="280"/>
      <c r="AK50" s="281"/>
      <c r="AL50" s="282"/>
      <c r="AM50" s="283"/>
      <c r="AN50" s="284"/>
      <c r="AO50" s="284"/>
      <c r="AP50" s="284"/>
      <c r="AQ50" s="284"/>
      <c r="AR50" s="284"/>
      <c r="AS50" s="284"/>
      <c r="AT50" s="284"/>
      <c r="AU50" s="284"/>
      <c r="AV50" s="284"/>
      <c r="BB50" s="305"/>
      <c r="BC50" s="305"/>
      <c r="BD50" s="305"/>
    </row>
    <row r="51" spans="2:56" ht="11.1" hidden="1" customHeight="1">
      <c r="B51" s="63">
        <v>43145</v>
      </c>
      <c r="C51" s="46">
        <f t="shared" si="2"/>
        <v>1</v>
      </c>
      <c r="D51" s="292" t="s">
        <v>117</v>
      </c>
      <c r="E51" s="65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65"/>
      <c r="T51" s="306"/>
      <c r="U51" s="306"/>
      <c r="V51" s="306"/>
      <c r="W51" s="306"/>
      <c r="X51" s="65"/>
      <c r="Y51" s="65"/>
      <c r="Z51" s="293"/>
      <c r="AA51" s="293"/>
      <c r="AB51" s="293"/>
      <c r="AC51" s="293"/>
      <c r="AD51" s="293"/>
      <c r="AE51" s="293"/>
      <c r="AF51" s="293"/>
      <c r="AG51" s="293"/>
      <c r="AH51" s="43"/>
      <c r="AI51" s="43"/>
      <c r="AJ51" s="280"/>
      <c r="AK51" s="281"/>
      <c r="AL51" s="282"/>
      <c r="AM51" s="283"/>
      <c r="AN51" s="284"/>
      <c r="AO51" s="284"/>
      <c r="AP51" s="284"/>
      <c r="AQ51" s="284"/>
      <c r="AR51" s="284"/>
      <c r="AS51" s="284"/>
      <c r="AT51" s="284"/>
      <c r="AU51" s="284"/>
      <c r="AV51" s="284"/>
      <c r="BB51" s="306"/>
      <c r="BC51" s="306"/>
      <c r="BD51" s="306"/>
    </row>
    <row r="52" spans="2:56" s="285" customFormat="1" ht="11.1" customHeight="1">
      <c r="B52" s="429" t="s">
        <v>343</v>
      </c>
      <c r="C52" s="430"/>
      <c r="D52" s="431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570" t="s">
        <v>103</v>
      </c>
      <c r="T52" s="433"/>
      <c r="U52" s="433"/>
      <c r="V52" s="433"/>
      <c r="W52" s="433"/>
      <c r="X52" s="67"/>
      <c r="Y52" s="67"/>
      <c r="Z52" s="572" t="s">
        <v>619</v>
      </c>
      <c r="AA52" s="432"/>
      <c r="AB52" s="432"/>
      <c r="AC52" s="432"/>
      <c r="AD52" s="432"/>
      <c r="AE52" s="432"/>
      <c r="AF52" s="432"/>
      <c r="AG52" s="432"/>
      <c r="AH52" s="434"/>
      <c r="AI52" s="434"/>
      <c r="AJ52" s="435"/>
      <c r="AK52" s="435"/>
      <c r="AL52" s="435"/>
      <c r="AM52" s="435"/>
      <c r="AN52" s="435"/>
      <c r="AO52" s="435"/>
      <c r="AP52" s="435"/>
      <c r="AQ52" s="435"/>
      <c r="AR52" s="435"/>
      <c r="AS52" s="435"/>
      <c r="AT52" s="435"/>
      <c r="AU52" s="435"/>
      <c r="AV52" s="435"/>
      <c r="AW52" s="436"/>
      <c r="BB52" s="433"/>
      <c r="BC52" s="433"/>
      <c r="BD52" s="433"/>
    </row>
    <row r="53" spans="2:56" s="285" customFormat="1" ht="11.1" customHeight="1" thickBot="1">
      <c r="B53" s="429" t="s">
        <v>344</v>
      </c>
      <c r="C53" s="430"/>
      <c r="D53" s="431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571" t="s">
        <v>103</v>
      </c>
      <c r="T53" s="437"/>
      <c r="U53" s="437"/>
      <c r="V53" s="437"/>
      <c r="W53" s="437"/>
      <c r="X53" s="67"/>
      <c r="Y53" s="67"/>
      <c r="Z53" s="572" t="s">
        <v>620</v>
      </c>
      <c r="AA53" s="432"/>
      <c r="AB53" s="432"/>
      <c r="AC53" s="432"/>
      <c r="AD53" s="432"/>
      <c r="AE53" s="432"/>
      <c r="AF53" s="432"/>
      <c r="AG53" s="432"/>
      <c r="AH53" s="434"/>
      <c r="AI53" s="434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6"/>
      <c r="BB53" s="437"/>
      <c r="BC53" s="437"/>
      <c r="BD53" s="437"/>
    </row>
    <row r="54" spans="2:56" s="285" customFormat="1" ht="11.1" customHeight="1">
      <c r="B54" s="438"/>
      <c r="C54" s="430"/>
      <c r="D54" s="431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67"/>
      <c r="T54" s="437"/>
      <c r="U54" s="437"/>
      <c r="V54" s="437"/>
      <c r="W54" s="437"/>
      <c r="X54" s="67"/>
      <c r="Y54" s="67"/>
      <c r="Z54" s="432"/>
      <c r="AA54" s="432"/>
      <c r="AB54" s="432"/>
      <c r="AC54" s="432"/>
      <c r="AD54" s="432"/>
      <c r="AE54" s="432"/>
      <c r="AF54" s="432"/>
      <c r="AG54" s="432"/>
      <c r="AH54" s="434"/>
      <c r="AI54" s="434"/>
      <c r="AJ54" s="435"/>
      <c r="AK54" s="435"/>
      <c r="AL54" s="435"/>
      <c r="AM54" s="435"/>
      <c r="AN54" s="435"/>
      <c r="AO54" s="435"/>
      <c r="AP54" s="435"/>
      <c r="AQ54" s="435"/>
      <c r="AR54" s="435"/>
      <c r="AS54" s="435"/>
      <c r="AT54" s="435"/>
      <c r="AU54" s="435"/>
      <c r="AV54" s="435"/>
      <c r="AW54" s="436"/>
      <c r="BB54" s="437"/>
      <c r="BC54" s="437"/>
      <c r="BD54" s="437"/>
    </row>
    <row r="55" spans="2:56" ht="11.1" hidden="1" customHeight="1">
      <c r="B55" s="74" t="s">
        <v>174</v>
      </c>
      <c r="C55" s="47"/>
      <c r="T55" s="419"/>
      <c r="U55" s="419"/>
      <c r="V55" s="419"/>
      <c r="W55" s="419"/>
      <c r="AH55" s="44"/>
      <c r="AI55" s="44"/>
      <c r="AJ55" s="286"/>
      <c r="AK55" s="279"/>
      <c r="AL55" s="287"/>
      <c r="AM55" s="1"/>
      <c r="AN55" s="1"/>
      <c r="AO55" s="1"/>
      <c r="AP55" s="1"/>
      <c r="AQ55" s="1"/>
      <c r="AR55" s="1"/>
      <c r="AS55" s="1"/>
      <c r="AT55" s="1"/>
      <c r="AU55" s="1"/>
      <c r="AV55" s="1"/>
      <c r="BB55" s="419"/>
      <c r="BC55" s="419"/>
      <c r="BD55" s="419"/>
    </row>
    <row r="56" spans="2:56" ht="11.1" hidden="1" customHeight="1">
      <c r="B56" s="75" t="s">
        <v>160</v>
      </c>
      <c r="C56" s="48"/>
      <c r="AH56" s="44"/>
      <c r="AI56" s="44"/>
      <c r="AJ56" s="286"/>
      <c r="AK56" s="279"/>
      <c r="AL56" s="287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2:56" ht="11.1" hidden="1" customHeight="1">
      <c r="B57" s="75" t="s">
        <v>162</v>
      </c>
      <c r="C57" s="50"/>
      <c r="E57" s="49"/>
      <c r="AH57" s="44"/>
      <c r="AI57" s="44"/>
      <c r="AJ57" s="286"/>
      <c r="AK57" s="279"/>
      <c r="AL57" s="287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2:56" ht="11.1" hidden="1" customHeight="1">
      <c r="B58" s="75" t="s">
        <v>161</v>
      </c>
      <c r="C58" s="50"/>
      <c r="E58" s="49"/>
      <c r="AH58" s="44"/>
      <c r="AI58" s="44"/>
      <c r="AJ58" s="286"/>
      <c r="AK58" s="279"/>
      <c r="AL58" s="287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2:56" hidden="1">
      <c r="B59" s="57" t="s">
        <v>175</v>
      </c>
      <c r="C59" s="5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308"/>
      <c r="U59" s="308"/>
      <c r="V59" s="308"/>
      <c r="W59" s="308"/>
      <c r="Z59" s="45"/>
      <c r="AA59" s="45"/>
      <c r="AB59" s="45"/>
      <c r="AC59" s="45"/>
      <c r="AD59" s="45"/>
      <c r="AE59" s="45"/>
      <c r="AF59" s="45"/>
      <c r="AG59" s="45"/>
      <c r="AH59" s="44"/>
      <c r="AI59" s="44"/>
      <c r="AJ59" s="286"/>
      <c r="AK59" s="279"/>
      <c r="AL59" s="279"/>
      <c r="AM59" s="279"/>
      <c r="AN59" s="279"/>
      <c r="AO59" s="279"/>
      <c r="AP59" s="279"/>
      <c r="AQ59" s="279"/>
      <c r="AR59" s="279"/>
      <c r="AS59" s="279"/>
      <c r="AT59" s="279"/>
      <c r="AU59" s="279"/>
      <c r="AV59" s="279"/>
      <c r="BB59" s="308"/>
      <c r="BC59" s="308"/>
      <c r="BD59" s="308"/>
    </row>
    <row r="60" spans="2:56" hidden="1">
      <c r="B60" s="57" t="s">
        <v>176</v>
      </c>
      <c r="C60" s="288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308"/>
      <c r="U60" s="308"/>
      <c r="V60" s="308"/>
      <c r="W60" s="308"/>
      <c r="Z60" s="45"/>
      <c r="AA60" s="45"/>
      <c r="AB60" s="45"/>
      <c r="AC60" s="45"/>
      <c r="AD60" s="45"/>
      <c r="AE60" s="45"/>
      <c r="AF60" s="45"/>
      <c r="AG60" s="45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BB60" s="308"/>
      <c r="BC60" s="308"/>
      <c r="BD60" s="308"/>
    </row>
    <row r="61" spans="2:56">
      <c r="B61" s="620" t="s">
        <v>650</v>
      </c>
    </row>
  </sheetData>
  <sheetProtection selectLockedCells="1" selectUnlockedCell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I214"/>
  <sheetViews>
    <sheetView topLeftCell="F1" workbookViewId="0">
      <selection activeCell="Z18" sqref="Z18"/>
    </sheetView>
  </sheetViews>
  <sheetFormatPr defaultRowHeight="12.75"/>
  <cols>
    <col min="1" max="1" width="1.85546875" customWidth="1"/>
    <col min="2" max="2" width="5.28515625" customWidth="1"/>
    <col min="3" max="3" width="41.5703125" customWidth="1"/>
    <col min="4" max="4" width="13.42578125" customWidth="1"/>
    <col min="5" max="5" width="14.28515625" customWidth="1"/>
    <col min="6" max="6" width="9" customWidth="1"/>
    <col min="7" max="7" width="15.42578125" customWidth="1"/>
    <col min="8" max="8" width="6.7109375" customWidth="1"/>
    <col min="9" max="9" width="8.140625" style="318" customWidth="1"/>
    <col min="10" max="10" width="0" hidden="1" customWidth="1"/>
    <col min="11" max="11" width="23.140625" customWidth="1"/>
    <col min="12" max="12" width="9.5703125" customWidth="1"/>
    <col min="13" max="13" width="15.5703125" customWidth="1"/>
    <col min="14" max="14" width="19.85546875" customWidth="1"/>
    <col min="15" max="15" width="17.28515625" customWidth="1"/>
    <col min="17" max="17" width="5" customWidth="1"/>
    <col min="18" max="18" width="8" customWidth="1"/>
    <col min="19" max="19" width="18.85546875" customWidth="1"/>
    <col min="20" max="21" width="18.140625" customWidth="1"/>
    <col min="23" max="25" width="5.28515625" customWidth="1"/>
  </cols>
  <sheetData>
    <row r="1" spans="2:77" ht="30.75" customHeight="1">
      <c r="C1" s="389" t="s">
        <v>340</v>
      </c>
      <c r="L1" s="337" t="s">
        <v>218</v>
      </c>
      <c r="M1" s="331"/>
      <c r="N1" s="333"/>
      <c r="O1" s="334"/>
      <c r="R1" s="337" t="s">
        <v>219</v>
      </c>
      <c r="S1" s="331"/>
      <c r="T1" s="331"/>
      <c r="U1" s="331"/>
    </row>
    <row r="2" spans="2:77" ht="20.25" customHeight="1">
      <c r="C2" s="319" t="s">
        <v>177</v>
      </c>
      <c r="L2" s="337" t="s">
        <v>220</v>
      </c>
      <c r="M2" s="331"/>
      <c r="N2" s="333"/>
      <c r="O2" s="334"/>
      <c r="P2" s="335"/>
      <c r="Q2" s="336"/>
      <c r="R2" s="337" t="s">
        <v>220</v>
      </c>
      <c r="S2" s="331"/>
      <c r="T2" s="331"/>
      <c r="U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</row>
    <row r="3" spans="2:77" s="320" customFormat="1" ht="33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182</v>
      </c>
      <c r="H3" s="321" t="s">
        <v>183</v>
      </c>
      <c r="I3" s="321" t="s">
        <v>184</v>
      </c>
      <c r="J3" s="322"/>
      <c r="L3" s="337"/>
      <c r="M3" s="331"/>
      <c r="N3" s="333"/>
      <c r="O3" s="334"/>
      <c r="P3" s="335"/>
      <c r="Q3" s="336"/>
      <c r="R3" s="337"/>
      <c r="S3" s="331"/>
      <c r="T3" s="331"/>
      <c r="U3" s="331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</row>
    <row r="4" spans="2:77" s="320" customFormat="1" ht="17.25" customHeight="1">
      <c r="B4" s="323"/>
      <c r="C4" s="323" t="s">
        <v>185</v>
      </c>
      <c r="D4" s="323"/>
      <c r="E4" s="323"/>
      <c r="F4" s="323"/>
      <c r="G4" s="323"/>
      <c r="H4" s="323"/>
      <c r="I4" s="323"/>
      <c r="J4" s="322"/>
      <c r="L4" s="338" t="s">
        <v>185</v>
      </c>
      <c r="M4" s="333"/>
      <c r="N4" s="333"/>
      <c r="O4" s="334"/>
      <c r="P4" s="335"/>
      <c r="Q4" s="336"/>
      <c r="R4" s="343" t="s">
        <v>195</v>
      </c>
      <c r="S4" s="331"/>
      <c r="T4" s="331"/>
      <c r="U4" s="331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</row>
    <row r="5" spans="2:77" ht="15.75">
      <c r="B5" s="244">
        <v>1</v>
      </c>
      <c r="C5" s="244" t="s">
        <v>186</v>
      </c>
      <c r="D5" s="324" t="s">
        <v>187</v>
      </c>
      <c r="E5" s="325">
        <v>44208</v>
      </c>
      <c r="F5" s="324" t="s">
        <v>188</v>
      </c>
      <c r="G5" s="326">
        <v>0.5625</v>
      </c>
      <c r="H5" s="327">
        <v>2</v>
      </c>
      <c r="I5" s="324">
        <v>31</v>
      </c>
      <c r="L5" s="344" t="s">
        <v>190</v>
      </c>
      <c r="M5" s="345" t="s">
        <v>177</v>
      </c>
      <c r="N5" s="375">
        <v>44208</v>
      </c>
      <c r="O5" s="347" t="s">
        <v>250</v>
      </c>
      <c r="P5" s="335"/>
      <c r="Q5" s="336"/>
      <c r="R5" s="344" t="s">
        <v>187</v>
      </c>
      <c r="S5" s="345" t="s">
        <v>177</v>
      </c>
      <c r="T5" s="375">
        <v>44212</v>
      </c>
      <c r="U5" s="347" t="s">
        <v>322</v>
      </c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</row>
    <row r="6" spans="2:77" ht="15">
      <c r="B6" s="244">
        <v>2</v>
      </c>
      <c r="C6" s="244" t="s">
        <v>189</v>
      </c>
      <c r="D6" s="324" t="s">
        <v>190</v>
      </c>
      <c r="E6" s="325">
        <v>44208</v>
      </c>
      <c r="F6" s="324" t="s">
        <v>188</v>
      </c>
      <c r="G6" s="326">
        <v>0.39583333333333331</v>
      </c>
      <c r="H6" s="327">
        <v>2</v>
      </c>
      <c r="I6" s="324">
        <v>31</v>
      </c>
      <c r="L6" s="349" t="s">
        <v>221</v>
      </c>
      <c r="M6" s="349" t="s">
        <v>222</v>
      </c>
      <c r="N6" s="349" t="s">
        <v>223</v>
      </c>
      <c r="O6" s="350" t="s">
        <v>4</v>
      </c>
      <c r="P6" s="342"/>
      <c r="Q6" s="336"/>
      <c r="R6" s="349" t="s">
        <v>221</v>
      </c>
      <c r="S6" s="349" t="s">
        <v>222</v>
      </c>
      <c r="T6" s="349" t="s">
        <v>223</v>
      </c>
      <c r="U6" s="350" t="s">
        <v>4</v>
      </c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</row>
    <row r="7" spans="2:77" ht="15">
      <c r="B7" s="244">
        <v>3</v>
      </c>
      <c r="C7" s="244" t="s">
        <v>191</v>
      </c>
      <c r="D7" s="324" t="s">
        <v>192</v>
      </c>
      <c r="E7" s="325">
        <v>44212</v>
      </c>
      <c r="F7" s="324" t="s">
        <v>194</v>
      </c>
      <c r="G7" s="326">
        <v>0.39583333333333331</v>
      </c>
      <c r="H7" s="327">
        <v>9</v>
      </c>
      <c r="I7" s="324">
        <v>13</v>
      </c>
      <c r="L7" s="360">
        <v>1</v>
      </c>
      <c r="M7" s="355" t="s">
        <v>256</v>
      </c>
      <c r="N7" s="355" t="s">
        <v>235</v>
      </c>
      <c r="O7" s="361">
        <v>34</v>
      </c>
      <c r="P7" s="348"/>
      <c r="Q7" s="336"/>
      <c r="R7" s="354">
        <v>1</v>
      </c>
      <c r="S7" s="355" t="s">
        <v>253</v>
      </c>
      <c r="T7" s="355" t="s">
        <v>254</v>
      </c>
      <c r="U7" s="356" t="s">
        <v>82</v>
      </c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</row>
    <row r="8" spans="2:77" ht="15">
      <c r="B8" s="244">
        <v>4</v>
      </c>
      <c r="C8" s="244" t="s">
        <v>193</v>
      </c>
      <c r="D8" s="324" t="s">
        <v>192</v>
      </c>
      <c r="E8" s="325">
        <v>44212</v>
      </c>
      <c r="F8" s="324" t="s">
        <v>194</v>
      </c>
      <c r="G8" s="326">
        <v>0.52083333333333337</v>
      </c>
      <c r="H8" s="327">
        <v>9</v>
      </c>
      <c r="I8" s="324">
        <v>13</v>
      </c>
      <c r="L8" s="363">
        <v>2</v>
      </c>
      <c r="M8" s="244" t="s">
        <v>257</v>
      </c>
      <c r="N8" s="244" t="s">
        <v>258</v>
      </c>
      <c r="O8" s="361">
        <v>34</v>
      </c>
      <c r="P8" s="351"/>
      <c r="Q8" s="336"/>
      <c r="R8" s="354">
        <v>2</v>
      </c>
      <c r="S8" s="355" t="s">
        <v>255</v>
      </c>
      <c r="T8" s="355" t="s">
        <v>232</v>
      </c>
      <c r="U8" s="356" t="s">
        <v>82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</row>
    <row r="9" spans="2:77" s="320" customFormat="1" ht="15" customHeight="1">
      <c r="B9" s="244">
        <v>5</v>
      </c>
      <c r="C9" s="244" t="s">
        <v>198</v>
      </c>
      <c r="D9" s="324" t="s">
        <v>199</v>
      </c>
      <c r="E9" s="325">
        <v>44208</v>
      </c>
      <c r="F9" s="324" t="s">
        <v>188</v>
      </c>
      <c r="G9" s="326">
        <v>0.47916666666666669</v>
      </c>
      <c r="H9" s="327">
        <v>2</v>
      </c>
      <c r="I9" s="388">
        <v>34</v>
      </c>
      <c r="J9" s="322"/>
      <c r="L9" s="394"/>
      <c r="M9" s="394"/>
      <c r="N9" s="394"/>
      <c r="O9" s="359"/>
      <c r="P9" s="357"/>
      <c r="Q9" s="336"/>
      <c r="R9" s="394"/>
      <c r="S9" s="394"/>
      <c r="T9" s="394"/>
      <c r="U9" s="359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</row>
    <row r="10" spans="2:77" ht="15" customHeight="1">
      <c r="B10" s="244">
        <v>6</v>
      </c>
      <c r="C10" s="244" t="s">
        <v>203</v>
      </c>
      <c r="D10" s="324" t="s">
        <v>204</v>
      </c>
      <c r="E10" s="325">
        <v>44208</v>
      </c>
      <c r="F10" s="324" t="s">
        <v>188</v>
      </c>
      <c r="G10" s="326">
        <v>0.5625</v>
      </c>
      <c r="H10" s="327">
        <v>2</v>
      </c>
      <c r="I10" s="388">
        <v>31</v>
      </c>
      <c r="M10" s="331"/>
      <c r="N10" s="333"/>
      <c r="O10" s="334"/>
      <c r="P10" s="357"/>
      <c r="Q10" s="336"/>
      <c r="R10" s="394"/>
      <c r="S10" s="394"/>
      <c r="T10" s="394"/>
      <c r="U10" s="359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</row>
    <row r="11" spans="2:77" ht="18.75">
      <c r="B11" s="323"/>
      <c r="C11" s="323" t="s">
        <v>195</v>
      </c>
      <c r="D11" s="323"/>
      <c r="E11" s="323"/>
      <c r="F11" s="323"/>
      <c r="G11" s="323"/>
      <c r="H11" s="328"/>
      <c r="I11" s="323"/>
      <c r="L11" s="337" t="s">
        <v>218</v>
      </c>
      <c r="M11" s="331"/>
      <c r="N11" s="333"/>
      <c r="O11" s="334"/>
      <c r="P11" s="357"/>
      <c r="Q11" s="336"/>
      <c r="R11" s="394"/>
      <c r="S11" s="394"/>
      <c r="T11" s="394"/>
      <c r="U11" s="359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</row>
    <row r="12" spans="2:77" ht="18.75">
      <c r="B12" s="244">
        <v>1</v>
      </c>
      <c r="C12" s="244" t="s">
        <v>186</v>
      </c>
      <c r="D12" s="324" t="s">
        <v>187</v>
      </c>
      <c r="E12" s="325">
        <v>44212</v>
      </c>
      <c r="F12" s="324" t="s">
        <v>194</v>
      </c>
      <c r="G12" s="326">
        <v>0.35416666666666669</v>
      </c>
      <c r="H12" s="327">
        <v>2</v>
      </c>
      <c r="I12" s="324" t="s">
        <v>82</v>
      </c>
      <c r="L12" s="337" t="s">
        <v>220</v>
      </c>
      <c r="M12" s="366"/>
      <c r="N12" s="366"/>
      <c r="O12" s="367"/>
      <c r="P12" s="357"/>
      <c r="Q12" s="336"/>
      <c r="R12" s="337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52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</row>
    <row r="13" spans="2:77" ht="15.75">
      <c r="B13" s="244">
        <v>2</v>
      </c>
      <c r="C13" s="244" t="s">
        <v>186</v>
      </c>
      <c r="D13" s="324" t="s">
        <v>196</v>
      </c>
      <c r="E13" s="325">
        <v>44207</v>
      </c>
      <c r="F13" s="324" t="s">
        <v>197</v>
      </c>
      <c r="G13" s="326">
        <v>0.52083333333333337</v>
      </c>
      <c r="H13" s="327">
        <v>2</v>
      </c>
      <c r="I13" s="324">
        <v>31</v>
      </c>
      <c r="L13" s="338" t="s">
        <v>185</v>
      </c>
      <c r="M13" s="333"/>
      <c r="N13" s="333"/>
      <c r="O13" s="334"/>
      <c r="P13" s="357"/>
      <c r="Q13" s="336"/>
      <c r="R13" s="343" t="s">
        <v>195</v>
      </c>
      <c r="S13" s="331"/>
      <c r="T13" s="331"/>
      <c r="U13" s="331"/>
      <c r="V13" s="331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</row>
    <row r="14" spans="2:77" ht="15.75">
      <c r="B14" s="244">
        <v>3</v>
      </c>
      <c r="C14" s="244" t="s">
        <v>189</v>
      </c>
      <c r="D14" s="324" t="s">
        <v>190</v>
      </c>
      <c r="E14" s="325">
        <v>44207</v>
      </c>
      <c r="F14" s="324" t="s">
        <v>197</v>
      </c>
      <c r="G14" s="326">
        <v>0.35416666666666669</v>
      </c>
      <c r="H14" s="327">
        <v>5</v>
      </c>
      <c r="I14" s="324">
        <v>32</v>
      </c>
      <c r="L14" s="344" t="s">
        <v>210</v>
      </c>
      <c r="M14" s="345" t="s">
        <v>153</v>
      </c>
      <c r="N14" s="375">
        <v>44208</v>
      </c>
      <c r="O14" s="347" t="s">
        <v>250</v>
      </c>
      <c r="P14" s="357"/>
      <c r="Q14" s="336"/>
      <c r="R14" s="344" t="s">
        <v>199</v>
      </c>
      <c r="S14" s="345" t="s">
        <v>177</v>
      </c>
      <c r="T14" s="346">
        <v>44207</v>
      </c>
      <c r="U14" s="347" t="s">
        <v>322</v>
      </c>
      <c r="V14" s="331"/>
      <c r="W14" s="352"/>
      <c r="X14" s="352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</row>
    <row r="15" spans="2:77" ht="15">
      <c r="B15" s="244">
        <v>4</v>
      </c>
      <c r="C15" s="244" t="s">
        <v>198</v>
      </c>
      <c r="D15" s="324" t="s">
        <v>199</v>
      </c>
      <c r="E15" s="325">
        <v>44207</v>
      </c>
      <c r="F15" s="324" t="s">
        <v>197</v>
      </c>
      <c r="G15" s="326">
        <v>0.35416666666666669</v>
      </c>
      <c r="H15" s="327">
        <v>3</v>
      </c>
      <c r="I15" s="324">
        <v>32</v>
      </c>
      <c r="L15" s="349" t="s">
        <v>221</v>
      </c>
      <c r="M15" s="349" t="s">
        <v>222</v>
      </c>
      <c r="N15" s="349" t="s">
        <v>223</v>
      </c>
      <c r="O15" s="350" t="s">
        <v>4</v>
      </c>
      <c r="P15" s="357"/>
      <c r="Q15" s="336"/>
      <c r="R15" s="349" t="s">
        <v>221</v>
      </c>
      <c r="S15" s="349" t="s">
        <v>222</v>
      </c>
      <c r="T15" s="349" t="s">
        <v>223</v>
      </c>
      <c r="U15" s="350" t="s">
        <v>4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</row>
    <row r="16" spans="2:77" ht="15" customHeight="1">
      <c r="B16" s="244">
        <v>5</v>
      </c>
      <c r="C16" s="244" t="s">
        <v>200</v>
      </c>
      <c r="D16" s="324" t="s">
        <v>192</v>
      </c>
      <c r="E16" s="325">
        <v>44207</v>
      </c>
      <c r="F16" s="324" t="s">
        <v>197</v>
      </c>
      <c r="G16" s="326">
        <v>0.35416666666666669</v>
      </c>
      <c r="H16" s="327">
        <v>20</v>
      </c>
      <c r="I16" s="324">
        <v>31</v>
      </c>
      <c r="L16" s="354">
        <v>1</v>
      </c>
      <c r="M16" s="377" t="s">
        <v>283</v>
      </c>
      <c r="N16" s="377" t="s">
        <v>284</v>
      </c>
      <c r="O16" s="356">
        <v>31</v>
      </c>
      <c r="P16" s="357"/>
      <c r="Q16" s="336"/>
      <c r="R16" s="363">
        <v>1</v>
      </c>
      <c r="S16" s="244" t="s">
        <v>225</v>
      </c>
      <c r="T16" s="244" t="s">
        <v>226</v>
      </c>
      <c r="U16" s="361">
        <v>32</v>
      </c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</row>
    <row r="17" spans="2:77" ht="15" customHeight="1">
      <c r="B17" s="244">
        <v>6</v>
      </c>
      <c r="C17" s="244" t="s">
        <v>201</v>
      </c>
      <c r="D17" s="324" t="s">
        <v>202</v>
      </c>
      <c r="E17" s="325">
        <v>44207</v>
      </c>
      <c r="F17" s="324" t="s">
        <v>197</v>
      </c>
      <c r="G17" s="326">
        <v>0.52083333333333337</v>
      </c>
      <c r="H17" s="327">
        <v>2</v>
      </c>
      <c r="I17" s="324">
        <v>31</v>
      </c>
      <c r="L17" s="354">
        <v>2</v>
      </c>
      <c r="M17" s="377" t="s">
        <v>342</v>
      </c>
      <c r="N17" s="377" t="s">
        <v>285</v>
      </c>
      <c r="O17" s="356">
        <v>31</v>
      </c>
      <c r="P17" s="357"/>
      <c r="Q17" s="336"/>
      <c r="R17" s="363">
        <v>2</v>
      </c>
      <c r="S17" s="244" t="s">
        <v>227</v>
      </c>
      <c r="T17" s="244" t="s">
        <v>228</v>
      </c>
      <c r="U17" s="361">
        <v>32</v>
      </c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</row>
    <row r="18" spans="2:77" ht="15" customHeight="1">
      <c r="B18" s="244">
        <v>7</v>
      </c>
      <c r="C18" s="244" t="s">
        <v>203</v>
      </c>
      <c r="D18" s="324" t="s">
        <v>204</v>
      </c>
      <c r="E18" s="325">
        <v>44215</v>
      </c>
      <c r="F18" s="324" t="s">
        <v>188</v>
      </c>
      <c r="G18" s="326">
        <v>0.64583333333333337</v>
      </c>
      <c r="H18" s="327">
        <v>1</v>
      </c>
      <c r="I18" s="324">
        <v>13</v>
      </c>
      <c r="J18" s="318"/>
      <c r="K18" s="318"/>
      <c r="L18" s="386"/>
      <c r="M18" s="386"/>
      <c r="N18" s="386"/>
      <c r="O18" s="359"/>
      <c r="P18" s="357"/>
      <c r="Q18" s="336"/>
      <c r="R18" s="363">
        <v>3</v>
      </c>
      <c r="S18" s="244" t="s">
        <v>259</v>
      </c>
      <c r="T18" s="244" t="s">
        <v>260</v>
      </c>
      <c r="U18" s="361">
        <v>32</v>
      </c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</row>
    <row r="19" spans="2:77" ht="14.25">
      <c r="D19" s="318"/>
      <c r="E19" s="329"/>
      <c r="F19" s="318"/>
      <c r="G19" s="330"/>
      <c r="H19" s="330"/>
      <c r="J19" s="318"/>
      <c r="K19" s="318"/>
      <c r="L19" s="333"/>
      <c r="M19" s="333"/>
      <c r="N19" s="333"/>
      <c r="O19" s="334"/>
      <c r="P19" s="357"/>
      <c r="Q19" s="336"/>
      <c r="R19" s="394"/>
      <c r="S19" s="394"/>
      <c r="T19" s="394"/>
      <c r="U19" s="359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</row>
    <row r="20" spans="2:77" ht="15" customHeight="1">
      <c r="D20" s="318"/>
      <c r="E20" s="329"/>
      <c r="F20" s="318"/>
      <c r="G20" s="330"/>
      <c r="H20" s="330"/>
      <c r="J20" s="318"/>
      <c r="K20" s="318"/>
      <c r="M20" s="331"/>
      <c r="N20" s="333"/>
      <c r="O20" s="334"/>
      <c r="P20" s="357"/>
      <c r="Q20" s="336"/>
      <c r="R20" s="394"/>
      <c r="S20" s="394"/>
      <c r="T20" s="394"/>
      <c r="U20" s="359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</row>
    <row r="21" spans="2:77" ht="15.75" customHeight="1">
      <c r="D21" s="318"/>
      <c r="E21" s="329"/>
      <c r="F21" s="318"/>
      <c r="G21" s="330"/>
      <c r="H21" s="330"/>
      <c r="J21" s="318"/>
      <c r="K21" s="318"/>
      <c r="L21" s="337" t="s">
        <v>218</v>
      </c>
      <c r="M21" s="331"/>
      <c r="N21" s="333"/>
      <c r="O21" s="334"/>
      <c r="P21" s="357"/>
      <c r="Q21" s="336"/>
      <c r="R21" s="343" t="s">
        <v>195</v>
      </c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</row>
    <row r="22" spans="2:77" ht="18" customHeight="1">
      <c r="D22" s="318"/>
      <c r="J22" s="318"/>
      <c r="K22" s="318"/>
      <c r="L22" s="337" t="s">
        <v>220</v>
      </c>
      <c r="M22" s="333"/>
      <c r="N22" s="333"/>
      <c r="O22" s="334"/>
      <c r="P22" s="357"/>
      <c r="Q22" s="336"/>
      <c r="R22" s="344" t="s">
        <v>210</v>
      </c>
      <c r="S22" s="345" t="s">
        <v>153</v>
      </c>
      <c r="T22" s="375">
        <v>44207</v>
      </c>
      <c r="U22" s="347" t="s">
        <v>322</v>
      </c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</row>
    <row r="23" spans="2:77" s="320" customFormat="1" ht="13.5" customHeight="1">
      <c r="B23"/>
      <c r="C23"/>
      <c r="D23" s="318"/>
      <c r="E23"/>
      <c r="F23"/>
      <c r="G23"/>
      <c r="H23"/>
      <c r="I23" s="318"/>
      <c r="J23" s="322"/>
      <c r="L23" s="338" t="s">
        <v>185</v>
      </c>
      <c r="M23" s="333"/>
      <c r="N23" s="333"/>
      <c r="O23" s="334"/>
      <c r="P23" s="357"/>
      <c r="Q23" s="336"/>
      <c r="R23" s="349" t="s">
        <v>221</v>
      </c>
      <c r="S23" s="349" t="s">
        <v>222</v>
      </c>
      <c r="T23" s="349" t="s">
        <v>223</v>
      </c>
      <c r="U23" s="350" t="s">
        <v>4</v>
      </c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</row>
    <row r="24" spans="2:77" s="320" customFormat="1" ht="18" customHeight="1">
      <c r="B24"/>
      <c r="C24" s="319" t="s">
        <v>153</v>
      </c>
      <c r="D24"/>
      <c r="E24"/>
      <c r="F24"/>
      <c r="G24"/>
      <c r="H24"/>
      <c r="I24" s="318"/>
      <c r="J24" s="322"/>
      <c r="L24" s="344" t="s">
        <v>211</v>
      </c>
      <c r="M24" s="345" t="s">
        <v>153</v>
      </c>
      <c r="N24" s="375">
        <v>44208</v>
      </c>
      <c r="O24" s="347" t="s">
        <v>252</v>
      </c>
      <c r="P24" s="357"/>
      <c r="Q24" s="336"/>
      <c r="R24" s="363">
        <v>1</v>
      </c>
      <c r="S24" s="244" t="s">
        <v>341</v>
      </c>
      <c r="T24" s="244" t="s">
        <v>285</v>
      </c>
      <c r="U24" s="356">
        <v>34</v>
      </c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</row>
    <row r="25" spans="2:77" ht="24">
      <c r="B25" s="321" t="s">
        <v>0</v>
      </c>
      <c r="C25" s="321" t="s">
        <v>178</v>
      </c>
      <c r="D25" s="321" t="s">
        <v>179</v>
      </c>
      <c r="E25" s="321" t="s">
        <v>180</v>
      </c>
      <c r="F25" s="321" t="s">
        <v>181</v>
      </c>
      <c r="G25" s="321" t="s">
        <v>182</v>
      </c>
      <c r="H25" s="321" t="s">
        <v>183</v>
      </c>
      <c r="I25" s="321" t="s">
        <v>184</v>
      </c>
      <c r="L25" s="349" t="s">
        <v>221</v>
      </c>
      <c r="M25" s="349" t="s">
        <v>222</v>
      </c>
      <c r="N25" s="349" t="s">
        <v>223</v>
      </c>
      <c r="O25" s="350" t="s">
        <v>4</v>
      </c>
      <c r="P25" s="357"/>
      <c r="Q25" s="336"/>
      <c r="R25" s="394"/>
      <c r="S25" s="394"/>
      <c r="T25" s="394"/>
      <c r="U25" s="359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</row>
    <row r="26" spans="2:77" ht="15">
      <c r="B26" s="323"/>
      <c r="C26" s="323" t="s">
        <v>185</v>
      </c>
      <c r="D26" s="323"/>
      <c r="E26" s="323"/>
      <c r="F26" s="323"/>
      <c r="G26" s="323"/>
      <c r="H26" s="323"/>
      <c r="I26" s="323"/>
      <c r="L26" s="354">
        <v>1</v>
      </c>
      <c r="M26" s="377" t="s">
        <v>341</v>
      </c>
      <c r="N26" s="377" t="s">
        <v>285</v>
      </c>
      <c r="O26" s="356">
        <v>31</v>
      </c>
      <c r="P26" s="357"/>
      <c r="Q26" s="336"/>
      <c r="R26" s="2"/>
      <c r="S26" s="2"/>
      <c r="T26" s="2"/>
      <c r="U26" s="37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</row>
    <row r="27" spans="2:77" ht="15">
      <c r="B27" s="244">
        <v>1</v>
      </c>
      <c r="C27" s="244" t="s">
        <v>205</v>
      </c>
      <c r="D27" s="324" t="s">
        <v>206</v>
      </c>
      <c r="E27" s="325">
        <v>44208</v>
      </c>
      <c r="F27" s="324" t="s">
        <v>188</v>
      </c>
      <c r="G27" s="326">
        <v>0.39583333333333331</v>
      </c>
      <c r="H27" s="327">
        <v>16</v>
      </c>
      <c r="I27" s="324" t="s">
        <v>207</v>
      </c>
      <c r="L27" s="354">
        <v>2</v>
      </c>
      <c r="M27" s="377" t="s">
        <v>286</v>
      </c>
      <c r="N27" s="377" t="s">
        <v>237</v>
      </c>
      <c r="O27" s="356">
        <v>31</v>
      </c>
      <c r="P27" s="357"/>
      <c r="Q27" s="336"/>
      <c r="R27" s="2"/>
      <c r="S27" s="2"/>
      <c r="T27" s="2"/>
      <c r="U27" s="37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</row>
    <row r="28" spans="2:77" ht="14.25">
      <c r="B28" s="244">
        <v>2</v>
      </c>
      <c r="C28" s="244" t="s">
        <v>205</v>
      </c>
      <c r="D28" s="324" t="s">
        <v>208</v>
      </c>
      <c r="E28" s="325">
        <v>44208</v>
      </c>
      <c r="F28" s="324" t="s">
        <v>188</v>
      </c>
      <c r="G28" s="326">
        <v>0.47916666666666669</v>
      </c>
      <c r="H28" s="327">
        <v>16</v>
      </c>
      <c r="I28" s="324" t="s">
        <v>207</v>
      </c>
      <c r="L28" s="333"/>
      <c r="M28" s="333"/>
      <c r="N28" s="333"/>
      <c r="O28" s="334"/>
      <c r="P28" s="357"/>
      <c r="Q28" s="336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</row>
    <row r="29" spans="2:77" ht="15.75">
      <c r="B29" s="244">
        <v>3</v>
      </c>
      <c r="C29" s="244" t="s">
        <v>209</v>
      </c>
      <c r="D29" s="324" t="s">
        <v>210</v>
      </c>
      <c r="E29" s="325">
        <v>44208</v>
      </c>
      <c r="F29" s="324" t="s">
        <v>188</v>
      </c>
      <c r="G29" s="326">
        <v>0.39583333333333331</v>
      </c>
      <c r="H29" s="327">
        <v>2</v>
      </c>
      <c r="I29" s="324">
        <v>31</v>
      </c>
      <c r="M29" s="331"/>
      <c r="N29" s="333"/>
      <c r="O29" s="334"/>
      <c r="P29" s="357"/>
      <c r="Q29" s="336"/>
      <c r="R29" s="343" t="s">
        <v>195</v>
      </c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</row>
    <row r="30" spans="2:77" ht="18.75">
      <c r="B30" s="244">
        <v>4</v>
      </c>
      <c r="C30" s="244" t="s">
        <v>209</v>
      </c>
      <c r="D30" s="324" t="s">
        <v>211</v>
      </c>
      <c r="E30" s="325">
        <v>44208</v>
      </c>
      <c r="F30" s="324" t="s">
        <v>188</v>
      </c>
      <c r="G30" s="326">
        <v>0.47916666666666669</v>
      </c>
      <c r="H30" s="327">
        <v>2</v>
      </c>
      <c r="I30" s="324">
        <v>31</v>
      </c>
      <c r="L30" s="337" t="s">
        <v>218</v>
      </c>
      <c r="M30" s="331"/>
      <c r="N30" s="333"/>
      <c r="O30" s="334"/>
      <c r="P30" s="357"/>
      <c r="Q30" s="336"/>
      <c r="R30" s="344" t="s">
        <v>190</v>
      </c>
      <c r="S30" s="345" t="s">
        <v>177</v>
      </c>
      <c r="T30" s="346">
        <v>44207</v>
      </c>
      <c r="U30" s="347" t="s">
        <v>322</v>
      </c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</row>
    <row r="31" spans="2:77" s="320" customFormat="1" ht="17.25" customHeight="1">
      <c r="B31" s="244">
        <v>5</v>
      </c>
      <c r="C31" s="244" t="s">
        <v>212</v>
      </c>
      <c r="D31" s="324" t="s">
        <v>213</v>
      </c>
      <c r="E31" s="325">
        <v>44208</v>
      </c>
      <c r="F31" s="324" t="s">
        <v>188</v>
      </c>
      <c r="G31" s="326">
        <v>0.47916666666666669</v>
      </c>
      <c r="H31" s="327">
        <v>1</v>
      </c>
      <c r="I31" s="324">
        <v>32</v>
      </c>
      <c r="J31" s="322"/>
      <c r="L31" s="337" t="s">
        <v>220</v>
      </c>
      <c r="M31" s="331"/>
      <c r="N31" s="333"/>
      <c r="O31" s="334"/>
      <c r="P31" s="357"/>
      <c r="Q31" s="336"/>
      <c r="R31" s="349" t="s">
        <v>221</v>
      </c>
      <c r="S31" s="349" t="s">
        <v>222</v>
      </c>
      <c r="T31" s="349" t="s">
        <v>223</v>
      </c>
      <c r="U31" s="350" t="s">
        <v>4</v>
      </c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</row>
    <row r="32" spans="2:77" ht="15.75">
      <c r="B32" s="244">
        <v>6</v>
      </c>
      <c r="C32" s="244" t="s">
        <v>214</v>
      </c>
      <c r="D32" s="324" t="s">
        <v>215</v>
      </c>
      <c r="E32" s="325">
        <v>44208</v>
      </c>
      <c r="F32" s="324" t="s">
        <v>188</v>
      </c>
      <c r="G32" s="326">
        <v>0.5625</v>
      </c>
      <c r="H32" s="327">
        <v>4</v>
      </c>
      <c r="I32" s="324">
        <v>34</v>
      </c>
      <c r="L32" s="338" t="s">
        <v>185</v>
      </c>
      <c r="M32" s="331"/>
      <c r="N32" s="331"/>
      <c r="O32" s="331"/>
      <c r="P32" s="357"/>
      <c r="Q32" s="336"/>
      <c r="R32" s="360">
        <v>1</v>
      </c>
      <c r="S32" s="387" t="s">
        <v>256</v>
      </c>
      <c r="T32" s="387" t="s">
        <v>235</v>
      </c>
      <c r="U32" s="361">
        <v>32</v>
      </c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</row>
    <row r="33" spans="2:109" ht="15.75">
      <c r="B33" s="323"/>
      <c r="C33" s="323" t="s">
        <v>195</v>
      </c>
      <c r="D33" s="323"/>
      <c r="E33" s="323"/>
      <c r="F33" s="323"/>
      <c r="G33" s="323"/>
      <c r="H33" s="328"/>
      <c r="I33" s="323"/>
      <c r="L33" s="344" t="s">
        <v>213</v>
      </c>
      <c r="M33" s="345" t="s">
        <v>153</v>
      </c>
      <c r="N33" s="375">
        <v>44208</v>
      </c>
      <c r="O33" s="347" t="s">
        <v>252</v>
      </c>
      <c r="P33" s="357"/>
      <c r="Q33" s="336"/>
      <c r="R33" s="363">
        <v>2</v>
      </c>
      <c r="S33" s="244" t="s">
        <v>326</v>
      </c>
      <c r="T33" s="244" t="s">
        <v>327</v>
      </c>
      <c r="U33" s="361">
        <v>32</v>
      </c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</row>
    <row r="34" spans="2:109" ht="15">
      <c r="B34" s="244">
        <v>1</v>
      </c>
      <c r="C34" s="244" t="s">
        <v>205</v>
      </c>
      <c r="D34" s="324" t="s">
        <v>206</v>
      </c>
      <c r="E34" s="325">
        <v>44212</v>
      </c>
      <c r="F34" s="324" t="s">
        <v>194</v>
      </c>
      <c r="G34" s="326">
        <v>0.35416666666666669</v>
      </c>
      <c r="H34" s="327">
        <v>6</v>
      </c>
      <c r="I34" s="324" t="s">
        <v>207</v>
      </c>
      <c r="L34" s="349" t="s">
        <v>221</v>
      </c>
      <c r="M34" s="349" t="s">
        <v>222</v>
      </c>
      <c r="N34" s="349" t="s">
        <v>223</v>
      </c>
      <c r="O34" s="350" t="s">
        <v>4</v>
      </c>
      <c r="P34" s="335"/>
      <c r="Q34" s="336"/>
      <c r="R34" s="360">
        <v>3</v>
      </c>
      <c r="S34" s="355" t="s">
        <v>328</v>
      </c>
      <c r="T34" s="355" t="s">
        <v>329</v>
      </c>
      <c r="U34" s="361">
        <v>32</v>
      </c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</row>
    <row r="35" spans="2:109" ht="15.75">
      <c r="B35" s="244">
        <v>2</v>
      </c>
      <c r="C35" s="244" t="s">
        <v>205</v>
      </c>
      <c r="D35" s="324" t="s">
        <v>206</v>
      </c>
      <c r="E35" s="325">
        <v>44212</v>
      </c>
      <c r="F35" s="324" t="s">
        <v>194</v>
      </c>
      <c r="G35" s="326">
        <v>0.60416666666666663</v>
      </c>
      <c r="H35" s="327">
        <v>6</v>
      </c>
      <c r="I35" s="324" t="s">
        <v>207</v>
      </c>
      <c r="L35" s="354">
        <v>1</v>
      </c>
      <c r="M35" s="377" t="s">
        <v>287</v>
      </c>
      <c r="N35" s="377" t="s">
        <v>244</v>
      </c>
      <c r="O35" s="356">
        <v>32</v>
      </c>
      <c r="P35" s="335"/>
      <c r="Q35" s="336"/>
      <c r="R35" s="363">
        <v>4</v>
      </c>
      <c r="S35" s="244" t="s">
        <v>257</v>
      </c>
      <c r="T35" s="244" t="s">
        <v>258</v>
      </c>
      <c r="U35" s="361">
        <v>32</v>
      </c>
      <c r="V35" s="352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</row>
    <row r="36" spans="2:109" ht="15">
      <c r="B36" s="244">
        <v>3</v>
      </c>
      <c r="C36" s="244" t="s">
        <v>205</v>
      </c>
      <c r="D36" s="324" t="s">
        <v>206</v>
      </c>
      <c r="E36" s="325">
        <v>44213</v>
      </c>
      <c r="F36" s="324" t="s">
        <v>216</v>
      </c>
      <c r="G36" s="326">
        <v>0.35416666666666669</v>
      </c>
      <c r="H36" s="327">
        <v>6</v>
      </c>
      <c r="I36" s="324" t="s">
        <v>207</v>
      </c>
      <c r="L36" s="333"/>
      <c r="M36" s="333"/>
      <c r="N36" s="333"/>
      <c r="O36" s="334"/>
      <c r="P36" s="335"/>
      <c r="Q36" s="336"/>
      <c r="R36" s="363">
        <v>5</v>
      </c>
      <c r="S36" s="244" t="s">
        <v>330</v>
      </c>
      <c r="T36" s="244" t="s">
        <v>331</v>
      </c>
      <c r="U36" s="361">
        <v>32</v>
      </c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</row>
    <row r="37" spans="2:109" ht="14.25">
      <c r="B37" s="244">
        <v>4</v>
      </c>
      <c r="C37" s="244" t="s">
        <v>205</v>
      </c>
      <c r="D37" s="324" t="s">
        <v>208</v>
      </c>
      <c r="E37" s="325">
        <v>44207</v>
      </c>
      <c r="F37" s="324" t="s">
        <v>197</v>
      </c>
      <c r="G37" s="326">
        <v>0.35416666666666669</v>
      </c>
      <c r="H37" s="327">
        <v>18</v>
      </c>
      <c r="I37" s="324" t="s">
        <v>207</v>
      </c>
      <c r="L37" s="358"/>
      <c r="N37" s="358"/>
      <c r="O37" s="359"/>
      <c r="P37" s="335"/>
      <c r="Q37" s="336"/>
      <c r="R37" s="394"/>
      <c r="S37" s="394"/>
      <c r="T37" s="394"/>
      <c r="U37" s="359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</row>
    <row r="38" spans="2:109" ht="15.75">
      <c r="B38" s="244">
        <v>5</v>
      </c>
      <c r="C38" s="244" t="s">
        <v>209</v>
      </c>
      <c r="D38" s="324" t="s">
        <v>210</v>
      </c>
      <c r="E38" s="325">
        <v>44207</v>
      </c>
      <c r="F38" s="324" t="s">
        <v>197</v>
      </c>
      <c r="G38" s="326">
        <v>0.35416666666666669</v>
      </c>
      <c r="H38" s="327">
        <v>1</v>
      </c>
      <c r="I38" s="324">
        <v>29</v>
      </c>
      <c r="L38" s="338" t="s">
        <v>185</v>
      </c>
      <c r="M38" s="333"/>
      <c r="N38" s="333"/>
      <c r="O38" s="334"/>
      <c r="P38" s="335"/>
      <c r="Q38" s="336"/>
      <c r="R38" s="394"/>
      <c r="S38" s="394"/>
      <c r="T38" s="394"/>
      <c r="U38" s="359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</row>
    <row r="39" spans="2:109" ht="15.75">
      <c r="B39" s="244">
        <v>6</v>
      </c>
      <c r="C39" s="244" t="s">
        <v>209</v>
      </c>
      <c r="D39" s="324" t="s">
        <v>211</v>
      </c>
      <c r="E39" s="325">
        <v>44207</v>
      </c>
      <c r="F39" s="324" t="s">
        <v>197</v>
      </c>
      <c r="G39" s="326">
        <v>0.52083333333333337</v>
      </c>
      <c r="H39" s="327">
        <v>2</v>
      </c>
      <c r="I39" s="324">
        <v>29</v>
      </c>
      <c r="L39" s="344" t="s">
        <v>199</v>
      </c>
      <c r="M39" s="345" t="s">
        <v>177</v>
      </c>
      <c r="N39" s="375">
        <v>44208</v>
      </c>
      <c r="O39" s="347" t="s">
        <v>252</v>
      </c>
      <c r="P39" s="335"/>
      <c r="Q39" s="336"/>
      <c r="R39" s="394"/>
      <c r="S39" s="394"/>
      <c r="T39" s="394"/>
      <c r="U39" s="359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</row>
    <row r="40" spans="2:109" ht="15">
      <c r="B40" s="244">
        <v>7</v>
      </c>
      <c r="C40" s="244" t="s">
        <v>212</v>
      </c>
      <c r="D40" s="324" t="s">
        <v>213</v>
      </c>
      <c r="E40" s="325">
        <v>44207</v>
      </c>
      <c r="F40" s="324" t="s">
        <v>197</v>
      </c>
      <c r="G40" s="326">
        <v>0.52083333333333337</v>
      </c>
      <c r="H40" s="327">
        <v>1</v>
      </c>
      <c r="I40" s="324">
        <v>32</v>
      </c>
      <c r="L40" s="349" t="s">
        <v>221</v>
      </c>
      <c r="M40" s="349" t="s">
        <v>222</v>
      </c>
      <c r="N40" s="349" t="s">
        <v>223</v>
      </c>
      <c r="O40" s="350" t="s">
        <v>4</v>
      </c>
      <c r="P40" s="335"/>
      <c r="Q40" s="336"/>
      <c r="R40" s="394"/>
      <c r="S40" s="394"/>
      <c r="T40" s="394"/>
      <c r="U40" s="359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</row>
    <row r="41" spans="2:109" ht="14.25">
      <c r="B41" s="244">
        <v>8</v>
      </c>
      <c r="C41" s="244" t="s">
        <v>214</v>
      </c>
      <c r="D41" s="324" t="s">
        <v>217</v>
      </c>
      <c r="E41" s="325">
        <v>44213</v>
      </c>
      <c r="F41" s="324" t="s">
        <v>216</v>
      </c>
      <c r="G41" s="326">
        <v>0.35416666666666669</v>
      </c>
      <c r="H41" s="327">
        <v>1</v>
      </c>
      <c r="I41" s="324">
        <v>13</v>
      </c>
      <c r="L41" s="360">
        <v>1</v>
      </c>
      <c r="M41" s="355" t="s">
        <v>225</v>
      </c>
      <c r="N41" s="355" t="s">
        <v>226</v>
      </c>
      <c r="O41" s="361">
        <v>34</v>
      </c>
      <c r="P41" s="335"/>
      <c r="Q41" s="336"/>
      <c r="R41" s="394"/>
      <c r="S41" s="394"/>
      <c r="T41" s="394"/>
      <c r="U41" s="359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</row>
    <row r="42" spans="2:109" ht="15" customHeight="1">
      <c r="B42" s="244">
        <v>9</v>
      </c>
      <c r="C42" s="244" t="s">
        <v>214</v>
      </c>
      <c r="D42" s="324" t="s">
        <v>215</v>
      </c>
      <c r="E42" s="325">
        <v>44215</v>
      </c>
      <c r="F42" s="324" t="s">
        <v>188</v>
      </c>
      <c r="G42" s="326">
        <v>0.60416666666666663</v>
      </c>
      <c r="H42" s="327">
        <v>4</v>
      </c>
      <c r="I42" s="324">
        <v>13</v>
      </c>
      <c r="L42" s="363">
        <v>2</v>
      </c>
      <c r="M42" s="244" t="s">
        <v>259</v>
      </c>
      <c r="N42" s="244" t="s">
        <v>260</v>
      </c>
      <c r="O42" s="361">
        <v>34</v>
      </c>
      <c r="P42" s="335"/>
      <c r="Q42" s="336"/>
      <c r="R42" s="394"/>
      <c r="S42" s="394"/>
      <c r="T42" s="394"/>
      <c r="U42" s="359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</row>
    <row r="43" spans="2:109" ht="19.5" customHeight="1">
      <c r="D43" s="318"/>
      <c r="E43" s="329"/>
      <c r="F43" s="318"/>
      <c r="G43" s="330"/>
      <c r="H43" s="330"/>
      <c r="J43" s="331"/>
      <c r="K43" s="331"/>
      <c r="L43" s="394"/>
      <c r="M43" s="394"/>
      <c r="N43" s="394"/>
      <c r="O43" s="359"/>
      <c r="P43" s="335"/>
      <c r="Q43" s="336"/>
      <c r="R43" s="394"/>
      <c r="S43" s="394"/>
      <c r="T43" s="394"/>
      <c r="U43" s="359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  <c r="CA43" s="331"/>
      <c r="CB43" s="331"/>
      <c r="CC43" s="331"/>
      <c r="CD43" s="331"/>
      <c r="CE43" s="331"/>
      <c r="CF43" s="331"/>
      <c r="CG43" s="331"/>
      <c r="CH43" s="331"/>
      <c r="CI43" s="331"/>
      <c r="CJ43" s="331"/>
      <c r="CK43" s="331"/>
      <c r="CL43" s="331"/>
      <c r="CM43" s="331"/>
      <c r="CN43" s="331"/>
      <c r="CO43" s="331"/>
      <c r="CP43" s="331"/>
      <c r="CQ43" s="331"/>
      <c r="CR43" s="331"/>
      <c r="CS43" s="331"/>
      <c r="CT43" s="331"/>
      <c r="CU43" s="331"/>
      <c r="CV43" s="331"/>
      <c r="CW43" s="331"/>
      <c r="CX43" s="331"/>
      <c r="CY43" s="331"/>
      <c r="CZ43" s="331"/>
      <c r="DA43" s="331"/>
      <c r="DB43" s="331"/>
      <c r="DC43" s="331"/>
      <c r="DD43" s="331"/>
      <c r="DE43" s="331"/>
    </row>
    <row r="44" spans="2:109" ht="14.25" customHeight="1">
      <c r="J44" s="331"/>
      <c r="K44" s="331"/>
      <c r="L44" s="394"/>
      <c r="M44" s="394"/>
      <c r="N44" s="394"/>
      <c r="O44" s="359"/>
      <c r="P44" s="335"/>
      <c r="Q44" s="336"/>
      <c r="R44" s="394"/>
      <c r="S44" s="394"/>
      <c r="T44" s="394"/>
      <c r="U44" s="359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</row>
    <row r="45" spans="2:109" ht="15">
      <c r="B45" s="331"/>
      <c r="C45" s="331"/>
      <c r="D45" s="331"/>
      <c r="E45" s="331"/>
      <c r="F45" s="331"/>
      <c r="G45" s="331"/>
      <c r="H45" s="331"/>
      <c r="I45" s="332"/>
      <c r="J45" s="331"/>
      <c r="K45" s="331"/>
      <c r="L45" s="372"/>
      <c r="M45" s="2"/>
      <c r="N45" s="2"/>
      <c r="O45" s="371"/>
      <c r="P45" s="335"/>
      <c r="Q45" s="336"/>
      <c r="R45" s="372"/>
      <c r="S45" s="2"/>
      <c r="T45" s="2"/>
      <c r="U45" s="37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  <c r="CA45" s="331"/>
      <c r="CB45" s="331"/>
      <c r="CC45" s="331"/>
      <c r="CD45" s="331"/>
      <c r="CE45" s="331"/>
      <c r="CF45" s="331"/>
      <c r="CG45" s="331"/>
      <c r="CH45" s="331"/>
      <c r="CI45" s="331"/>
      <c r="CJ45" s="331"/>
      <c r="CK45" s="331"/>
      <c r="CL45" s="331"/>
      <c r="CM45" s="331"/>
      <c r="CN45" s="331"/>
      <c r="CO45" s="331"/>
      <c r="CP45" s="331"/>
      <c r="CQ45" s="331"/>
      <c r="CR45" s="331"/>
      <c r="CS45" s="331"/>
      <c r="CT45" s="331"/>
      <c r="CU45" s="331"/>
      <c r="CV45" s="331"/>
      <c r="CW45" s="331"/>
      <c r="CX45" s="331"/>
      <c r="CY45" s="331"/>
      <c r="CZ45" s="331"/>
      <c r="DA45" s="331"/>
      <c r="DB45" s="331"/>
      <c r="DC45" s="331"/>
      <c r="DD45" s="331"/>
      <c r="DE45" s="331"/>
    </row>
    <row r="46" spans="2:109" ht="15.75">
      <c r="B46" s="331"/>
      <c r="C46" s="331"/>
      <c r="D46" s="331"/>
      <c r="E46" s="331"/>
      <c r="F46" s="331"/>
      <c r="G46" s="331"/>
      <c r="H46" s="331"/>
      <c r="I46" s="332"/>
      <c r="J46" s="331"/>
      <c r="K46" s="331"/>
      <c r="L46" s="374" t="s">
        <v>185</v>
      </c>
      <c r="M46" s="2"/>
      <c r="N46" s="2"/>
      <c r="O46" s="371"/>
      <c r="P46" s="335"/>
      <c r="Q46" s="336"/>
      <c r="R46" s="343" t="s">
        <v>195</v>
      </c>
      <c r="S46" s="2"/>
      <c r="T46" s="2"/>
      <c r="U46" s="37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  <c r="CA46" s="331"/>
      <c r="CB46" s="331"/>
      <c r="CC46" s="331"/>
      <c r="CD46" s="331"/>
      <c r="CE46" s="331"/>
      <c r="CF46" s="331"/>
      <c r="CG46" s="331"/>
      <c r="CH46" s="331"/>
      <c r="CI46" s="331"/>
      <c r="CJ46" s="331"/>
      <c r="CK46" s="331"/>
      <c r="CL46" s="331"/>
      <c r="CM46" s="331"/>
      <c r="CN46" s="331"/>
      <c r="CO46" s="331"/>
      <c r="CP46" s="331"/>
      <c r="CQ46" s="331"/>
      <c r="CR46" s="331"/>
      <c r="CS46" s="331"/>
      <c r="CT46" s="331"/>
      <c r="CU46" s="331"/>
      <c r="CV46" s="331"/>
      <c r="CW46" s="331"/>
      <c r="CX46" s="331"/>
      <c r="CY46" s="331"/>
      <c r="CZ46" s="331"/>
      <c r="DA46" s="331"/>
      <c r="DB46" s="331"/>
      <c r="DC46" s="331"/>
      <c r="DD46" s="331"/>
      <c r="DE46" s="331"/>
    </row>
    <row r="47" spans="2:109" ht="15.75">
      <c r="B47" s="331"/>
      <c r="C47" s="331"/>
      <c r="D47" s="331"/>
      <c r="E47" s="331"/>
      <c r="F47" s="331"/>
      <c r="G47" s="331"/>
      <c r="H47" s="331"/>
      <c r="I47" s="332"/>
      <c r="J47" s="331"/>
      <c r="K47" s="331"/>
      <c r="L47" s="344" t="s">
        <v>204</v>
      </c>
      <c r="M47" s="345" t="s">
        <v>177</v>
      </c>
      <c r="N47" s="375">
        <v>44208</v>
      </c>
      <c r="O47" s="347" t="s">
        <v>249</v>
      </c>
      <c r="P47" s="335"/>
      <c r="Q47" s="336"/>
      <c r="R47" s="344" t="s">
        <v>192</v>
      </c>
      <c r="S47" s="345" t="s">
        <v>177</v>
      </c>
      <c r="T47" s="375">
        <v>44207</v>
      </c>
      <c r="U47" s="347" t="s">
        <v>322</v>
      </c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1"/>
      <c r="CS47" s="331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1"/>
      <c r="DE47" s="331"/>
    </row>
    <row r="48" spans="2:109" ht="15">
      <c r="B48" s="331"/>
      <c r="C48" s="331"/>
      <c r="D48" s="331"/>
      <c r="E48" s="331"/>
      <c r="F48" s="331"/>
      <c r="G48" s="331"/>
      <c r="H48" s="331"/>
      <c r="I48" s="332"/>
      <c r="J48" s="331"/>
      <c r="K48" s="331"/>
      <c r="L48" s="349" t="s">
        <v>221</v>
      </c>
      <c r="M48" s="349" t="s">
        <v>222</v>
      </c>
      <c r="N48" s="349" t="s">
        <v>223</v>
      </c>
      <c r="O48" s="350" t="s">
        <v>4</v>
      </c>
      <c r="P48" s="335"/>
      <c r="Q48" s="336"/>
      <c r="R48" s="349" t="s">
        <v>221</v>
      </c>
      <c r="S48" s="349" t="s">
        <v>222</v>
      </c>
      <c r="T48" s="349" t="s">
        <v>223</v>
      </c>
      <c r="U48" s="350" t="s">
        <v>4</v>
      </c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  <c r="CA48" s="331"/>
      <c r="CB48" s="331"/>
      <c r="CC48" s="331"/>
      <c r="CD48" s="331"/>
      <c r="CE48" s="331"/>
      <c r="CF48" s="331"/>
      <c r="CG48" s="331"/>
      <c r="CH48" s="331"/>
      <c r="CI48" s="331"/>
      <c r="CJ48" s="331"/>
      <c r="CK48" s="331"/>
      <c r="CL48" s="331"/>
      <c r="CM48" s="331"/>
      <c r="CN48" s="331"/>
      <c r="CO48" s="331"/>
      <c r="CP48" s="331"/>
      <c r="CQ48" s="331"/>
      <c r="CR48" s="331"/>
      <c r="CS48" s="331"/>
      <c r="CT48" s="331"/>
      <c r="CU48" s="331"/>
      <c r="CV48" s="331"/>
      <c r="CW48" s="331"/>
      <c r="CX48" s="331"/>
      <c r="CY48" s="331"/>
      <c r="CZ48" s="331"/>
      <c r="DA48" s="331"/>
      <c r="DB48" s="331"/>
      <c r="DC48" s="331"/>
      <c r="DD48" s="331"/>
      <c r="DE48" s="331"/>
    </row>
    <row r="49" spans="2:113" ht="15">
      <c r="B49" s="331"/>
      <c r="C49" s="331"/>
      <c r="D49" s="331"/>
      <c r="E49" s="331"/>
      <c r="F49" s="331"/>
      <c r="G49" s="331"/>
      <c r="H49" s="331"/>
      <c r="I49" s="332"/>
      <c r="J49" s="331"/>
      <c r="K49" s="331"/>
      <c r="L49" s="360">
        <v>1</v>
      </c>
      <c r="M49" s="392" t="s">
        <v>261</v>
      </c>
      <c r="N49" s="392" t="s">
        <v>242</v>
      </c>
      <c r="O49" s="356">
        <v>31</v>
      </c>
      <c r="P49" s="335"/>
      <c r="Q49" s="336"/>
      <c r="R49" s="363">
        <v>1</v>
      </c>
      <c r="S49" s="377" t="s">
        <v>295</v>
      </c>
      <c r="T49" s="377" t="s">
        <v>296</v>
      </c>
      <c r="U49" s="361">
        <v>31</v>
      </c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331"/>
      <c r="CR49" s="331"/>
      <c r="CS49" s="331"/>
      <c r="CT49" s="331"/>
      <c r="CU49" s="331"/>
      <c r="CV49" s="331"/>
      <c r="CW49" s="331"/>
      <c r="CX49" s="331"/>
      <c r="CY49" s="331"/>
      <c r="CZ49" s="331"/>
      <c r="DA49" s="331"/>
      <c r="DB49" s="331"/>
      <c r="DC49" s="331"/>
      <c r="DD49" s="331"/>
      <c r="DE49" s="331"/>
    </row>
    <row r="50" spans="2:113" ht="15.75">
      <c r="B50" s="331"/>
      <c r="C50" s="331"/>
      <c r="D50" s="331"/>
      <c r="E50" s="331"/>
      <c r="F50" s="331"/>
      <c r="G50" s="331"/>
      <c r="H50" s="331"/>
      <c r="I50" s="332"/>
      <c r="J50" s="352"/>
      <c r="K50" s="352"/>
      <c r="L50" s="394"/>
      <c r="M50" s="394"/>
      <c r="N50" s="394"/>
      <c r="O50" s="359"/>
      <c r="P50" s="331"/>
      <c r="Q50" s="336"/>
      <c r="R50" s="363">
        <v>2</v>
      </c>
      <c r="S50" s="377" t="s">
        <v>297</v>
      </c>
      <c r="T50" s="377" t="s">
        <v>298</v>
      </c>
      <c r="U50" s="361">
        <v>31</v>
      </c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52"/>
      <c r="CA50" s="352"/>
      <c r="CB50" s="352"/>
      <c r="CC50" s="352"/>
      <c r="CD50" s="352"/>
      <c r="CE50" s="352"/>
      <c r="CF50" s="352"/>
      <c r="CG50" s="352"/>
      <c r="CH50" s="352"/>
      <c r="CI50" s="352"/>
      <c r="CJ50" s="352"/>
      <c r="CK50" s="352"/>
      <c r="CL50" s="352"/>
      <c r="CM50" s="352"/>
      <c r="CN50" s="352"/>
      <c r="CO50" s="352"/>
      <c r="CP50" s="352"/>
      <c r="CQ50" s="352"/>
      <c r="CR50" s="352"/>
      <c r="CS50" s="352"/>
      <c r="CT50" s="352"/>
      <c r="CU50" s="352"/>
      <c r="CV50" s="352"/>
      <c r="CW50" s="352"/>
      <c r="CX50" s="352"/>
      <c r="CY50" s="352"/>
      <c r="CZ50" s="352"/>
      <c r="DA50" s="352"/>
      <c r="DB50" s="352"/>
      <c r="DC50" s="352"/>
      <c r="DD50" s="352"/>
      <c r="DE50" s="352"/>
    </row>
    <row r="51" spans="2:113" ht="17.25" customHeight="1">
      <c r="B51" s="331"/>
      <c r="C51" s="331"/>
      <c r="D51" s="331"/>
      <c r="E51" s="331"/>
      <c r="F51" s="331"/>
      <c r="G51" s="331"/>
      <c r="H51" s="331"/>
      <c r="I51" s="332"/>
      <c r="J51" s="331"/>
      <c r="K51" s="331"/>
      <c r="L51" s="394"/>
      <c r="M51" s="394"/>
      <c r="N51" s="394"/>
      <c r="O51" s="359"/>
      <c r="P51" s="331"/>
      <c r="Q51" s="336"/>
      <c r="R51" s="363">
        <v>3</v>
      </c>
      <c r="S51" s="377" t="s">
        <v>299</v>
      </c>
      <c r="T51" s="377" t="s">
        <v>240</v>
      </c>
      <c r="U51" s="361">
        <v>31</v>
      </c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1"/>
      <c r="CS51" s="331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1"/>
    </row>
    <row r="52" spans="2:113" ht="15.75">
      <c r="B52" s="352"/>
      <c r="C52" s="352"/>
      <c r="D52" s="352"/>
      <c r="E52" s="352"/>
      <c r="F52" s="352"/>
      <c r="G52" s="352"/>
      <c r="H52" s="352"/>
      <c r="I52" s="353"/>
      <c r="J52" s="331"/>
      <c r="K52" s="331"/>
      <c r="L52" s="394"/>
      <c r="M52" s="394"/>
      <c r="N52" s="394"/>
      <c r="O52" s="359"/>
      <c r="P52" s="331"/>
      <c r="Q52" s="336"/>
      <c r="R52" s="363">
        <v>4</v>
      </c>
      <c r="S52" s="377" t="s">
        <v>300</v>
      </c>
      <c r="T52" s="377" t="s">
        <v>301</v>
      </c>
      <c r="U52" s="361">
        <v>31</v>
      </c>
      <c r="V52" s="365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31"/>
      <c r="CT52" s="331"/>
      <c r="CU52" s="331"/>
      <c r="CV52" s="331"/>
      <c r="CW52" s="331"/>
      <c r="CX52" s="331"/>
      <c r="CY52" s="331"/>
      <c r="CZ52" s="331"/>
      <c r="DA52" s="331"/>
      <c r="DB52" s="331"/>
      <c r="DC52" s="331"/>
      <c r="DD52" s="331"/>
      <c r="DE52" s="331"/>
    </row>
    <row r="53" spans="2:113" ht="17.25" customHeight="1">
      <c r="B53" s="352"/>
      <c r="C53" s="352"/>
      <c r="D53" s="331"/>
      <c r="E53" s="331"/>
      <c r="F53" s="331"/>
      <c r="G53" s="331"/>
      <c r="H53" s="331"/>
      <c r="I53" s="332"/>
      <c r="J53" s="331"/>
      <c r="K53" s="331"/>
      <c r="L53" s="358"/>
      <c r="N53" s="358"/>
      <c r="O53" s="359"/>
      <c r="P53" s="331"/>
      <c r="Q53" s="336"/>
      <c r="R53" s="363">
        <v>5</v>
      </c>
      <c r="S53" s="377" t="s">
        <v>302</v>
      </c>
      <c r="T53" s="377" t="s">
        <v>260</v>
      </c>
      <c r="U53" s="361">
        <v>31</v>
      </c>
      <c r="V53" s="365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  <c r="CA53" s="331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1"/>
      <c r="CN53" s="331"/>
      <c r="CO53" s="331"/>
      <c r="CP53" s="331"/>
      <c r="CQ53" s="331"/>
      <c r="CR53" s="331"/>
      <c r="CS53" s="331"/>
      <c r="CT53" s="331"/>
      <c r="CU53" s="331"/>
      <c r="CV53" s="331"/>
      <c r="CW53" s="331"/>
      <c r="CX53" s="331"/>
      <c r="CY53" s="331"/>
      <c r="CZ53" s="331"/>
      <c r="DA53" s="331"/>
      <c r="DB53" s="331"/>
      <c r="DC53" s="331"/>
      <c r="DD53" s="331"/>
      <c r="DE53" s="331"/>
    </row>
    <row r="54" spans="2:113" ht="15.75">
      <c r="B54" s="331"/>
      <c r="C54" s="331"/>
      <c r="D54" s="331"/>
      <c r="E54" s="331"/>
      <c r="F54" s="331"/>
      <c r="G54" s="331"/>
      <c r="H54" s="331"/>
      <c r="I54" s="332"/>
      <c r="J54" s="331"/>
      <c r="K54" s="331"/>
      <c r="L54" s="338" t="s">
        <v>185</v>
      </c>
      <c r="M54" s="339"/>
      <c r="N54" s="340"/>
      <c r="O54" s="341"/>
      <c r="P54" s="331"/>
      <c r="Q54" s="336"/>
      <c r="R54" s="363">
        <v>6</v>
      </c>
      <c r="S54" s="377" t="s">
        <v>303</v>
      </c>
      <c r="T54" s="377" t="s">
        <v>304</v>
      </c>
      <c r="U54" s="361">
        <v>31</v>
      </c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  <c r="CA54" s="331"/>
      <c r="CB54" s="331"/>
      <c r="CC54" s="331"/>
      <c r="CD54" s="331"/>
      <c r="CE54" s="331"/>
      <c r="CF54" s="331"/>
      <c r="CG54" s="331"/>
      <c r="CH54" s="331"/>
      <c r="CI54" s="331"/>
      <c r="CJ54" s="331"/>
      <c r="CK54" s="331"/>
      <c r="CL54" s="331"/>
      <c r="CM54" s="331"/>
      <c r="CN54" s="331"/>
      <c r="CO54" s="331"/>
      <c r="CP54" s="331"/>
      <c r="CQ54" s="331"/>
      <c r="CR54" s="331"/>
      <c r="CS54" s="331"/>
      <c r="CT54" s="331"/>
      <c r="CU54" s="331"/>
      <c r="CV54" s="331"/>
      <c r="CW54" s="331"/>
      <c r="CX54" s="331"/>
      <c r="CY54" s="331"/>
      <c r="CZ54" s="331"/>
      <c r="DA54" s="331"/>
      <c r="DB54" s="331"/>
      <c r="DC54" s="331"/>
      <c r="DD54" s="331"/>
      <c r="DE54" s="331"/>
    </row>
    <row r="55" spans="2:113" ht="16.5" customHeight="1">
      <c r="B55" s="331"/>
      <c r="C55" s="331"/>
      <c r="D55" s="331"/>
      <c r="E55" s="331"/>
      <c r="F55" s="331"/>
      <c r="G55" s="331"/>
      <c r="H55" s="331"/>
      <c r="I55" s="332"/>
      <c r="J55" s="331"/>
      <c r="K55" s="331"/>
      <c r="L55" s="344" t="s">
        <v>187</v>
      </c>
      <c r="M55" s="345" t="s">
        <v>177</v>
      </c>
      <c r="N55" s="375">
        <v>44208</v>
      </c>
      <c r="O55" s="347" t="s">
        <v>249</v>
      </c>
      <c r="P55" s="335"/>
      <c r="Q55" s="336"/>
      <c r="R55" s="363">
        <v>7</v>
      </c>
      <c r="S55" s="377" t="s">
        <v>305</v>
      </c>
      <c r="T55" s="377" t="s">
        <v>306</v>
      </c>
      <c r="U55" s="361">
        <v>31</v>
      </c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  <c r="CA55" s="331"/>
      <c r="CB55" s="331"/>
      <c r="CC55" s="331"/>
      <c r="CD55" s="331"/>
      <c r="CE55" s="331"/>
      <c r="CF55" s="331"/>
      <c r="CG55" s="331"/>
      <c r="CH55" s="331"/>
      <c r="CI55" s="331"/>
      <c r="CJ55" s="331"/>
      <c r="CK55" s="331"/>
      <c r="CL55" s="331"/>
      <c r="CM55" s="331"/>
      <c r="CN55" s="331"/>
      <c r="CO55" s="331"/>
      <c r="CP55" s="331"/>
      <c r="CQ55" s="331"/>
      <c r="CR55" s="331"/>
      <c r="CS55" s="331"/>
      <c r="CT55" s="331"/>
      <c r="CU55" s="331"/>
      <c r="CV55" s="331"/>
      <c r="CW55" s="331"/>
      <c r="CX55" s="331"/>
      <c r="CY55" s="331"/>
      <c r="CZ55" s="331"/>
      <c r="DA55" s="331"/>
      <c r="DB55" s="331"/>
      <c r="DC55" s="331"/>
      <c r="DD55" s="331"/>
      <c r="DE55" s="331"/>
    </row>
    <row r="56" spans="2:113" ht="17.25" customHeight="1">
      <c r="B56" s="331"/>
      <c r="C56" s="331"/>
      <c r="D56" s="331"/>
      <c r="E56" s="331"/>
      <c r="F56" s="331"/>
      <c r="G56" s="331"/>
      <c r="H56" s="331"/>
      <c r="I56" s="332"/>
      <c r="J56" s="331"/>
      <c r="K56" s="331"/>
      <c r="L56" s="349" t="s">
        <v>221</v>
      </c>
      <c r="M56" s="349" t="s">
        <v>222</v>
      </c>
      <c r="N56" s="349" t="s">
        <v>223</v>
      </c>
      <c r="O56" s="350" t="s">
        <v>4</v>
      </c>
      <c r="P56" s="335"/>
      <c r="Q56" s="336"/>
      <c r="R56" s="363">
        <v>8</v>
      </c>
      <c r="S56" s="377" t="s">
        <v>305</v>
      </c>
      <c r="T56" s="377" t="s">
        <v>233</v>
      </c>
      <c r="U56" s="361">
        <v>31</v>
      </c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  <c r="CA56" s="331"/>
      <c r="CB56" s="331"/>
      <c r="CC56" s="331"/>
      <c r="CD56" s="331"/>
      <c r="CE56" s="331"/>
      <c r="CF56" s="331"/>
      <c r="CG56" s="331"/>
      <c r="CH56" s="331"/>
      <c r="CI56" s="331"/>
      <c r="CJ56" s="331"/>
      <c r="CK56" s="331"/>
      <c r="CL56" s="331"/>
      <c r="CM56" s="331"/>
      <c r="CN56" s="331"/>
      <c r="CO56" s="331"/>
      <c r="CP56" s="331"/>
      <c r="CQ56" s="331"/>
      <c r="CR56" s="331"/>
      <c r="CS56" s="331"/>
      <c r="CT56" s="331"/>
      <c r="CU56" s="331"/>
      <c r="CV56" s="331"/>
      <c r="CW56" s="331"/>
      <c r="CX56" s="331"/>
      <c r="CY56" s="331"/>
      <c r="CZ56" s="331"/>
      <c r="DA56" s="331"/>
      <c r="DB56" s="331"/>
      <c r="DC56" s="331"/>
      <c r="DD56" s="331"/>
      <c r="DE56" s="331"/>
    </row>
    <row r="57" spans="2:113" ht="15">
      <c r="B57" s="331"/>
      <c r="C57" s="331"/>
      <c r="D57" s="331"/>
      <c r="E57" s="331"/>
      <c r="F57" s="331"/>
      <c r="G57" s="331"/>
      <c r="H57" s="331"/>
      <c r="I57" s="332"/>
      <c r="J57" s="331"/>
      <c r="K57" s="331"/>
      <c r="L57" s="354">
        <v>1</v>
      </c>
      <c r="M57" s="392" t="s">
        <v>253</v>
      </c>
      <c r="N57" s="392" t="s">
        <v>254</v>
      </c>
      <c r="O57" s="356">
        <v>31</v>
      </c>
      <c r="P57" s="335"/>
      <c r="Q57" s="336"/>
      <c r="R57" s="363">
        <v>9</v>
      </c>
      <c r="S57" s="377" t="s">
        <v>241</v>
      </c>
      <c r="T57" s="377" t="s">
        <v>307</v>
      </c>
      <c r="U57" s="361">
        <v>31</v>
      </c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  <c r="CA57" s="331"/>
      <c r="CB57" s="331"/>
      <c r="CC57" s="331"/>
      <c r="CD57" s="331"/>
      <c r="CE57" s="331"/>
      <c r="CF57" s="331"/>
      <c r="CG57" s="331"/>
      <c r="CH57" s="331"/>
      <c r="CI57" s="331"/>
      <c r="CJ57" s="331"/>
      <c r="CK57" s="331"/>
      <c r="CL57" s="331"/>
      <c r="CM57" s="331"/>
      <c r="CN57" s="331"/>
      <c r="CO57" s="331"/>
      <c r="CP57" s="331"/>
      <c r="CQ57" s="331"/>
      <c r="CR57" s="331"/>
      <c r="CS57" s="331"/>
      <c r="CT57" s="331"/>
      <c r="CU57" s="331"/>
      <c r="CV57" s="331"/>
      <c r="CW57" s="331"/>
      <c r="CX57" s="331"/>
      <c r="CY57" s="331"/>
      <c r="CZ57" s="331"/>
      <c r="DA57" s="331"/>
      <c r="DB57" s="331"/>
      <c r="DC57" s="331"/>
      <c r="DD57" s="331"/>
      <c r="DE57" s="331"/>
    </row>
    <row r="58" spans="2:113" ht="15.75">
      <c r="B58" s="331"/>
      <c r="C58" s="331"/>
      <c r="D58" s="331"/>
      <c r="E58" s="331"/>
      <c r="F58" s="331"/>
      <c r="G58" s="331"/>
      <c r="H58" s="331"/>
      <c r="I58" s="332"/>
      <c r="J58" s="331"/>
      <c r="K58" s="331"/>
      <c r="L58" s="354">
        <v>2</v>
      </c>
      <c r="M58" s="392" t="s">
        <v>255</v>
      </c>
      <c r="N58" s="392" t="s">
        <v>232</v>
      </c>
      <c r="O58" s="356">
        <v>31</v>
      </c>
      <c r="P58" s="331"/>
      <c r="Q58" s="336"/>
      <c r="R58" s="363">
        <v>10</v>
      </c>
      <c r="S58" s="377" t="s">
        <v>308</v>
      </c>
      <c r="T58" s="377" t="s">
        <v>309</v>
      </c>
      <c r="U58" s="361">
        <v>31</v>
      </c>
      <c r="V58" s="343"/>
      <c r="W58" s="333"/>
      <c r="X58" s="333"/>
      <c r="Y58" s="334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</row>
    <row r="59" spans="2:113" ht="15.75">
      <c r="B59" s="331"/>
      <c r="C59" s="331"/>
      <c r="D59" s="331"/>
      <c r="E59" s="331"/>
      <c r="F59" s="331"/>
      <c r="G59" s="331"/>
      <c r="H59" s="331"/>
      <c r="I59" s="332"/>
      <c r="J59" s="331"/>
      <c r="K59" s="331"/>
      <c r="L59" s="394"/>
      <c r="M59" s="394"/>
      <c r="N59" s="394"/>
      <c r="O59" s="359"/>
      <c r="P59" s="331"/>
      <c r="Q59" s="336"/>
      <c r="R59" s="363">
        <v>11</v>
      </c>
      <c r="S59" s="377" t="s">
        <v>310</v>
      </c>
      <c r="T59" s="377" t="s">
        <v>311</v>
      </c>
      <c r="U59" s="361">
        <v>31</v>
      </c>
      <c r="V59" s="343"/>
      <c r="W59" s="333"/>
      <c r="X59" s="333"/>
      <c r="Y59" s="334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</row>
    <row r="60" spans="2:113" ht="15.75">
      <c r="B60" s="331"/>
      <c r="C60" s="331"/>
      <c r="D60" s="331"/>
      <c r="E60" s="331"/>
      <c r="F60" s="331"/>
      <c r="G60" s="331"/>
      <c r="H60" s="331"/>
      <c r="I60" s="332"/>
      <c r="J60" s="331"/>
      <c r="K60" s="331"/>
      <c r="L60" s="394"/>
      <c r="M60" s="394"/>
      <c r="N60" s="394"/>
      <c r="O60" s="359"/>
      <c r="P60" s="331"/>
      <c r="Q60" s="336"/>
      <c r="R60" s="363">
        <v>12</v>
      </c>
      <c r="S60" s="377" t="s">
        <v>312</v>
      </c>
      <c r="T60" s="377" t="s">
        <v>313</v>
      </c>
      <c r="U60" s="361">
        <v>31</v>
      </c>
      <c r="V60" s="343"/>
      <c r="W60" s="333"/>
      <c r="X60" s="333"/>
      <c r="Y60" s="334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</row>
    <row r="61" spans="2:113" ht="18.75">
      <c r="B61" s="331"/>
      <c r="C61" s="331"/>
      <c r="D61" s="331"/>
      <c r="E61" s="331"/>
      <c r="F61" s="331"/>
      <c r="G61" s="331"/>
      <c r="H61" s="331"/>
      <c r="I61" s="332"/>
      <c r="J61" s="331"/>
      <c r="K61" s="331"/>
      <c r="L61" s="337"/>
      <c r="M61" s="331"/>
      <c r="N61" s="333"/>
      <c r="O61" s="334"/>
      <c r="P61" s="331"/>
      <c r="Q61" s="336"/>
      <c r="R61" s="363">
        <v>13</v>
      </c>
      <c r="S61" s="377" t="s">
        <v>314</v>
      </c>
      <c r="T61" s="377" t="s">
        <v>242</v>
      </c>
      <c r="U61" s="361">
        <v>31</v>
      </c>
      <c r="V61" s="343"/>
      <c r="W61" s="333"/>
      <c r="X61" s="333"/>
      <c r="Y61" s="334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</row>
    <row r="62" spans="2:113" ht="13.5" customHeight="1">
      <c r="B62" s="331"/>
      <c r="C62" s="331"/>
      <c r="D62" s="331"/>
      <c r="E62" s="331"/>
      <c r="F62" s="331"/>
      <c r="G62" s="331"/>
      <c r="H62" s="331"/>
      <c r="I62" s="332"/>
      <c r="J62" s="331"/>
      <c r="K62" s="331"/>
      <c r="O62" s="334"/>
      <c r="P62" s="331"/>
      <c r="Q62" s="336"/>
      <c r="R62" s="363">
        <v>14</v>
      </c>
      <c r="S62" s="377" t="s">
        <v>315</v>
      </c>
      <c r="T62" s="377" t="s">
        <v>243</v>
      </c>
      <c r="U62" s="361">
        <v>31</v>
      </c>
      <c r="V62" s="343"/>
      <c r="W62" s="333"/>
      <c r="X62" s="333"/>
      <c r="Y62" s="334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</row>
    <row r="63" spans="2:113" ht="18.75">
      <c r="B63" s="331"/>
      <c r="C63" s="331"/>
      <c r="D63" s="331"/>
      <c r="E63" s="331"/>
      <c r="F63" s="331"/>
      <c r="G63" s="331"/>
      <c r="H63" s="331"/>
      <c r="I63" s="332"/>
      <c r="J63" s="331"/>
      <c r="K63" s="331"/>
      <c r="L63" s="337" t="s">
        <v>218</v>
      </c>
      <c r="M63" s="331"/>
      <c r="N63" s="333"/>
      <c r="O63" s="334"/>
      <c r="P63" s="331"/>
      <c r="Q63" s="336"/>
      <c r="R63" s="363">
        <v>15</v>
      </c>
      <c r="S63" s="377" t="s">
        <v>230</v>
      </c>
      <c r="T63" s="377" t="s">
        <v>231</v>
      </c>
      <c r="U63" s="361">
        <v>31</v>
      </c>
      <c r="V63" s="343"/>
      <c r="W63" s="333"/>
      <c r="X63" s="333"/>
      <c r="Y63" s="334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31"/>
      <c r="CF63" s="331"/>
      <c r="CG63" s="331"/>
      <c r="CH63" s="331"/>
      <c r="CI63" s="331"/>
      <c r="CJ63" s="331"/>
      <c r="CK63" s="331"/>
      <c r="CL63" s="331"/>
      <c r="CM63" s="331"/>
      <c r="CN63" s="331"/>
      <c r="CO63" s="331"/>
      <c r="CP63" s="331"/>
      <c r="CQ63" s="331"/>
      <c r="CR63" s="331"/>
      <c r="CS63" s="331"/>
      <c r="CT63" s="331"/>
      <c r="CU63" s="331"/>
      <c r="CV63" s="331"/>
      <c r="CW63" s="331"/>
      <c r="CX63" s="331"/>
      <c r="CY63" s="331"/>
      <c r="CZ63" s="331"/>
      <c r="DA63" s="331"/>
      <c r="DB63" s="331"/>
      <c r="DC63" s="331"/>
      <c r="DD63" s="331"/>
      <c r="DE63" s="331"/>
      <c r="DF63" s="331"/>
      <c r="DG63" s="331"/>
      <c r="DH63" s="331"/>
      <c r="DI63" s="331"/>
    </row>
    <row r="64" spans="2:113" ht="18.75">
      <c r="B64" s="331"/>
      <c r="C64" s="331"/>
      <c r="D64" s="331"/>
      <c r="E64" s="331"/>
      <c r="F64" s="331"/>
      <c r="G64" s="331"/>
      <c r="H64" s="331"/>
      <c r="I64" s="332"/>
      <c r="J64" s="331"/>
      <c r="K64" s="331"/>
      <c r="L64" s="337" t="s">
        <v>220</v>
      </c>
      <c r="M64" s="331"/>
      <c r="N64" s="333"/>
      <c r="O64" s="334"/>
      <c r="P64" s="331"/>
      <c r="Q64" s="336"/>
      <c r="R64" s="363">
        <v>16</v>
      </c>
      <c r="S64" s="377" t="s">
        <v>316</v>
      </c>
      <c r="T64" s="377" t="s">
        <v>229</v>
      </c>
      <c r="U64" s="361">
        <v>31</v>
      </c>
      <c r="V64" s="343"/>
      <c r="W64" s="333"/>
      <c r="X64" s="333"/>
      <c r="Y64" s="334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  <c r="CA64" s="331"/>
      <c r="CB64" s="331"/>
      <c r="CC64" s="331"/>
      <c r="CD64" s="331"/>
      <c r="CE64" s="331"/>
      <c r="CF64" s="331"/>
      <c r="CG64" s="331"/>
      <c r="CH64" s="331"/>
      <c r="CI64" s="331"/>
      <c r="CJ64" s="331"/>
      <c r="CK64" s="331"/>
      <c r="CL64" s="331"/>
      <c r="CM64" s="331"/>
      <c r="CN64" s="331"/>
      <c r="CO64" s="331"/>
      <c r="CP64" s="331"/>
      <c r="CQ64" s="331"/>
      <c r="CR64" s="331"/>
      <c r="CS64" s="331"/>
      <c r="CT64" s="331"/>
      <c r="CU64" s="331"/>
      <c r="CV64" s="331"/>
      <c r="CW64" s="331"/>
      <c r="CX64" s="331"/>
      <c r="CY64" s="331"/>
      <c r="CZ64" s="331"/>
      <c r="DA64" s="331"/>
      <c r="DB64" s="331"/>
      <c r="DC64" s="331"/>
      <c r="DD64" s="331"/>
      <c r="DE64" s="331"/>
      <c r="DF64" s="331"/>
      <c r="DG64" s="331"/>
      <c r="DH64" s="331"/>
      <c r="DI64" s="331"/>
    </row>
    <row r="65" spans="2:113" ht="15.75">
      <c r="B65" s="331"/>
      <c r="C65" s="331"/>
      <c r="D65" s="331"/>
      <c r="E65" s="331"/>
      <c r="F65" s="331"/>
      <c r="G65" s="331"/>
      <c r="H65" s="331"/>
      <c r="I65" s="332"/>
      <c r="J65" s="331"/>
      <c r="K65" s="331"/>
      <c r="L65" s="338" t="s">
        <v>185</v>
      </c>
      <c r="M65" s="333"/>
      <c r="N65" s="333"/>
      <c r="O65" s="334"/>
      <c r="P65" s="331"/>
      <c r="Q65" s="336"/>
      <c r="R65" s="363">
        <v>17</v>
      </c>
      <c r="S65" s="377" t="s">
        <v>317</v>
      </c>
      <c r="T65" s="377" t="s">
        <v>236</v>
      </c>
      <c r="U65" s="361">
        <v>31</v>
      </c>
      <c r="V65" s="343"/>
      <c r="W65" s="333"/>
      <c r="X65" s="333"/>
      <c r="Y65" s="334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  <c r="CA65" s="331"/>
      <c r="CB65" s="331"/>
      <c r="CC65" s="331"/>
      <c r="CD65" s="331"/>
      <c r="CE65" s="331"/>
      <c r="CF65" s="331"/>
      <c r="CG65" s="331"/>
      <c r="CH65" s="331"/>
      <c r="CI65" s="331"/>
      <c r="CJ65" s="331"/>
      <c r="CK65" s="331"/>
      <c r="CL65" s="331"/>
      <c r="CM65" s="331"/>
      <c r="CN65" s="331"/>
      <c r="CO65" s="331"/>
      <c r="CP65" s="331"/>
      <c r="CQ65" s="331"/>
      <c r="CR65" s="331"/>
      <c r="CS65" s="331"/>
      <c r="CT65" s="331"/>
      <c r="CU65" s="331"/>
      <c r="CV65" s="331"/>
      <c r="CW65" s="331"/>
      <c r="CX65" s="331"/>
      <c r="CY65" s="331"/>
      <c r="CZ65" s="331"/>
      <c r="DA65" s="331"/>
      <c r="DB65" s="331"/>
      <c r="DC65" s="331"/>
      <c r="DD65" s="331"/>
      <c r="DE65" s="331"/>
      <c r="DF65" s="331"/>
      <c r="DG65" s="331"/>
      <c r="DH65" s="331"/>
      <c r="DI65" s="331"/>
    </row>
    <row r="66" spans="2:113" ht="15.75">
      <c r="B66" s="331"/>
      <c r="C66" s="331"/>
      <c r="D66" s="331"/>
      <c r="E66" s="331"/>
      <c r="F66" s="331"/>
      <c r="G66" s="331"/>
      <c r="H66" s="331"/>
      <c r="I66" s="332"/>
      <c r="J66" s="331"/>
      <c r="K66" s="331"/>
      <c r="L66" s="344" t="s">
        <v>215</v>
      </c>
      <c r="M66" s="345" t="s">
        <v>153</v>
      </c>
      <c r="N66" s="375">
        <v>44208</v>
      </c>
      <c r="O66" s="347" t="s">
        <v>249</v>
      </c>
      <c r="P66" s="331"/>
      <c r="Q66" s="336"/>
      <c r="R66" s="363">
        <v>18</v>
      </c>
      <c r="S66" s="377" t="s">
        <v>318</v>
      </c>
      <c r="T66" s="377" t="s">
        <v>319</v>
      </c>
      <c r="U66" s="361">
        <v>31</v>
      </c>
      <c r="V66" s="343"/>
      <c r="W66" s="333"/>
      <c r="X66" s="333"/>
      <c r="Y66" s="334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  <c r="CA66" s="331"/>
      <c r="CB66" s="331"/>
      <c r="CC66" s="331"/>
      <c r="CD66" s="331"/>
      <c r="CE66" s="331"/>
      <c r="CF66" s="331"/>
      <c r="CG66" s="331"/>
      <c r="CH66" s="331"/>
      <c r="CI66" s="331"/>
      <c r="CJ66" s="331"/>
      <c r="CK66" s="331"/>
      <c r="CL66" s="331"/>
      <c r="CM66" s="331"/>
      <c r="CN66" s="331"/>
      <c r="CO66" s="331"/>
      <c r="CP66" s="331"/>
      <c r="CQ66" s="331"/>
      <c r="CR66" s="331"/>
      <c r="CS66" s="331"/>
      <c r="CT66" s="331"/>
      <c r="CU66" s="331"/>
      <c r="CV66" s="331"/>
      <c r="CW66" s="331"/>
      <c r="CX66" s="331"/>
      <c r="CY66" s="331"/>
      <c r="CZ66" s="331"/>
      <c r="DA66" s="331"/>
      <c r="DB66" s="331"/>
      <c r="DC66" s="331"/>
      <c r="DD66" s="331"/>
      <c r="DE66" s="331"/>
      <c r="DF66" s="331"/>
      <c r="DG66" s="331"/>
      <c r="DH66" s="331"/>
      <c r="DI66" s="331"/>
    </row>
    <row r="67" spans="2:113" ht="15.75">
      <c r="B67" s="331"/>
      <c r="C67" s="331"/>
      <c r="D67" s="331"/>
      <c r="E67" s="331"/>
      <c r="F67" s="331"/>
      <c r="G67" s="331"/>
      <c r="H67" s="331"/>
      <c r="I67" s="332"/>
      <c r="J67" s="331"/>
      <c r="K67" s="331"/>
      <c r="L67" s="349" t="s">
        <v>221</v>
      </c>
      <c r="M67" s="349" t="s">
        <v>222</v>
      </c>
      <c r="N67" s="349" t="s">
        <v>223</v>
      </c>
      <c r="O67" s="350" t="s">
        <v>4</v>
      </c>
      <c r="P67" s="331"/>
      <c r="Q67" s="336"/>
      <c r="R67" s="363">
        <v>19</v>
      </c>
      <c r="S67" s="377" t="s">
        <v>320</v>
      </c>
      <c r="T67" s="377" t="s">
        <v>321</v>
      </c>
      <c r="U67" s="361">
        <v>31</v>
      </c>
      <c r="V67" s="343"/>
      <c r="W67" s="333"/>
      <c r="X67" s="333"/>
      <c r="Y67" s="334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  <c r="CA67" s="331"/>
      <c r="CB67" s="331"/>
      <c r="CC67" s="331"/>
      <c r="CD67" s="331"/>
      <c r="CE67" s="331"/>
      <c r="CF67" s="331"/>
      <c r="CG67" s="331"/>
      <c r="CH67" s="331"/>
      <c r="CI67" s="331"/>
      <c r="CJ67" s="331"/>
      <c r="CK67" s="331"/>
      <c r="CL67" s="331"/>
      <c r="CM67" s="331"/>
      <c r="CN67" s="331"/>
      <c r="CO67" s="331"/>
      <c r="CP67" s="331"/>
      <c r="CQ67" s="331"/>
      <c r="CR67" s="331"/>
      <c r="CS67" s="331"/>
      <c r="CT67" s="331"/>
      <c r="CU67" s="331"/>
      <c r="CV67" s="331"/>
      <c r="CW67" s="331"/>
      <c r="CX67" s="331"/>
      <c r="CY67" s="331"/>
      <c r="CZ67" s="331"/>
      <c r="DA67" s="331"/>
      <c r="DB67" s="331"/>
      <c r="DC67" s="331"/>
      <c r="DD67" s="331"/>
      <c r="DE67" s="331"/>
      <c r="DF67" s="331"/>
      <c r="DG67" s="331"/>
      <c r="DH67" s="331"/>
      <c r="DI67" s="331"/>
    </row>
    <row r="68" spans="2:113" ht="15.75" customHeight="1">
      <c r="B68" s="331"/>
      <c r="C68" s="331"/>
      <c r="D68" s="331"/>
      <c r="E68" s="331"/>
      <c r="F68" s="331"/>
      <c r="G68" s="331"/>
      <c r="H68" s="331"/>
      <c r="I68" s="332"/>
      <c r="J68" s="331"/>
      <c r="K68" s="331"/>
      <c r="L68" s="354">
        <v>1</v>
      </c>
      <c r="M68" s="377" t="s">
        <v>288</v>
      </c>
      <c r="N68" s="377" t="s">
        <v>289</v>
      </c>
      <c r="O68" s="356">
        <v>31</v>
      </c>
      <c r="P68" s="331"/>
      <c r="Q68" s="336"/>
      <c r="R68" s="363">
        <v>20</v>
      </c>
      <c r="S68" s="377" t="s">
        <v>245</v>
      </c>
      <c r="T68" s="377" t="s">
        <v>243</v>
      </c>
      <c r="U68" s="361">
        <v>31</v>
      </c>
      <c r="V68" s="372"/>
      <c r="W68" s="2"/>
      <c r="X68" s="2"/>
      <c r="Y68" s="37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  <c r="CA68" s="331"/>
      <c r="CB68" s="331"/>
      <c r="CC68" s="331"/>
      <c r="CD68" s="331"/>
      <c r="CE68" s="331"/>
      <c r="CF68" s="331"/>
      <c r="CG68" s="331"/>
      <c r="CH68" s="331"/>
      <c r="CI68" s="331"/>
      <c r="CJ68" s="331"/>
      <c r="CK68" s="331"/>
      <c r="CL68" s="331"/>
      <c r="CM68" s="331"/>
      <c r="CN68" s="331"/>
      <c r="CO68" s="331"/>
      <c r="CP68" s="331"/>
      <c r="CQ68" s="331"/>
      <c r="CR68" s="331"/>
      <c r="CS68" s="331"/>
      <c r="CT68" s="331"/>
      <c r="CU68" s="331"/>
      <c r="CV68" s="331"/>
      <c r="CW68" s="331"/>
      <c r="CX68" s="331"/>
      <c r="CY68" s="331"/>
      <c r="CZ68" s="331"/>
      <c r="DA68" s="331"/>
      <c r="DB68" s="331"/>
      <c r="DC68" s="331"/>
      <c r="DD68" s="331"/>
      <c r="DE68" s="331"/>
      <c r="DF68" s="331"/>
      <c r="DG68" s="331"/>
      <c r="DH68" s="331"/>
      <c r="DI68" s="331"/>
    </row>
    <row r="69" spans="2:113" ht="15">
      <c r="B69" s="331"/>
      <c r="C69" s="331"/>
      <c r="D69" s="331"/>
      <c r="E69" s="331"/>
      <c r="F69" s="331"/>
      <c r="G69" s="331"/>
      <c r="H69" s="331"/>
      <c r="I69" s="332"/>
      <c r="J69" s="331"/>
      <c r="K69" s="331"/>
      <c r="L69" s="354">
        <v>2</v>
      </c>
      <c r="M69" s="377" t="s">
        <v>290</v>
      </c>
      <c r="N69" s="377" t="s">
        <v>234</v>
      </c>
      <c r="O69" s="356">
        <v>31</v>
      </c>
      <c r="P69" s="331"/>
      <c r="Q69" s="336"/>
      <c r="R69" s="394"/>
      <c r="S69" s="394"/>
      <c r="T69" s="394"/>
      <c r="U69" s="359"/>
      <c r="V69" s="372"/>
      <c r="W69" s="2"/>
      <c r="X69" s="2"/>
      <c r="Y69" s="37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1"/>
      <c r="BQ69" s="331"/>
      <c r="BR69" s="331"/>
      <c r="BS69" s="331"/>
      <c r="BT69" s="331"/>
      <c r="BU69" s="331"/>
      <c r="BV69" s="331"/>
      <c r="BW69" s="331"/>
      <c r="BX69" s="331"/>
      <c r="BY69" s="331"/>
      <c r="BZ69" s="331"/>
      <c r="CA69" s="331"/>
      <c r="CB69" s="331"/>
      <c r="CC69" s="331"/>
      <c r="CD69" s="331"/>
      <c r="CE69" s="331"/>
      <c r="CF69" s="331"/>
      <c r="CG69" s="331"/>
      <c r="CH69" s="331"/>
      <c r="CI69" s="331"/>
      <c r="CJ69" s="331"/>
      <c r="CK69" s="331"/>
      <c r="CL69" s="331"/>
      <c r="CM69" s="331"/>
      <c r="CN69" s="331"/>
      <c r="CO69" s="331"/>
      <c r="CP69" s="331"/>
      <c r="CQ69" s="331"/>
      <c r="CR69" s="331"/>
      <c r="CS69" s="331"/>
      <c r="CT69" s="331"/>
      <c r="CU69" s="331"/>
      <c r="CV69" s="331"/>
      <c r="CW69" s="331"/>
      <c r="CX69" s="331"/>
      <c r="CY69" s="331"/>
      <c r="CZ69" s="331"/>
      <c r="DA69" s="331"/>
      <c r="DB69" s="331"/>
      <c r="DC69" s="331"/>
      <c r="DD69" s="331"/>
      <c r="DE69" s="331"/>
      <c r="DF69" s="331"/>
      <c r="DG69" s="331"/>
      <c r="DH69" s="331"/>
      <c r="DI69" s="331"/>
    </row>
    <row r="70" spans="2:113" ht="18.75">
      <c r="B70" s="331"/>
      <c r="C70" s="331"/>
      <c r="D70" s="331"/>
      <c r="E70" s="331"/>
      <c r="F70" s="331"/>
      <c r="G70" s="331"/>
      <c r="H70" s="331"/>
      <c r="I70" s="332"/>
      <c r="J70" s="331"/>
      <c r="K70" s="331"/>
      <c r="L70" s="354">
        <v>3</v>
      </c>
      <c r="M70" s="377" t="s">
        <v>291</v>
      </c>
      <c r="N70" s="377" t="s">
        <v>292</v>
      </c>
      <c r="O70" s="356">
        <v>31</v>
      </c>
      <c r="P70" s="331"/>
      <c r="Q70" s="336"/>
      <c r="R70" s="337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31"/>
      <c r="CE70" s="331"/>
      <c r="CF70" s="331"/>
      <c r="CG70" s="331"/>
      <c r="CH70" s="331"/>
      <c r="CI70" s="331"/>
      <c r="CJ70" s="331"/>
      <c r="CK70" s="331"/>
      <c r="CL70" s="331"/>
      <c r="CM70" s="331"/>
      <c r="CN70" s="331"/>
      <c r="CO70" s="331"/>
      <c r="CP70" s="331"/>
      <c r="CQ70" s="331"/>
      <c r="CR70" s="331"/>
      <c r="CS70" s="331"/>
      <c r="CT70" s="331"/>
      <c r="CU70" s="331"/>
      <c r="CV70" s="331"/>
      <c r="CW70" s="331"/>
      <c r="CX70" s="331"/>
      <c r="CY70" s="331"/>
      <c r="CZ70" s="331"/>
      <c r="DA70" s="331"/>
      <c r="DB70" s="331"/>
      <c r="DC70" s="331"/>
      <c r="DD70" s="331"/>
      <c r="DE70" s="331"/>
    </row>
    <row r="71" spans="2:113" ht="15.75">
      <c r="B71" s="331"/>
      <c r="C71" s="331"/>
      <c r="D71" s="331"/>
      <c r="E71" s="331"/>
      <c r="F71" s="331"/>
      <c r="G71" s="331"/>
      <c r="H71" s="331"/>
      <c r="I71" s="332"/>
      <c r="J71" s="331"/>
      <c r="K71" s="331"/>
      <c r="L71" s="354">
        <v>4</v>
      </c>
      <c r="M71" s="377" t="s">
        <v>293</v>
      </c>
      <c r="N71" s="377" t="s">
        <v>294</v>
      </c>
      <c r="O71" s="356">
        <v>31</v>
      </c>
      <c r="P71" s="331"/>
      <c r="Q71" s="336"/>
      <c r="R71" s="343" t="s">
        <v>195</v>
      </c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AN71" s="331"/>
      <c r="AO71" s="331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1"/>
      <c r="BJ71" s="331"/>
      <c r="BK71" s="331"/>
      <c r="BL71" s="331"/>
      <c r="BM71" s="331"/>
      <c r="BN71" s="331"/>
      <c r="BO71" s="331"/>
      <c r="BP71" s="331"/>
      <c r="BQ71" s="331"/>
      <c r="BR71" s="331"/>
      <c r="BS71" s="331"/>
      <c r="BT71" s="331"/>
      <c r="BU71" s="331"/>
      <c r="BV71" s="331"/>
      <c r="BW71" s="331"/>
      <c r="BX71" s="331"/>
      <c r="BY71" s="331"/>
      <c r="BZ71" s="331"/>
      <c r="CA71" s="331"/>
      <c r="CB71" s="331"/>
      <c r="CC71" s="331"/>
      <c r="CD71" s="331"/>
      <c r="CE71" s="331"/>
      <c r="CF71" s="331"/>
      <c r="CG71" s="331"/>
      <c r="CH71" s="331"/>
      <c r="CI71" s="331"/>
      <c r="CJ71" s="331"/>
      <c r="CK71" s="331"/>
      <c r="CL71" s="331"/>
      <c r="CM71" s="331"/>
      <c r="CN71" s="331"/>
      <c r="CO71" s="331"/>
      <c r="CP71" s="331"/>
      <c r="CQ71" s="331"/>
      <c r="CR71" s="331"/>
      <c r="CS71" s="331"/>
      <c r="CT71" s="331"/>
      <c r="CU71" s="331"/>
      <c r="CV71" s="331"/>
      <c r="CW71" s="331"/>
      <c r="CX71" s="331"/>
      <c r="CY71" s="331"/>
      <c r="CZ71" s="331"/>
      <c r="DA71" s="331"/>
      <c r="DB71" s="331"/>
      <c r="DC71" s="331"/>
      <c r="DD71" s="331"/>
      <c r="DE71" s="331"/>
    </row>
    <row r="72" spans="2:113" ht="15.75">
      <c r="B72" s="331"/>
      <c r="C72" s="331"/>
      <c r="D72" s="331"/>
      <c r="E72" s="331"/>
      <c r="F72" s="331"/>
      <c r="G72" s="331"/>
      <c r="H72" s="331"/>
      <c r="I72" s="332"/>
      <c r="J72" s="331"/>
      <c r="K72" s="331"/>
      <c r="P72" s="331"/>
      <c r="Q72" s="336"/>
      <c r="R72" s="344" t="s">
        <v>196</v>
      </c>
      <c r="S72" s="345" t="s">
        <v>177</v>
      </c>
      <c r="T72" s="346">
        <v>44207</v>
      </c>
      <c r="U72" s="347" t="s">
        <v>251</v>
      </c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1"/>
      <c r="BQ72" s="331"/>
      <c r="BR72" s="331"/>
      <c r="BS72" s="331"/>
      <c r="BT72" s="331"/>
      <c r="BU72" s="331"/>
      <c r="BV72" s="331"/>
      <c r="BW72" s="331"/>
      <c r="BX72" s="331"/>
      <c r="BY72" s="331"/>
      <c r="BZ72" s="331"/>
      <c r="CA72" s="331"/>
      <c r="CB72" s="331"/>
      <c r="CC72" s="331"/>
      <c r="CD72" s="331"/>
      <c r="CE72" s="331"/>
      <c r="CF72" s="331"/>
      <c r="CG72" s="331"/>
      <c r="CH72" s="331"/>
      <c r="CI72" s="331"/>
      <c r="CJ72" s="331"/>
      <c r="CK72" s="331"/>
      <c r="CL72" s="331"/>
      <c r="CM72" s="331"/>
      <c r="CN72" s="331"/>
      <c r="CO72" s="331"/>
      <c r="CP72" s="331"/>
      <c r="CQ72" s="331"/>
      <c r="CR72" s="331"/>
      <c r="CS72" s="331"/>
      <c r="CT72" s="331"/>
      <c r="CU72" s="331"/>
      <c r="CV72" s="331"/>
      <c r="CW72" s="331"/>
      <c r="CX72" s="331"/>
      <c r="CY72" s="331"/>
      <c r="CZ72" s="331"/>
      <c r="DA72" s="331"/>
      <c r="DB72" s="331"/>
      <c r="DC72" s="331"/>
      <c r="DD72" s="331"/>
      <c r="DE72" s="331"/>
    </row>
    <row r="73" spans="2:113" ht="15">
      <c r="B73" s="331"/>
      <c r="C73" s="331"/>
      <c r="D73" s="331"/>
      <c r="E73" s="331"/>
      <c r="F73" s="331"/>
      <c r="G73" s="331"/>
      <c r="H73" s="331"/>
      <c r="I73" s="332"/>
      <c r="J73" s="331"/>
      <c r="K73" s="331"/>
      <c r="P73" s="331"/>
      <c r="Q73" s="336"/>
      <c r="R73" s="349" t="s">
        <v>221</v>
      </c>
      <c r="S73" s="349" t="s">
        <v>222</v>
      </c>
      <c r="T73" s="349" t="s">
        <v>223</v>
      </c>
      <c r="U73" s="350" t="s">
        <v>4</v>
      </c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1"/>
      <c r="AO73" s="331"/>
      <c r="AP73" s="331"/>
      <c r="AQ73" s="331"/>
      <c r="AR73" s="331"/>
      <c r="AS73" s="331"/>
      <c r="AT73" s="331"/>
      <c r="AU73" s="331"/>
      <c r="AV73" s="331"/>
      <c r="AW73" s="331"/>
      <c r="AX73" s="331"/>
      <c r="AY73" s="331"/>
      <c r="AZ73" s="331"/>
      <c r="BA73" s="331"/>
      <c r="BB73" s="331"/>
      <c r="BC73" s="331"/>
      <c r="BD73" s="331"/>
      <c r="BE73" s="331"/>
      <c r="BF73" s="331"/>
      <c r="BG73" s="331"/>
      <c r="BH73" s="331"/>
      <c r="BI73" s="331"/>
      <c r="BJ73" s="331"/>
      <c r="BK73" s="331"/>
      <c r="BL73" s="331"/>
      <c r="BM73" s="331"/>
      <c r="BN73" s="331"/>
      <c r="BO73" s="331"/>
      <c r="BP73" s="331"/>
      <c r="BQ73" s="331"/>
      <c r="BR73" s="331"/>
      <c r="BS73" s="331"/>
      <c r="BT73" s="331"/>
      <c r="BU73" s="331"/>
      <c r="BV73" s="331"/>
      <c r="BW73" s="331"/>
      <c r="BX73" s="331"/>
      <c r="BY73" s="331"/>
      <c r="BZ73" s="331"/>
      <c r="CA73" s="331"/>
      <c r="CB73" s="331"/>
      <c r="CC73" s="331"/>
      <c r="CD73" s="331"/>
      <c r="CE73" s="331"/>
      <c r="CF73" s="331"/>
      <c r="CG73" s="331"/>
      <c r="CH73" s="331"/>
      <c r="CI73" s="331"/>
      <c r="CJ73" s="331"/>
      <c r="CK73" s="331"/>
      <c r="CL73" s="331"/>
      <c r="CM73" s="331"/>
      <c r="CN73" s="331"/>
      <c r="CO73" s="331"/>
      <c r="CP73" s="331"/>
      <c r="CQ73" s="331"/>
      <c r="CR73" s="331"/>
      <c r="CS73" s="331"/>
      <c r="CT73" s="331"/>
      <c r="CU73" s="331"/>
      <c r="CV73" s="331"/>
      <c r="CW73" s="331"/>
      <c r="CX73" s="331"/>
      <c r="CY73" s="331"/>
      <c r="CZ73" s="331"/>
      <c r="DA73" s="331"/>
      <c r="DB73" s="331"/>
      <c r="DC73" s="331"/>
      <c r="DD73" s="331"/>
      <c r="DE73" s="331"/>
    </row>
    <row r="74" spans="2:113" ht="15.75" customHeight="1">
      <c r="B74" s="331"/>
      <c r="C74" s="331"/>
      <c r="D74" s="331"/>
      <c r="E74" s="331"/>
      <c r="F74" s="331"/>
      <c r="G74" s="331"/>
      <c r="H74" s="331"/>
      <c r="I74" s="332"/>
      <c r="J74" s="331"/>
      <c r="K74" s="331"/>
      <c r="P74" s="331"/>
      <c r="Q74" s="365"/>
      <c r="R74" s="354">
        <v>1</v>
      </c>
      <c r="S74" s="355" t="s">
        <v>253</v>
      </c>
      <c r="T74" s="355" t="s">
        <v>254</v>
      </c>
      <c r="U74" s="356">
        <v>31</v>
      </c>
      <c r="W74" s="331"/>
      <c r="X74" s="331"/>
      <c r="Y74" s="331"/>
      <c r="Z74" s="331"/>
      <c r="AA74" s="331"/>
      <c r="AB74" s="331"/>
      <c r="AC74" s="331"/>
      <c r="AD74" s="331"/>
      <c r="AE74" s="331"/>
      <c r="AF74" s="331"/>
      <c r="AG74" s="331"/>
      <c r="AH74" s="331"/>
      <c r="AI74" s="331"/>
      <c r="AJ74" s="331"/>
      <c r="AK74" s="331"/>
      <c r="AL74" s="331"/>
      <c r="AM74" s="331"/>
      <c r="AN74" s="331"/>
      <c r="AO74" s="331"/>
      <c r="AP74" s="331"/>
      <c r="AQ74" s="331"/>
      <c r="AR74" s="331"/>
      <c r="AS74" s="331"/>
      <c r="AT74" s="331"/>
      <c r="AU74" s="331"/>
      <c r="AV74" s="331"/>
      <c r="AW74" s="331"/>
      <c r="AX74" s="331"/>
      <c r="AY74" s="331"/>
      <c r="AZ74" s="331"/>
      <c r="BA74" s="331"/>
      <c r="BB74" s="331"/>
      <c r="BC74" s="331"/>
      <c r="BD74" s="331"/>
      <c r="BE74" s="331"/>
      <c r="BF74" s="331"/>
      <c r="BG74" s="331"/>
      <c r="BH74" s="331"/>
      <c r="BI74" s="331"/>
      <c r="BJ74" s="331"/>
      <c r="BK74" s="331"/>
      <c r="BL74" s="331"/>
      <c r="BM74" s="331"/>
      <c r="BN74" s="331"/>
      <c r="BO74" s="331"/>
      <c r="BP74" s="331"/>
      <c r="BQ74" s="331"/>
      <c r="BR74" s="331"/>
      <c r="BS74" s="331"/>
      <c r="BT74" s="331"/>
      <c r="BU74" s="331"/>
      <c r="BV74" s="331"/>
      <c r="BW74" s="331"/>
      <c r="BX74" s="331"/>
      <c r="BY74" s="331"/>
      <c r="BZ74" s="331"/>
      <c r="CA74" s="331"/>
      <c r="CB74" s="331"/>
      <c r="CC74" s="331"/>
      <c r="CD74" s="331"/>
      <c r="CE74" s="331"/>
      <c r="CF74" s="331"/>
      <c r="CG74" s="331"/>
      <c r="CH74" s="331"/>
      <c r="CI74" s="331"/>
      <c r="CJ74" s="331"/>
      <c r="CK74" s="331"/>
      <c r="CL74" s="331"/>
      <c r="CM74" s="331"/>
      <c r="CN74" s="331"/>
      <c r="CO74" s="331"/>
      <c r="CP74" s="331"/>
      <c r="CQ74" s="331"/>
      <c r="CR74" s="331"/>
      <c r="CS74" s="331"/>
      <c r="CT74" s="331"/>
      <c r="CU74" s="331"/>
      <c r="CV74" s="331"/>
      <c r="CW74" s="331"/>
      <c r="CX74" s="331"/>
      <c r="CY74" s="331"/>
      <c r="CZ74" s="331"/>
      <c r="DA74" s="331"/>
      <c r="DB74" s="331"/>
      <c r="DC74" s="331"/>
      <c r="DD74" s="331"/>
      <c r="DE74" s="331"/>
    </row>
    <row r="75" spans="2:113" ht="15" customHeight="1">
      <c r="B75" s="331"/>
      <c r="C75" s="331"/>
      <c r="D75" s="331"/>
      <c r="E75" s="331"/>
      <c r="F75" s="331"/>
      <c r="G75" s="331"/>
      <c r="H75" s="331"/>
      <c r="I75" s="332"/>
      <c r="J75" s="331"/>
      <c r="K75" s="331"/>
      <c r="P75" s="335"/>
      <c r="Q75" s="337"/>
      <c r="R75" s="354">
        <v>2</v>
      </c>
      <c r="S75" s="355" t="s">
        <v>255</v>
      </c>
      <c r="T75" s="355" t="s">
        <v>232</v>
      </c>
      <c r="U75" s="356">
        <v>31</v>
      </c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1"/>
      <c r="AJ75" s="331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1"/>
      <c r="BQ75" s="331"/>
      <c r="BR75" s="331"/>
      <c r="BS75" s="331"/>
      <c r="BT75" s="331"/>
      <c r="BU75" s="331"/>
      <c r="BV75" s="331"/>
      <c r="BW75" s="331"/>
      <c r="BX75" s="331"/>
      <c r="BY75" s="331"/>
      <c r="BZ75" s="331"/>
      <c r="CA75" s="331"/>
      <c r="CB75" s="331"/>
      <c r="CC75" s="331"/>
      <c r="CD75" s="331"/>
      <c r="CE75" s="331"/>
      <c r="CF75" s="331"/>
      <c r="CG75" s="331"/>
      <c r="CH75" s="331"/>
      <c r="CI75" s="331"/>
      <c r="CJ75" s="331"/>
      <c r="CK75" s="331"/>
      <c r="CL75" s="331"/>
      <c r="CM75" s="331"/>
      <c r="CN75" s="331"/>
      <c r="CO75" s="331"/>
      <c r="CP75" s="331"/>
      <c r="CQ75" s="331"/>
      <c r="CR75" s="331"/>
      <c r="CS75" s="331"/>
      <c r="CT75" s="331"/>
      <c r="CU75" s="331"/>
      <c r="CV75" s="331"/>
      <c r="CW75" s="331"/>
      <c r="CX75" s="331"/>
      <c r="CY75" s="331"/>
      <c r="CZ75" s="331"/>
      <c r="DA75" s="331"/>
      <c r="DB75" s="331"/>
      <c r="DC75" s="331"/>
      <c r="DD75" s="331"/>
      <c r="DE75" s="331"/>
    </row>
    <row r="76" spans="2:113" ht="15.75" customHeight="1">
      <c r="B76" s="331"/>
      <c r="C76" s="331"/>
      <c r="D76" s="331"/>
      <c r="E76" s="331"/>
      <c r="F76" s="331"/>
      <c r="G76" s="331"/>
      <c r="H76" s="331"/>
      <c r="I76" s="332"/>
      <c r="J76" s="331"/>
      <c r="K76" s="331"/>
      <c r="P76" s="335"/>
      <c r="Q76" s="337"/>
      <c r="R76" s="394"/>
      <c r="S76" s="394"/>
      <c r="T76" s="394"/>
      <c r="U76" s="359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  <c r="AL76" s="331"/>
      <c r="AM76" s="331"/>
      <c r="AN76" s="331"/>
      <c r="AO76" s="331"/>
      <c r="AP76" s="331"/>
      <c r="AQ76" s="331"/>
      <c r="AR76" s="331"/>
      <c r="AS76" s="331"/>
      <c r="AT76" s="331"/>
      <c r="AU76" s="331"/>
      <c r="AV76" s="331"/>
      <c r="AW76" s="331"/>
      <c r="AX76" s="331"/>
      <c r="AY76" s="331"/>
      <c r="AZ76" s="331"/>
      <c r="BA76" s="331"/>
      <c r="BB76" s="331"/>
      <c r="BC76" s="331"/>
      <c r="BD76" s="331"/>
      <c r="BE76" s="331"/>
      <c r="BF76" s="331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331"/>
      <c r="BU76" s="331"/>
      <c r="BV76" s="331"/>
      <c r="BW76" s="331"/>
      <c r="BX76" s="331"/>
      <c r="BY76" s="331"/>
      <c r="BZ76" s="331"/>
      <c r="CA76" s="331"/>
      <c r="CB76" s="331"/>
      <c r="CC76" s="331"/>
      <c r="CD76" s="331"/>
      <c r="CE76" s="331"/>
      <c r="CF76" s="331"/>
      <c r="CG76" s="331"/>
      <c r="CH76" s="331"/>
      <c r="CI76" s="331"/>
      <c r="CJ76" s="331"/>
      <c r="CK76" s="331"/>
      <c r="CL76" s="331"/>
      <c r="CM76" s="331"/>
      <c r="CN76" s="331"/>
      <c r="CO76" s="331"/>
      <c r="CP76" s="331"/>
      <c r="CQ76" s="331"/>
      <c r="CR76" s="331"/>
      <c r="CS76" s="331"/>
      <c r="CT76" s="331"/>
      <c r="CU76" s="331"/>
      <c r="CV76" s="331"/>
      <c r="CW76" s="331"/>
      <c r="CX76" s="331"/>
      <c r="CY76" s="331"/>
      <c r="CZ76" s="331"/>
      <c r="DA76" s="331"/>
      <c r="DB76" s="331"/>
      <c r="DC76" s="331"/>
      <c r="DD76" s="331"/>
      <c r="DE76" s="331"/>
    </row>
    <row r="77" spans="2:113" ht="18.75">
      <c r="B77" s="331"/>
      <c r="C77" s="331"/>
      <c r="D77" s="331"/>
      <c r="E77" s="331"/>
      <c r="F77" s="331"/>
      <c r="G77" s="331"/>
      <c r="H77" s="331"/>
      <c r="I77" s="332"/>
      <c r="J77" s="331"/>
      <c r="K77" s="331"/>
      <c r="P77" s="357"/>
      <c r="Q77" s="337"/>
      <c r="R77" s="394"/>
      <c r="S77" s="394"/>
      <c r="T77" s="394"/>
      <c r="U77" s="359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  <c r="AU77" s="331"/>
      <c r="AV77" s="331"/>
      <c r="AW77" s="331"/>
      <c r="AX77" s="331"/>
      <c r="AY77" s="331"/>
      <c r="AZ77" s="331"/>
      <c r="BA77" s="331"/>
      <c r="BB77" s="331"/>
      <c r="BC77" s="331"/>
      <c r="BD77" s="331"/>
      <c r="BE77" s="331"/>
      <c r="BF77" s="331"/>
      <c r="BG77" s="331"/>
      <c r="BH77" s="331"/>
      <c r="BI77" s="331"/>
      <c r="BJ77" s="331"/>
      <c r="BK77" s="331"/>
      <c r="BL77" s="331"/>
      <c r="BM77" s="331"/>
      <c r="BN77" s="331"/>
      <c r="BO77" s="331"/>
      <c r="BP77" s="331"/>
      <c r="BQ77" s="331"/>
      <c r="BR77" s="331"/>
      <c r="BS77" s="331"/>
      <c r="BT77" s="331"/>
      <c r="BU77" s="331"/>
      <c r="BV77" s="331"/>
      <c r="BW77" s="331"/>
      <c r="BX77" s="331"/>
      <c r="BY77" s="331"/>
      <c r="BZ77" s="331"/>
      <c r="CA77" s="331"/>
      <c r="CB77" s="331"/>
      <c r="CC77" s="331"/>
      <c r="CD77" s="331"/>
      <c r="CE77" s="331"/>
      <c r="CF77" s="331"/>
      <c r="CG77" s="331"/>
      <c r="CH77" s="331"/>
      <c r="CI77" s="331"/>
      <c r="CJ77" s="331"/>
      <c r="CK77" s="331"/>
      <c r="CL77" s="331"/>
      <c r="CM77" s="331"/>
      <c r="CN77" s="331"/>
      <c r="CO77" s="331"/>
      <c r="CP77" s="331"/>
      <c r="CQ77" s="331"/>
      <c r="CR77" s="331"/>
      <c r="CS77" s="331"/>
      <c r="CT77" s="331"/>
      <c r="CU77" s="331"/>
      <c r="CV77" s="331"/>
      <c r="CW77" s="331"/>
      <c r="CX77" s="331"/>
      <c r="CY77" s="331"/>
      <c r="CZ77" s="331"/>
      <c r="DA77" s="331"/>
      <c r="DB77" s="331"/>
      <c r="DC77" s="331"/>
      <c r="DD77" s="331"/>
      <c r="DE77" s="331"/>
    </row>
    <row r="78" spans="2:113" ht="18.75">
      <c r="B78" s="331"/>
      <c r="C78" s="331"/>
      <c r="D78" s="331"/>
      <c r="E78" s="331"/>
      <c r="F78" s="331"/>
      <c r="G78" s="331"/>
      <c r="H78" s="331"/>
      <c r="I78" s="332"/>
      <c r="J78" s="331"/>
      <c r="K78" s="331"/>
      <c r="P78" s="357"/>
      <c r="Q78" s="337"/>
      <c r="R78" s="343" t="s">
        <v>195</v>
      </c>
      <c r="S78" s="333"/>
      <c r="T78" s="333"/>
      <c r="U78" s="334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1"/>
      <c r="BB78" s="331"/>
      <c r="BC78" s="331"/>
      <c r="BD78" s="331"/>
      <c r="BE78" s="331"/>
      <c r="BF78" s="331"/>
      <c r="BG78" s="331"/>
      <c r="BH78" s="331"/>
      <c r="BI78" s="331"/>
      <c r="BJ78" s="331"/>
      <c r="BK78" s="331"/>
      <c r="BL78" s="331"/>
      <c r="BM78" s="331"/>
      <c r="BN78" s="331"/>
      <c r="BO78" s="331"/>
      <c r="BP78" s="331"/>
      <c r="BQ78" s="331"/>
      <c r="BR78" s="331"/>
      <c r="BS78" s="331"/>
      <c r="BT78" s="331"/>
      <c r="BU78" s="331"/>
      <c r="BV78" s="331"/>
      <c r="BW78" s="331"/>
      <c r="BX78" s="331"/>
      <c r="BY78" s="331"/>
      <c r="BZ78" s="331"/>
      <c r="CA78" s="331"/>
      <c r="CB78" s="331"/>
      <c r="CC78" s="331"/>
      <c r="CD78" s="331"/>
      <c r="CE78" s="331"/>
      <c r="CF78" s="331"/>
      <c r="CG78" s="331"/>
      <c r="CH78" s="331"/>
      <c r="CI78" s="331"/>
      <c r="CJ78" s="331"/>
      <c r="CK78" s="331"/>
      <c r="CL78" s="331"/>
      <c r="CM78" s="331"/>
      <c r="CN78" s="331"/>
      <c r="CO78" s="331"/>
      <c r="CP78" s="331"/>
      <c r="CQ78" s="331"/>
      <c r="CR78" s="331"/>
      <c r="CS78" s="331"/>
      <c r="CT78" s="331"/>
      <c r="CU78" s="331"/>
      <c r="CV78" s="331"/>
      <c r="CW78" s="331"/>
      <c r="CX78" s="331"/>
      <c r="CY78" s="331"/>
      <c r="CZ78" s="331"/>
      <c r="DA78" s="331"/>
      <c r="DB78" s="331"/>
      <c r="DC78" s="331"/>
      <c r="DD78" s="331"/>
      <c r="DE78" s="331"/>
    </row>
    <row r="79" spans="2:113" ht="15.75">
      <c r="B79" s="331"/>
      <c r="C79" s="331"/>
      <c r="D79" s="331"/>
      <c r="E79" s="331"/>
      <c r="F79" s="331"/>
      <c r="G79" s="331"/>
      <c r="H79" s="331"/>
      <c r="I79" s="332"/>
      <c r="J79" s="331"/>
      <c r="K79" s="331"/>
      <c r="P79" s="335"/>
      <c r="Q79" s="336"/>
      <c r="R79" s="344" t="s">
        <v>202</v>
      </c>
      <c r="S79" s="345" t="s">
        <v>177</v>
      </c>
      <c r="T79" s="375">
        <v>44207</v>
      </c>
      <c r="U79" s="381" t="s">
        <v>251</v>
      </c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331"/>
      <c r="AG79" s="331"/>
      <c r="AH79" s="331"/>
      <c r="AI79" s="331"/>
      <c r="AJ79" s="331"/>
      <c r="AK79" s="331"/>
      <c r="AL79" s="331"/>
      <c r="AM79" s="331"/>
      <c r="AN79" s="331"/>
      <c r="AO79" s="331"/>
      <c r="AP79" s="331"/>
      <c r="AQ79" s="331"/>
      <c r="AR79" s="331"/>
      <c r="AS79" s="331"/>
      <c r="AT79" s="331"/>
      <c r="AU79" s="331"/>
      <c r="AV79" s="331"/>
      <c r="AW79" s="331"/>
      <c r="AX79" s="331"/>
      <c r="AY79" s="331"/>
      <c r="AZ79" s="331"/>
      <c r="BA79" s="331"/>
      <c r="BB79" s="331"/>
      <c r="BC79" s="331"/>
      <c r="BD79" s="331"/>
      <c r="BE79" s="331"/>
      <c r="BF79" s="331"/>
      <c r="BG79" s="331"/>
      <c r="BH79" s="331"/>
      <c r="BI79" s="331"/>
      <c r="BJ79" s="331"/>
      <c r="BK79" s="331"/>
      <c r="BL79" s="331"/>
      <c r="BM79" s="331"/>
      <c r="BN79" s="331"/>
      <c r="BO79" s="331"/>
      <c r="BP79" s="331"/>
      <c r="BQ79" s="331"/>
      <c r="BR79" s="331"/>
      <c r="BS79" s="331"/>
      <c r="BT79" s="331"/>
      <c r="BU79" s="331"/>
      <c r="BV79" s="331"/>
      <c r="BW79" s="331"/>
      <c r="BX79" s="331"/>
      <c r="BY79" s="331"/>
      <c r="BZ79" s="331"/>
      <c r="CA79" s="331"/>
      <c r="CB79" s="331"/>
      <c r="CC79" s="331"/>
      <c r="CD79" s="331"/>
      <c r="CE79" s="331"/>
      <c r="CF79" s="331"/>
      <c r="CG79" s="331"/>
      <c r="CH79" s="331"/>
      <c r="CI79" s="331"/>
      <c r="CJ79" s="331"/>
      <c r="CK79" s="331"/>
      <c r="CL79" s="331"/>
      <c r="CM79" s="331"/>
      <c r="CN79" s="331"/>
      <c r="CO79" s="331"/>
      <c r="CP79" s="331"/>
      <c r="CQ79" s="331"/>
      <c r="CR79" s="331"/>
      <c r="CS79" s="331"/>
      <c r="CT79" s="331"/>
      <c r="CU79" s="331"/>
      <c r="CV79" s="331"/>
      <c r="CW79" s="331"/>
      <c r="CX79" s="331"/>
      <c r="CY79" s="331"/>
      <c r="CZ79" s="331"/>
      <c r="DA79" s="331"/>
      <c r="DB79" s="331"/>
      <c r="DC79" s="331"/>
      <c r="DD79" s="331"/>
      <c r="DE79" s="331"/>
    </row>
    <row r="80" spans="2:113" ht="15">
      <c r="B80" s="331"/>
      <c r="C80" s="331"/>
      <c r="D80" s="331"/>
      <c r="E80" s="331"/>
      <c r="F80" s="331"/>
      <c r="G80" s="331"/>
      <c r="H80" s="331"/>
      <c r="I80" s="332"/>
      <c r="J80" s="331"/>
      <c r="K80" s="331"/>
      <c r="P80" s="335"/>
      <c r="Q80" s="336"/>
      <c r="R80" s="349" t="s">
        <v>221</v>
      </c>
      <c r="S80" s="349" t="s">
        <v>222</v>
      </c>
      <c r="T80" s="349" t="s">
        <v>223</v>
      </c>
      <c r="U80" s="350" t="s">
        <v>4</v>
      </c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331"/>
      <c r="AG80" s="331"/>
      <c r="AH80" s="331"/>
      <c r="AI80" s="331"/>
      <c r="AJ80" s="331"/>
      <c r="AK80" s="331"/>
      <c r="AL80" s="331"/>
      <c r="AM80" s="331"/>
      <c r="AN80" s="331"/>
      <c r="AO80" s="331"/>
      <c r="AP80" s="331"/>
      <c r="AQ80" s="331"/>
      <c r="AR80" s="331"/>
      <c r="AS80" s="331"/>
      <c r="AT80" s="331"/>
      <c r="AU80" s="331"/>
      <c r="AV80" s="331"/>
      <c r="AW80" s="331"/>
      <c r="AX80" s="331"/>
      <c r="AY80" s="331"/>
      <c r="AZ80" s="331"/>
      <c r="BA80" s="331"/>
      <c r="BB80" s="331"/>
      <c r="BC80" s="331"/>
      <c r="BD80" s="331"/>
      <c r="BE80" s="331"/>
      <c r="BF80" s="331"/>
      <c r="BG80" s="331"/>
      <c r="BH80" s="331"/>
      <c r="BI80" s="331"/>
      <c r="BJ80" s="331"/>
      <c r="BK80" s="331"/>
      <c r="BL80" s="331"/>
      <c r="BM80" s="331"/>
      <c r="BN80" s="331"/>
      <c r="BO80" s="331"/>
      <c r="BP80" s="331"/>
      <c r="BQ80" s="331"/>
      <c r="BR80" s="331"/>
      <c r="BS80" s="331"/>
      <c r="BT80" s="331"/>
      <c r="BU80" s="331"/>
      <c r="BV80" s="331"/>
      <c r="BW80" s="331"/>
      <c r="BX80" s="331"/>
      <c r="BY80" s="331"/>
      <c r="BZ80" s="331"/>
      <c r="CA80" s="331"/>
      <c r="CB80" s="331"/>
      <c r="CC80" s="331"/>
      <c r="CD80" s="331"/>
      <c r="CE80" s="331"/>
      <c r="CF80" s="331"/>
      <c r="CG80" s="331"/>
      <c r="CH80" s="331"/>
      <c r="CI80" s="331"/>
      <c r="CJ80" s="331"/>
      <c r="CK80" s="331"/>
      <c r="CL80" s="331"/>
      <c r="CM80" s="331"/>
      <c r="CN80" s="331"/>
      <c r="CO80" s="331"/>
      <c r="CP80" s="331"/>
      <c r="CQ80" s="331"/>
      <c r="CR80" s="331"/>
      <c r="CS80" s="331"/>
      <c r="CT80" s="331"/>
      <c r="CU80" s="331"/>
      <c r="CV80" s="331"/>
      <c r="CW80" s="331"/>
      <c r="CX80" s="331"/>
      <c r="CY80" s="331"/>
      <c r="CZ80" s="331"/>
      <c r="DA80" s="331"/>
      <c r="DB80" s="331"/>
      <c r="DC80" s="331"/>
      <c r="DD80" s="331"/>
      <c r="DE80" s="331"/>
    </row>
    <row r="81" spans="2:109" ht="14.25">
      <c r="B81" s="331"/>
      <c r="C81" s="331"/>
      <c r="D81" s="331"/>
      <c r="E81" s="331"/>
      <c r="F81" s="331"/>
      <c r="G81" s="331"/>
      <c r="H81" s="331"/>
      <c r="I81" s="332"/>
      <c r="J81" s="331"/>
      <c r="K81" s="331"/>
      <c r="P81" s="335"/>
      <c r="Q81" s="336"/>
      <c r="R81" s="360">
        <v>1</v>
      </c>
      <c r="S81" s="355" t="s">
        <v>332</v>
      </c>
      <c r="T81" s="355" t="s">
        <v>333</v>
      </c>
      <c r="U81" s="361">
        <v>31</v>
      </c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  <c r="AU81" s="331"/>
      <c r="AV81" s="331"/>
      <c r="AW81" s="331"/>
      <c r="AX81" s="331"/>
      <c r="AY81" s="331"/>
      <c r="AZ81" s="331"/>
      <c r="BA81" s="331"/>
      <c r="BB81" s="331"/>
      <c r="BC81" s="331"/>
      <c r="BD81" s="331"/>
      <c r="BE81" s="331"/>
      <c r="BF81" s="331"/>
      <c r="BG81" s="331"/>
      <c r="BH81" s="331"/>
      <c r="BI81" s="331"/>
      <c r="BJ81" s="331"/>
      <c r="BK81" s="331"/>
      <c r="BL81" s="331"/>
      <c r="BM81" s="331"/>
      <c r="BN81" s="331"/>
      <c r="BO81" s="331"/>
      <c r="BP81" s="331"/>
      <c r="BQ81" s="331"/>
      <c r="BR81" s="331"/>
      <c r="BS81" s="331"/>
      <c r="BT81" s="331"/>
      <c r="BU81" s="331"/>
      <c r="BV81" s="331"/>
      <c r="BW81" s="331"/>
      <c r="BX81" s="331"/>
      <c r="BY81" s="331"/>
      <c r="BZ81" s="331"/>
      <c r="CA81" s="331"/>
      <c r="CB81" s="331"/>
      <c r="CC81" s="331"/>
      <c r="CD81" s="331"/>
      <c r="CE81" s="331"/>
      <c r="CF81" s="331"/>
      <c r="CG81" s="331"/>
      <c r="CH81" s="331"/>
      <c r="CI81" s="331"/>
      <c r="CJ81" s="331"/>
      <c r="CK81" s="331"/>
      <c r="CL81" s="331"/>
      <c r="CM81" s="331"/>
      <c r="CN81" s="331"/>
      <c r="CO81" s="331"/>
      <c r="CP81" s="331"/>
      <c r="CQ81" s="331"/>
      <c r="CR81" s="331"/>
      <c r="CS81" s="331"/>
      <c r="CT81" s="331"/>
      <c r="CU81" s="331"/>
      <c r="CV81" s="331"/>
      <c r="CW81" s="331"/>
      <c r="CX81" s="331"/>
      <c r="CY81" s="331"/>
      <c r="CZ81" s="331"/>
      <c r="DA81" s="331"/>
      <c r="DB81" s="331"/>
      <c r="DC81" s="331"/>
      <c r="DD81" s="331"/>
      <c r="DE81" s="331"/>
    </row>
    <row r="82" spans="2:109" ht="15">
      <c r="B82" s="331"/>
      <c r="C82" s="331"/>
      <c r="D82" s="331"/>
      <c r="E82" s="331"/>
      <c r="F82" s="331"/>
      <c r="G82" s="331"/>
      <c r="H82" s="331"/>
      <c r="I82" s="332"/>
      <c r="J82" s="331"/>
      <c r="K82" s="331"/>
      <c r="P82" s="335"/>
      <c r="Q82" s="336"/>
      <c r="R82" s="363">
        <v>2</v>
      </c>
      <c r="S82" s="393" t="s">
        <v>334</v>
      </c>
      <c r="T82" s="393" t="s">
        <v>335</v>
      </c>
      <c r="U82" s="356">
        <v>31</v>
      </c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331"/>
      <c r="AI82" s="331"/>
      <c r="AJ82" s="331"/>
      <c r="AK82" s="331"/>
      <c r="AL82" s="331"/>
      <c r="AM82" s="331"/>
      <c r="AN82" s="331"/>
      <c r="AO82" s="331"/>
      <c r="AP82" s="331"/>
      <c r="AQ82" s="331"/>
      <c r="AR82" s="331"/>
      <c r="AS82" s="331"/>
      <c r="AT82" s="331"/>
      <c r="AU82" s="331"/>
      <c r="AV82" s="331"/>
      <c r="AW82" s="331"/>
      <c r="AX82" s="331"/>
      <c r="AY82" s="331"/>
      <c r="AZ82" s="331"/>
      <c r="BA82" s="331"/>
      <c r="BB82" s="331"/>
      <c r="BC82" s="331"/>
      <c r="BD82" s="331"/>
      <c r="BE82" s="331"/>
      <c r="BF82" s="331"/>
      <c r="BG82" s="331"/>
      <c r="BH82" s="331"/>
      <c r="BI82" s="331"/>
      <c r="BJ82" s="331"/>
      <c r="BK82" s="331"/>
      <c r="BL82" s="331"/>
      <c r="BM82" s="331"/>
      <c r="BN82" s="331"/>
      <c r="BO82" s="331"/>
      <c r="BP82" s="331"/>
      <c r="BQ82" s="331"/>
      <c r="BR82" s="331"/>
      <c r="BS82" s="331"/>
      <c r="BT82" s="331"/>
      <c r="BU82" s="331"/>
      <c r="BV82" s="331"/>
      <c r="BW82" s="331"/>
      <c r="BX82" s="331"/>
      <c r="BY82" s="331"/>
      <c r="BZ82" s="331"/>
      <c r="CA82" s="331"/>
      <c r="CB82" s="331"/>
      <c r="CC82" s="331"/>
      <c r="CD82" s="331"/>
      <c r="CE82" s="331"/>
      <c r="CF82" s="331"/>
      <c r="CG82" s="331"/>
      <c r="CH82" s="331"/>
      <c r="CI82" s="331"/>
      <c r="CJ82" s="331"/>
      <c r="CK82" s="331"/>
      <c r="CL82" s="331"/>
      <c r="CM82" s="331"/>
      <c r="CN82" s="331"/>
      <c r="CO82" s="331"/>
      <c r="CP82" s="331"/>
      <c r="CQ82" s="331"/>
      <c r="CR82" s="331"/>
      <c r="CS82" s="331"/>
      <c r="CT82" s="331"/>
      <c r="CU82" s="331"/>
      <c r="CV82" s="331"/>
      <c r="CW82" s="331"/>
      <c r="CX82" s="331"/>
      <c r="CY82" s="331"/>
      <c r="CZ82" s="331"/>
      <c r="DA82" s="331"/>
      <c r="DB82" s="331"/>
      <c r="DC82" s="331"/>
      <c r="DD82" s="331"/>
      <c r="DE82" s="331"/>
    </row>
    <row r="83" spans="2:109" ht="16.5" customHeight="1">
      <c r="B83" s="331"/>
      <c r="C83" s="331"/>
      <c r="D83" s="331"/>
      <c r="E83" s="331"/>
      <c r="F83" s="331"/>
      <c r="G83" s="331"/>
      <c r="H83" s="331"/>
      <c r="I83" s="332"/>
      <c r="J83" s="331"/>
      <c r="K83" s="331"/>
      <c r="P83" s="335"/>
      <c r="Q83" s="336"/>
      <c r="R83" s="394"/>
      <c r="S83" s="394"/>
      <c r="T83" s="394"/>
      <c r="U83" s="359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331"/>
      <c r="AI83" s="331"/>
      <c r="AJ83" s="331"/>
      <c r="AK83" s="331"/>
      <c r="AL83" s="331"/>
      <c r="AM83" s="331"/>
      <c r="AN83" s="331"/>
      <c r="AO83" s="331"/>
      <c r="AP83" s="331"/>
      <c r="AQ83" s="331"/>
      <c r="AR83" s="331"/>
      <c r="AS83" s="331"/>
      <c r="AT83" s="331"/>
      <c r="AU83" s="331"/>
      <c r="AV83" s="331"/>
      <c r="AW83" s="331"/>
      <c r="AX83" s="331"/>
      <c r="AY83" s="331"/>
      <c r="AZ83" s="331"/>
      <c r="BA83" s="331"/>
      <c r="BB83" s="331"/>
      <c r="BC83" s="331"/>
      <c r="BD83" s="331"/>
      <c r="BE83" s="331"/>
      <c r="BF83" s="331"/>
      <c r="BG83" s="331"/>
      <c r="BH83" s="331"/>
      <c r="BI83" s="331"/>
      <c r="BJ83" s="331"/>
      <c r="BK83" s="331"/>
      <c r="BL83" s="331"/>
      <c r="BM83" s="331"/>
      <c r="BN83" s="331"/>
      <c r="BO83" s="331"/>
      <c r="BP83" s="331"/>
      <c r="BQ83" s="331"/>
      <c r="BR83" s="331"/>
      <c r="BS83" s="331"/>
      <c r="BT83" s="331"/>
      <c r="BU83" s="331"/>
      <c r="BV83" s="331"/>
      <c r="BW83" s="331"/>
      <c r="BX83" s="331"/>
      <c r="BY83" s="331"/>
      <c r="BZ83" s="331"/>
      <c r="CA83" s="331"/>
      <c r="CB83" s="331"/>
      <c r="CC83" s="331"/>
      <c r="CD83" s="331"/>
      <c r="CE83" s="331"/>
      <c r="CF83" s="331"/>
      <c r="CG83" s="331"/>
      <c r="CH83" s="331"/>
      <c r="CI83" s="331"/>
      <c r="CJ83" s="331"/>
      <c r="CK83" s="331"/>
      <c r="CL83" s="331"/>
      <c r="CM83" s="331"/>
      <c r="CN83" s="331"/>
      <c r="CO83" s="331"/>
      <c r="CP83" s="331"/>
      <c r="CQ83" s="331"/>
      <c r="CR83" s="331"/>
      <c r="CS83" s="331"/>
      <c r="CT83" s="331"/>
      <c r="CU83" s="331"/>
      <c r="CV83" s="331"/>
      <c r="CW83" s="331"/>
      <c r="CX83" s="331"/>
      <c r="CY83" s="331"/>
      <c r="CZ83" s="331"/>
      <c r="DA83" s="331"/>
      <c r="DB83" s="331"/>
      <c r="DC83" s="331"/>
      <c r="DD83" s="331"/>
      <c r="DE83" s="331"/>
    </row>
    <row r="84" spans="2:109" ht="15" customHeight="1">
      <c r="B84" s="331"/>
      <c r="C84" s="331"/>
      <c r="D84" s="331"/>
      <c r="E84" s="331"/>
      <c r="F84" s="331"/>
      <c r="G84" s="331"/>
      <c r="H84" s="331"/>
      <c r="I84" s="332"/>
      <c r="J84" s="331"/>
      <c r="K84" s="331"/>
      <c r="P84" s="331"/>
      <c r="Q84" s="336"/>
      <c r="R84" s="366"/>
      <c r="S84" s="366"/>
      <c r="T84" s="366"/>
      <c r="U84" s="367"/>
      <c r="V84" s="331"/>
      <c r="W84" s="331"/>
      <c r="X84" s="331"/>
      <c r="Y84" s="331"/>
      <c r="Z84" s="331"/>
      <c r="AA84" s="331"/>
      <c r="AB84" s="331"/>
      <c r="AC84" s="331"/>
      <c r="AD84" s="331"/>
      <c r="AE84" s="331"/>
      <c r="AF84" s="331"/>
      <c r="AG84" s="331"/>
      <c r="AH84" s="331"/>
      <c r="AI84" s="331"/>
      <c r="AJ84" s="331"/>
      <c r="AK84" s="331"/>
      <c r="AL84" s="331"/>
      <c r="AM84" s="331"/>
      <c r="AN84" s="331"/>
      <c r="AO84" s="331"/>
      <c r="AP84" s="331"/>
      <c r="AQ84" s="331"/>
      <c r="AR84" s="331"/>
      <c r="AS84" s="331"/>
      <c r="AT84" s="331"/>
      <c r="AU84" s="331"/>
      <c r="AV84" s="331"/>
      <c r="AW84" s="331"/>
      <c r="AX84" s="331"/>
      <c r="AY84" s="331"/>
      <c r="AZ84" s="331"/>
      <c r="BA84" s="331"/>
      <c r="BB84" s="331"/>
      <c r="BC84" s="331"/>
      <c r="BD84" s="331"/>
      <c r="BE84" s="331"/>
      <c r="BF84" s="331"/>
      <c r="BG84" s="331"/>
      <c r="BH84" s="331"/>
      <c r="BI84" s="331"/>
      <c r="BJ84" s="331"/>
      <c r="BK84" s="331"/>
      <c r="BL84" s="331"/>
      <c r="BM84" s="331"/>
      <c r="BN84" s="331"/>
      <c r="BO84" s="331"/>
      <c r="BP84" s="331"/>
      <c r="BQ84" s="331"/>
      <c r="BR84" s="331"/>
      <c r="BS84" s="331"/>
      <c r="BT84" s="331"/>
      <c r="BU84" s="331"/>
      <c r="BV84" s="331"/>
      <c r="BW84" s="331"/>
      <c r="BX84" s="331"/>
      <c r="BY84" s="331"/>
      <c r="BZ84" s="331"/>
      <c r="CA84" s="331"/>
      <c r="CB84" s="331"/>
      <c r="CC84" s="331"/>
      <c r="CD84" s="331"/>
      <c r="CE84" s="331"/>
      <c r="CF84" s="331"/>
      <c r="CG84" s="331"/>
      <c r="CH84" s="331"/>
      <c r="CI84" s="331"/>
      <c r="CJ84" s="331"/>
      <c r="CK84" s="331"/>
      <c r="CL84" s="331"/>
      <c r="CM84" s="331"/>
      <c r="CN84" s="331"/>
      <c r="CO84" s="331"/>
      <c r="CP84" s="331"/>
      <c r="CQ84" s="331"/>
      <c r="CR84" s="331"/>
      <c r="CS84" s="331"/>
      <c r="CT84" s="331"/>
      <c r="CU84" s="331"/>
      <c r="CV84" s="331"/>
      <c r="CW84" s="331"/>
      <c r="CX84" s="331"/>
      <c r="CY84" s="331"/>
      <c r="CZ84" s="331"/>
      <c r="DA84" s="331"/>
      <c r="DB84" s="331"/>
      <c r="DC84" s="331"/>
      <c r="DD84" s="331"/>
      <c r="DE84" s="331"/>
    </row>
    <row r="85" spans="2:109" ht="16.149999999999999" customHeight="1">
      <c r="B85" s="331"/>
      <c r="C85" s="331"/>
      <c r="D85" s="331"/>
      <c r="E85" s="331"/>
      <c r="F85" s="331"/>
      <c r="G85" s="331"/>
      <c r="H85" s="331"/>
      <c r="I85" s="332"/>
      <c r="J85" s="331"/>
      <c r="K85" s="331"/>
      <c r="P85" s="331"/>
      <c r="Q85" s="336"/>
      <c r="R85" s="343" t="s">
        <v>195</v>
      </c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331"/>
      <c r="BC85" s="331"/>
      <c r="BD85" s="331"/>
      <c r="BE85" s="331"/>
      <c r="BF85" s="331"/>
      <c r="BG85" s="331"/>
      <c r="BH85" s="331"/>
      <c r="BI85" s="331"/>
      <c r="BJ85" s="331"/>
      <c r="BK85" s="331"/>
      <c r="BL85" s="331"/>
      <c r="BM85" s="331"/>
      <c r="BN85" s="331"/>
      <c r="BO85" s="331"/>
      <c r="BP85" s="331"/>
      <c r="BQ85" s="331"/>
      <c r="BR85" s="331"/>
      <c r="BS85" s="331"/>
      <c r="BT85" s="331"/>
      <c r="BU85" s="331"/>
      <c r="BV85" s="331"/>
      <c r="BW85" s="331"/>
      <c r="BX85" s="331"/>
      <c r="BY85" s="331"/>
      <c r="BZ85" s="331"/>
      <c r="CA85" s="331"/>
      <c r="CB85" s="331"/>
      <c r="CC85" s="331"/>
      <c r="CD85" s="331"/>
      <c r="CE85" s="331"/>
      <c r="CF85" s="331"/>
      <c r="CG85" s="331"/>
      <c r="CH85" s="331"/>
      <c r="CI85" s="331"/>
      <c r="CJ85" s="331"/>
      <c r="CK85" s="331"/>
      <c r="CL85" s="331"/>
      <c r="CM85" s="331"/>
      <c r="CN85" s="331"/>
      <c r="CO85" s="331"/>
      <c r="CP85" s="331"/>
      <c r="CQ85" s="331"/>
      <c r="CR85" s="331"/>
      <c r="CS85" s="331"/>
      <c r="CT85" s="331"/>
      <c r="CU85" s="331"/>
      <c r="CV85" s="331"/>
      <c r="CW85" s="331"/>
      <c r="CX85" s="331"/>
      <c r="CY85" s="331"/>
      <c r="CZ85" s="331"/>
      <c r="DA85" s="331"/>
      <c r="DB85" s="331"/>
      <c r="DC85" s="331"/>
      <c r="DD85" s="331"/>
      <c r="DE85" s="331"/>
    </row>
    <row r="86" spans="2:109" ht="16.5" customHeight="1">
      <c r="B86" s="331"/>
      <c r="C86" s="331"/>
      <c r="D86" s="331"/>
      <c r="E86" s="331"/>
      <c r="F86" s="331"/>
      <c r="G86" s="331"/>
      <c r="H86" s="331"/>
      <c r="I86" s="332"/>
      <c r="J86" s="331"/>
      <c r="K86" s="331"/>
      <c r="P86" s="331"/>
      <c r="Q86" s="336"/>
      <c r="R86" s="344" t="s">
        <v>213</v>
      </c>
      <c r="S86" s="345" t="s">
        <v>153</v>
      </c>
      <c r="T86" s="375">
        <v>44207</v>
      </c>
      <c r="U86" s="381" t="s">
        <v>251</v>
      </c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  <c r="AF86" s="331"/>
      <c r="AG86" s="331"/>
      <c r="AH86" s="331"/>
      <c r="AI86" s="331"/>
      <c r="AJ86" s="331"/>
      <c r="AK86" s="331"/>
      <c r="AL86" s="331"/>
      <c r="AM86" s="331"/>
      <c r="AN86" s="331"/>
      <c r="AO86" s="331"/>
      <c r="AP86" s="331"/>
      <c r="AQ86" s="331"/>
      <c r="AR86" s="331"/>
      <c r="AS86" s="331"/>
      <c r="AT86" s="331"/>
      <c r="AU86" s="331"/>
      <c r="AV86" s="331"/>
      <c r="AW86" s="331"/>
      <c r="AX86" s="331"/>
      <c r="AY86" s="331"/>
      <c r="AZ86" s="331"/>
      <c r="BA86" s="331"/>
      <c r="BB86" s="331"/>
      <c r="BC86" s="331"/>
      <c r="BD86" s="331"/>
      <c r="BE86" s="331"/>
      <c r="BF86" s="331"/>
      <c r="BG86" s="331"/>
      <c r="BH86" s="331"/>
      <c r="BI86" s="331"/>
      <c r="BJ86" s="331"/>
      <c r="BK86" s="331"/>
      <c r="BL86" s="331"/>
      <c r="BM86" s="331"/>
      <c r="BN86" s="331"/>
      <c r="BO86" s="331"/>
      <c r="BP86" s="331"/>
      <c r="BQ86" s="331"/>
      <c r="BR86" s="331"/>
      <c r="BS86" s="331"/>
      <c r="BT86" s="331"/>
      <c r="BU86" s="331"/>
      <c r="BV86" s="331"/>
      <c r="BW86" s="331"/>
      <c r="BX86" s="331"/>
      <c r="BY86" s="331"/>
      <c r="BZ86" s="331"/>
      <c r="CA86" s="331"/>
      <c r="CB86" s="331"/>
      <c r="CC86" s="331"/>
      <c r="CD86" s="331"/>
      <c r="CE86" s="331"/>
      <c r="CF86" s="331"/>
      <c r="CG86" s="331"/>
      <c r="CH86" s="331"/>
      <c r="CI86" s="331"/>
      <c r="CJ86" s="331"/>
      <c r="CK86" s="331"/>
      <c r="CL86" s="331"/>
      <c r="CM86" s="331"/>
      <c r="CN86" s="331"/>
      <c r="CO86" s="331"/>
      <c r="CP86" s="331"/>
      <c r="CQ86" s="331"/>
      <c r="CR86" s="331"/>
      <c r="CS86" s="331"/>
      <c r="CT86" s="331"/>
      <c r="CU86" s="331"/>
      <c r="CV86" s="331"/>
      <c r="CW86" s="331"/>
      <c r="CX86" s="331"/>
      <c r="CY86" s="331"/>
      <c r="CZ86" s="331"/>
      <c r="DA86" s="331"/>
      <c r="DB86" s="331"/>
      <c r="DC86" s="331"/>
      <c r="DD86" s="331"/>
      <c r="DE86" s="331"/>
    </row>
    <row r="87" spans="2:109" ht="15.75" customHeight="1">
      <c r="B87" s="331"/>
      <c r="C87" s="331"/>
      <c r="D87" s="331"/>
      <c r="E87" s="331"/>
      <c r="F87" s="331"/>
      <c r="G87" s="331"/>
      <c r="H87" s="331"/>
      <c r="I87" s="332"/>
      <c r="J87" s="331"/>
      <c r="K87" s="331"/>
      <c r="P87" s="331"/>
      <c r="Q87" s="336"/>
      <c r="R87" s="349" t="s">
        <v>221</v>
      </c>
      <c r="S87" s="349" t="s">
        <v>222</v>
      </c>
      <c r="T87" s="349" t="s">
        <v>223</v>
      </c>
      <c r="U87" s="350" t="s">
        <v>4</v>
      </c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1"/>
      <c r="AH87" s="331"/>
      <c r="AI87" s="331"/>
      <c r="AJ87" s="331"/>
      <c r="AK87" s="331"/>
      <c r="AL87" s="331"/>
      <c r="AM87" s="331"/>
      <c r="AN87" s="331"/>
      <c r="AO87" s="331"/>
      <c r="AP87" s="331"/>
      <c r="AQ87" s="331"/>
      <c r="AR87" s="331"/>
      <c r="AS87" s="331"/>
      <c r="AT87" s="331"/>
      <c r="AU87" s="331"/>
      <c r="AV87" s="331"/>
      <c r="AW87" s="331"/>
      <c r="AX87" s="331"/>
      <c r="AY87" s="331"/>
      <c r="AZ87" s="331"/>
      <c r="BA87" s="331"/>
      <c r="BB87" s="331"/>
      <c r="BC87" s="331"/>
      <c r="BD87" s="331"/>
      <c r="BE87" s="331"/>
      <c r="BF87" s="331"/>
      <c r="BG87" s="331"/>
      <c r="BH87" s="331"/>
      <c r="BI87" s="331"/>
      <c r="BJ87" s="331"/>
      <c r="BK87" s="331"/>
      <c r="BL87" s="331"/>
      <c r="BM87" s="331"/>
      <c r="BN87" s="331"/>
      <c r="BO87" s="331"/>
      <c r="BP87" s="331"/>
      <c r="BQ87" s="331"/>
      <c r="BR87" s="331"/>
      <c r="BS87" s="331"/>
      <c r="BT87" s="331"/>
      <c r="BU87" s="331"/>
      <c r="BV87" s="331"/>
      <c r="BW87" s="331"/>
      <c r="BX87" s="331"/>
      <c r="BY87" s="331"/>
      <c r="BZ87" s="331"/>
      <c r="CA87" s="331"/>
      <c r="CB87" s="331"/>
      <c r="CC87" s="331"/>
      <c r="CD87" s="331"/>
      <c r="CE87" s="331"/>
      <c r="CF87" s="331"/>
      <c r="CG87" s="331"/>
      <c r="CH87" s="331"/>
      <c r="CI87" s="331"/>
      <c r="CJ87" s="331"/>
      <c r="CK87" s="331"/>
      <c r="CL87" s="331"/>
      <c r="CM87" s="331"/>
      <c r="CN87" s="331"/>
      <c r="CO87" s="331"/>
      <c r="CP87" s="331"/>
      <c r="CQ87" s="331"/>
      <c r="CR87" s="331"/>
      <c r="CS87" s="331"/>
      <c r="CT87" s="331"/>
      <c r="CU87" s="331"/>
      <c r="CV87" s="331"/>
      <c r="CW87" s="331"/>
      <c r="CX87" s="331"/>
      <c r="CY87" s="331"/>
      <c r="CZ87" s="331"/>
      <c r="DA87" s="331"/>
      <c r="DB87" s="331"/>
      <c r="DC87" s="331"/>
      <c r="DD87" s="331"/>
      <c r="DE87" s="331"/>
    </row>
    <row r="88" spans="2:109" ht="15">
      <c r="B88" s="331"/>
      <c r="C88" s="331"/>
      <c r="D88" s="331"/>
      <c r="E88" s="331"/>
      <c r="F88" s="331"/>
      <c r="G88" s="331"/>
      <c r="H88" s="331"/>
      <c r="I88" s="332"/>
      <c r="J88" s="331"/>
      <c r="K88" s="331"/>
      <c r="P88" s="331"/>
      <c r="Q88" s="336"/>
      <c r="R88" s="354">
        <v>1</v>
      </c>
      <c r="S88" s="244" t="s">
        <v>287</v>
      </c>
      <c r="T88" s="244" t="s">
        <v>244</v>
      </c>
      <c r="U88" s="356">
        <v>32</v>
      </c>
      <c r="V88" s="331"/>
      <c r="W88" s="331"/>
      <c r="X88" s="331"/>
      <c r="Y88" s="331"/>
      <c r="Z88" s="331"/>
      <c r="AA88" s="331"/>
      <c r="AB88" s="331"/>
      <c r="AC88" s="331"/>
      <c r="AD88" s="331"/>
      <c r="AE88" s="331"/>
      <c r="AF88" s="331"/>
      <c r="AG88" s="331"/>
      <c r="AH88" s="331"/>
      <c r="AI88" s="331"/>
      <c r="AJ88" s="331"/>
      <c r="AK88" s="331"/>
      <c r="AL88" s="331"/>
      <c r="AM88" s="331"/>
      <c r="AN88" s="331"/>
      <c r="AO88" s="331"/>
      <c r="AP88" s="331"/>
      <c r="AQ88" s="331"/>
      <c r="AR88" s="331"/>
      <c r="AS88" s="331"/>
      <c r="AT88" s="331"/>
      <c r="AU88" s="331"/>
      <c r="AV88" s="331"/>
      <c r="AW88" s="331"/>
      <c r="AX88" s="331"/>
      <c r="AY88" s="331"/>
      <c r="AZ88" s="331"/>
      <c r="BA88" s="331"/>
      <c r="BB88" s="331"/>
      <c r="BC88" s="331"/>
      <c r="BD88" s="331"/>
      <c r="BE88" s="331"/>
      <c r="BF88" s="331"/>
      <c r="BG88" s="331"/>
      <c r="BH88" s="331"/>
      <c r="BI88" s="331"/>
      <c r="BJ88" s="331"/>
      <c r="BK88" s="331"/>
      <c r="BL88" s="331"/>
      <c r="BM88" s="331"/>
      <c r="BN88" s="331"/>
      <c r="BO88" s="331"/>
      <c r="BP88" s="331"/>
      <c r="BQ88" s="331"/>
      <c r="BR88" s="331"/>
      <c r="BS88" s="331"/>
      <c r="BT88" s="331"/>
      <c r="BU88" s="331"/>
      <c r="BV88" s="331"/>
      <c r="BW88" s="331"/>
      <c r="BX88" s="331"/>
      <c r="BY88" s="331"/>
      <c r="BZ88" s="331"/>
      <c r="CA88" s="331"/>
      <c r="CB88" s="331"/>
      <c r="CC88" s="331"/>
      <c r="CD88" s="331"/>
      <c r="CE88" s="331"/>
      <c r="CF88" s="331"/>
      <c r="CG88" s="331"/>
      <c r="CH88" s="331"/>
      <c r="CI88" s="331"/>
      <c r="CJ88" s="331"/>
      <c r="CK88" s="331"/>
      <c r="CL88" s="331"/>
      <c r="CM88" s="331"/>
      <c r="CN88" s="331"/>
      <c r="CO88" s="331"/>
      <c r="CP88" s="331"/>
      <c r="CQ88" s="331"/>
      <c r="CR88" s="331"/>
      <c r="CS88" s="331"/>
      <c r="CT88" s="331"/>
      <c r="CU88" s="331"/>
      <c r="CV88" s="331"/>
      <c r="CW88" s="331"/>
      <c r="CX88" s="331"/>
      <c r="CY88" s="331"/>
      <c r="CZ88" s="331"/>
      <c r="DA88" s="331"/>
      <c r="DB88" s="331"/>
      <c r="DC88" s="331"/>
      <c r="DD88" s="331"/>
      <c r="DE88" s="331"/>
    </row>
    <row r="89" spans="2:109" ht="15.6" customHeight="1">
      <c r="B89" s="331"/>
      <c r="C89" s="331"/>
      <c r="D89" s="331"/>
      <c r="E89" s="331"/>
      <c r="F89" s="331"/>
      <c r="G89" s="331"/>
      <c r="H89" s="331"/>
      <c r="I89" s="332"/>
      <c r="J89" s="331"/>
      <c r="K89" s="331"/>
      <c r="P89" s="331"/>
      <c r="Q89" s="336"/>
      <c r="R89" s="394"/>
      <c r="S89" s="394"/>
      <c r="T89" s="394"/>
      <c r="U89" s="359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  <c r="AU89" s="331"/>
      <c r="AV89" s="331"/>
      <c r="AW89" s="331"/>
      <c r="AX89" s="331"/>
      <c r="AY89" s="331"/>
      <c r="AZ89" s="331"/>
      <c r="BA89" s="331"/>
      <c r="BB89" s="331"/>
      <c r="BC89" s="331"/>
      <c r="BD89" s="331"/>
      <c r="BE89" s="331"/>
      <c r="BF89" s="331"/>
      <c r="BG89" s="331"/>
      <c r="BH89" s="331"/>
      <c r="BI89" s="331"/>
      <c r="BJ89" s="331"/>
      <c r="BK89" s="331"/>
      <c r="BL89" s="331"/>
      <c r="BM89" s="331"/>
      <c r="BN89" s="331"/>
      <c r="BO89" s="331"/>
      <c r="BP89" s="331"/>
      <c r="BQ89" s="331"/>
      <c r="BR89" s="331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  <c r="CC89" s="331"/>
      <c r="CD89" s="331"/>
      <c r="CE89" s="331"/>
      <c r="CF89" s="331"/>
      <c r="CG89" s="331"/>
      <c r="CH89" s="331"/>
      <c r="CI89" s="331"/>
      <c r="CJ89" s="331"/>
      <c r="CK89" s="331"/>
      <c r="CL89" s="331"/>
      <c r="CM89" s="331"/>
      <c r="CN89" s="331"/>
      <c r="CO89" s="331"/>
      <c r="CP89" s="331"/>
      <c r="CQ89" s="331"/>
      <c r="CR89" s="331"/>
      <c r="CS89" s="331"/>
      <c r="CT89" s="331"/>
      <c r="CU89" s="331"/>
      <c r="CV89" s="331"/>
      <c r="CW89" s="331"/>
      <c r="CX89" s="331"/>
      <c r="CY89" s="331"/>
      <c r="CZ89" s="331"/>
      <c r="DA89" s="331"/>
      <c r="DB89" s="331"/>
      <c r="DC89" s="331"/>
      <c r="DD89" s="331"/>
      <c r="DE89" s="331"/>
    </row>
    <row r="90" spans="2:109" ht="14.45" customHeight="1">
      <c r="B90" s="331"/>
      <c r="C90" s="331"/>
      <c r="D90" s="331"/>
      <c r="E90" s="331"/>
      <c r="F90" s="331"/>
      <c r="G90" s="331"/>
      <c r="H90" s="331"/>
      <c r="I90" s="332"/>
      <c r="J90" s="331"/>
      <c r="K90" s="331"/>
      <c r="P90" s="331"/>
      <c r="Q90" s="336"/>
      <c r="R90" s="2"/>
      <c r="S90" s="2"/>
      <c r="T90" s="2"/>
      <c r="U90" s="37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1"/>
      <c r="CC90" s="331"/>
      <c r="CD90" s="331"/>
      <c r="CE90" s="331"/>
      <c r="CF90" s="331"/>
      <c r="CG90" s="331"/>
      <c r="CH90" s="331"/>
      <c r="CI90" s="331"/>
      <c r="CJ90" s="331"/>
      <c r="CK90" s="331"/>
      <c r="CL90" s="331"/>
      <c r="CM90" s="331"/>
      <c r="CN90" s="331"/>
      <c r="CO90" s="331"/>
      <c r="CP90" s="331"/>
      <c r="CQ90" s="331"/>
      <c r="CR90" s="331"/>
      <c r="CS90" s="331"/>
      <c r="CT90" s="331"/>
      <c r="CU90" s="331"/>
      <c r="CV90" s="331"/>
      <c r="CW90" s="331"/>
      <c r="CX90" s="331"/>
      <c r="CY90" s="331"/>
      <c r="CZ90" s="331"/>
      <c r="DA90" s="331"/>
      <c r="DB90" s="331"/>
      <c r="DC90" s="331"/>
      <c r="DD90" s="331"/>
      <c r="DE90" s="331"/>
    </row>
    <row r="91" spans="2:109" ht="15">
      <c r="B91" s="331"/>
      <c r="C91" s="331"/>
      <c r="D91" s="331"/>
      <c r="E91" s="331"/>
      <c r="F91" s="331"/>
      <c r="G91" s="331"/>
      <c r="H91" s="331"/>
      <c r="I91" s="332"/>
      <c r="J91" s="331"/>
      <c r="K91" s="331"/>
      <c r="P91" s="331"/>
      <c r="Q91" s="336"/>
      <c r="R91" s="372"/>
      <c r="S91" s="386"/>
      <c r="T91" s="386"/>
      <c r="U91" s="37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  <c r="AL91" s="331"/>
      <c r="AM91" s="331"/>
      <c r="AN91" s="331"/>
      <c r="AO91" s="331"/>
      <c r="AP91" s="331"/>
      <c r="AQ91" s="331"/>
      <c r="AR91" s="331"/>
      <c r="AS91" s="331"/>
      <c r="AT91" s="331"/>
      <c r="AU91" s="331"/>
      <c r="AV91" s="331"/>
      <c r="AW91" s="331"/>
      <c r="AX91" s="331"/>
      <c r="AY91" s="331"/>
      <c r="AZ91" s="331"/>
      <c r="BA91" s="331"/>
      <c r="BB91" s="331"/>
      <c r="BC91" s="331"/>
      <c r="BD91" s="331"/>
      <c r="BE91" s="331"/>
      <c r="BF91" s="331"/>
      <c r="BG91" s="331"/>
      <c r="BH91" s="331"/>
      <c r="BI91" s="331"/>
      <c r="BJ91" s="331"/>
      <c r="BK91" s="331"/>
      <c r="BL91" s="331"/>
      <c r="BM91" s="331"/>
      <c r="BN91" s="331"/>
      <c r="BO91" s="331"/>
      <c r="BP91" s="331"/>
      <c r="BQ91" s="331"/>
      <c r="BR91" s="331"/>
      <c r="BS91" s="331"/>
      <c r="BT91" s="331"/>
      <c r="BU91" s="331"/>
      <c r="BV91" s="331"/>
      <c r="BW91" s="331"/>
      <c r="BX91" s="331"/>
      <c r="BY91" s="331"/>
      <c r="BZ91" s="331"/>
      <c r="CA91" s="331"/>
      <c r="CB91" s="331"/>
      <c r="CC91" s="331"/>
      <c r="CD91" s="331"/>
      <c r="CE91" s="331"/>
      <c r="CF91" s="331"/>
      <c r="CG91" s="331"/>
      <c r="CH91" s="331"/>
      <c r="CI91" s="331"/>
      <c r="CJ91" s="331"/>
      <c r="CK91" s="331"/>
      <c r="CL91" s="331"/>
      <c r="CM91" s="331"/>
      <c r="CN91" s="331"/>
      <c r="CO91" s="331"/>
      <c r="CP91" s="331"/>
      <c r="CQ91" s="331"/>
      <c r="CR91" s="331"/>
      <c r="CS91" s="331"/>
      <c r="CT91" s="331"/>
      <c r="CU91" s="331"/>
      <c r="CV91" s="331"/>
      <c r="CW91" s="331"/>
      <c r="CX91" s="331"/>
      <c r="CY91" s="331"/>
      <c r="CZ91" s="331"/>
      <c r="DA91" s="331"/>
      <c r="DB91" s="331"/>
      <c r="DC91" s="331"/>
      <c r="DD91" s="331"/>
      <c r="DE91" s="331"/>
    </row>
    <row r="92" spans="2:109" ht="15.75">
      <c r="B92" s="331"/>
      <c r="C92" s="331"/>
      <c r="D92" s="331"/>
      <c r="E92" s="331"/>
      <c r="F92" s="331"/>
      <c r="G92" s="331"/>
      <c r="H92" s="331"/>
      <c r="I92" s="332"/>
      <c r="J92" s="331"/>
      <c r="K92" s="331"/>
      <c r="L92" s="358"/>
      <c r="N92" s="358"/>
      <c r="O92" s="359"/>
      <c r="P92" s="335"/>
      <c r="Q92" s="336"/>
      <c r="R92" s="343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  <c r="CA92" s="331"/>
      <c r="CB92" s="331"/>
      <c r="CC92" s="331"/>
      <c r="CD92" s="331"/>
      <c r="CE92" s="331"/>
      <c r="CF92" s="331"/>
      <c r="CG92" s="331"/>
      <c r="CH92" s="331"/>
      <c r="CI92" s="331"/>
      <c r="CJ92" s="331"/>
      <c r="CK92" s="331"/>
      <c r="CL92" s="331"/>
      <c r="CM92" s="331"/>
      <c r="CN92" s="331"/>
      <c r="CO92" s="331"/>
      <c r="CP92" s="331"/>
      <c r="CQ92" s="331"/>
      <c r="CR92" s="331"/>
      <c r="CS92" s="331"/>
      <c r="CT92" s="331"/>
      <c r="CU92" s="331"/>
      <c r="CV92" s="331"/>
      <c r="CW92" s="331"/>
      <c r="CX92" s="331"/>
      <c r="CY92" s="331"/>
      <c r="CZ92" s="331"/>
      <c r="DA92" s="331"/>
      <c r="DB92" s="331"/>
      <c r="DC92" s="331"/>
      <c r="DD92" s="331"/>
      <c r="DE92" s="331"/>
    </row>
    <row r="93" spans="2:109" ht="15.75">
      <c r="B93" s="331"/>
      <c r="C93" s="331"/>
      <c r="D93" s="331"/>
      <c r="E93" s="331"/>
      <c r="F93" s="331"/>
      <c r="G93" s="331"/>
      <c r="H93" s="331"/>
      <c r="I93" s="332"/>
      <c r="J93" s="331"/>
      <c r="K93" s="331"/>
      <c r="L93" s="374" t="s">
        <v>185</v>
      </c>
      <c r="M93" s="333"/>
      <c r="N93" s="333"/>
      <c r="O93" s="334"/>
      <c r="P93" s="335"/>
      <c r="Q93" s="336"/>
      <c r="R93" s="343" t="s">
        <v>195</v>
      </c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  <c r="CA93" s="331"/>
      <c r="CB93" s="331"/>
      <c r="CC93" s="331"/>
      <c r="CD93" s="331"/>
      <c r="CE93" s="331"/>
      <c r="CF93" s="331"/>
      <c r="CG93" s="331"/>
      <c r="CH93" s="331"/>
      <c r="CI93" s="331"/>
      <c r="CJ93" s="331"/>
      <c r="CK93" s="331"/>
      <c r="CL93" s="331"/>
      <c r="CM93" s="331"/>
      <c r="CN93" s="331"/>
      <c r="CO93" s="331"/>
      <c r="CP93" s="331"/>
      <c r="CQ93" s="331"/>
      <c r="CR93" s="331"/>
      <c r="CS93" s="331"/>
      <c r="CT93" s="331"/>
      <c r="CU93" s="331"/>
      <c r="CV93" s="331"/>
      <c r="CW93" s="331"/>
      <c r="CX93" s="331"/>
      <c r="CY93" s="331"/>
      <c r="CZ93" s="331"/>
      <c r="DA93" s="331"/>
      <c r="DB93" s="331"/>
      <c r="DC93" s="331"/>
      <c r="DD93" s="331"/>
      <c r="DE93" s="331"/>
    </row>
    <row r="94" spans="2:109" ht="15.75">
      <c r="B94" s="331"/>
      <c r="C94" s="331"/>
      <c r="D94" s="331"/>
      <c r="E94" s="331"/>
      <c r="F94" s="331"/>
      <c r="G94" s="331"/>
      <c r="H94" s="331"/>
      <c r="I94" s="332"/>
      <c r="J94" s="331"/>
      <c r="K94" s="331"/>
      <c r="L94" s="344" t="s">
        <v>192</v>
      </c>
      <c r="M94" s="345" t="s">
        <v>177</v>
      </c>
      <c r="N94" s="375">
        <v>44212</v>
      </c>
      <c r="O94" s="347" t="s">
        <v>250</v>
      </c>
      <c r="P94" s="335"/>
      <c r="Q94" s="336"/>
      <c r="R94" s="344" t="s">
        <v>211</v>
      </c>
      <c r="S94" s="345" t="s">
        <v>153</v>
      </c>
      <c r="T94" s="375">
        <v>44207</v>
      </c>
      <c r="U94" s="347" t="s">
        <v>251</v>
      </c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</row>
    <row r="95" spans="2:109" ht="15">
      <c r="B95" s="331"/>
      <c r="C95" s="331"/>
      <c r="D95" s="331"/>
      <c r="E95" s="331"/>
      <c r="F95" s="331"/>
      <c r="G95" s="331"/>
      <c r="H95" s="331"/>
      <c r="I95" s="332"/>
      <c r="J95" s="331"/>
      <c r="K95" s="331"/>
      <c r="L95" s="349" t="s">
        <v>221</v>
      </c>
      <c r="M95" s="349" t="s">
        <v>222</v>
      </c>
      <c r="N95" s="349" t="s">
        <v>223</v>
      </c>
      <c r="O95" s="350" t="s">
        <v>4</v>
      </c>
      <c r="P95" s="335"/>
      <c r="Q95" s="336"/>
      <c r="R95" s="349" t="s">
        <v>221</v>
      </c>
      <c r="S95" s="349" t="s">
        <v>222</v>
      </c>
      <c r="T95" s="349" t="s">
        <v>223</v>
      </c>
      <c r="U95" s="350" t="s">
        <v>4</v>
      </c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</row>
    <row r="96" spans="2:109" ht="15">
      <c r="B96" s="331"/>
      <c r="C96" s="331"/>
      <c r="D96" s="331"/>
      <c r="E96" s="331"/>
      <c r="F96" s="331"/>
      <c r="G96" s="331"/>
      <c r="H96" s="331"/>
      <c r="I96" s="332"/>
      <c r="J96" s="331"/>
      <c r="K96" s="331"/>
      <c r="L96" s="363">
        <v>1</v>
      </c>
      <c r="M96" s="377" t="s">
        <v>295</v>
      </c>
      <c r="N96" s="377" t="s">
        <v>296</v>
      </c>
      <c r="O96" s="361">
        <v>13</v>
      </c>
      <c r="P96" s="335"/>
      <c r="Q96" s="336"/>
      <c r="R96" s="354">
        <v>1</v>
      </c>
      <c r="S96" s="244" t="s">
        <v>341</v>
      </c>
      <c r="T96" s="244" t="s">
        <v>285</v>
      </c>
      <c r="U96" s="356">
        <v>34</v>
      </c>
      <c r="V96" s="331"/>
      <c r="W96" s="331"/>
      <c r="X96" s="331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</row>
    <row r="97" spans="2:109" ht="15">
      <c r="B97" s="331"/>
      <c r="C97" s="331"/>
      <c r="D97" s="331"/>
      <c r="E97" s="331"/>
      <c r="F97" s="331"/>
      <c r="G97" s="331"/>
      <c r="H97" s="331"/>
      <c r="I97" s="332"/>
      <c r="J97" s="331"/>
      <c r="K97" s="331"/>
      <c r="L97" s="363">
        <v>2</v>
      </c>
      <c r="M97" s="377" t="s">
        <v>297</v>
      </c>
      <c r="N97" s="377" t="s">
        <v>298</v>
      </c>
      <c r="O97" s="361">
        <v>13</v>
      </c>
      <c r="P97" s="335"/>
      <c r="Q97" s="336"/>
      <c r="R97" s="354">
        <v>2</v>
      </c>
      <c r="S97" s="244" t="s">
        <v>286</v>
      </c>
      <c r="T97" s="244" t="s">
        <v>237</v>
      </c>
      <c r="U97" s="356">
        <v>34</v>
      </c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</row>
    <row r="98" spans="2:109" ht="15">
      <c r="B98" s="331"/>
      <c r="C98" s="331"/>
      <c r="D98" s="331"/>
      <c r="E98" s="331"/>
      <c r="F98" s="331"/>
      <c r="G98" s="331"/>
      <c r="H98" s="331"/>
      <c r="I98" s="332"/>
      <c r="J98" s="331"/>
      <c r="K98" s="331"/>
      <c r="L98" s="363">
        <v>3</v>
      </c>
      <c r="M98" s="377" t="s">
        <v>299</v>
      </c>
      <c r="N98" s="377" t="s">
        <v>240</v>
      </c>
      <c r="O98" s="361">
        <v>13</v>
      </c>
      <c r="P98" s="335"/>
      <c r="Q98" s="336"/>
      <c r="R98" s="394"/>
      <c r="S98" s="394"/>
      <c r="T98" s="394"/>
      <c r="U98" s="359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</row>
    <row r="99" spans="2:109" ht="15">
      <c r="B99" s="331"/>
      <c r="C99" s="331"/>
      <c r="D99" s="331"/>
      <c r="E99" s="331"/>
      <c r="F99" s="331"/>
      <c r="G99" s="331"/>
      <c r="H99" s="331"/>
      <c r="I99" s="332"/>
      <c r="J99" s="331"/>
      <c r="K99" s="331"/>
      <c r="L99" s="363">
        <v>4</v>
      </c>
      <c r="M99" s="377" t="s">
        <v>300</v>
      </c>
      <c r="N99" s="377" t="s">
        <v>301</v>
      </c>
      <c r="O99" s="361">
        <v>13</v>
      </c>
      <c r="P99" s="335"/>
      <c r="Q99" s="336"/>
      <c r="R99" s="366"/>
      <c r="S99" s="366"/>
      <c r="T99" s="366"/>
      <c r="U99" s="367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</row>
    <row r="100" spans="2:109" ht="15.75">
      <c r="B100" s="331"/>
      <c r="C100" s="331"/>
      <c r="D100" s="331"/>
      <c r="E100" s="331"/>
      <c r="F100" s="331"/>
      <c r="G100" s="331"/>
      <c r="H100" s="331"/>
      <c r="I100" s="332"/>
      <c r="J100" s="331"/>
      <c r="K100" s="331"/>
      <c r="L100" s="363">
        <v>5</v>
      </c>
      <c r="M100" s="377" t="s">
        <v>302</v>
      </c>
      <c r="N100" s="377" t="s">
        <v>260</v>
      </c>
      <c r="O100" s="361">
        <v>13</v>
      </c>
      <c r="P100" s="335"/>
      <c r="Q100" s="336"/>
      <c r="R100" s="343" t="s">
        <v>195</v>
      </c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</row>
    <row r="101" spans="2:109" ht="15.75">
      <c r="B101" s="331"/>
      <c r="C101" s="331"/>
      <c r="D101" s="331"/>
      <c r="E101" s="331"/>
      <c r="F101" s="331"/>
      <c r="G101" s="331"/>
      <c r="H101" s="331"/>
      <c r="I101" s="332"/>
      <c r="J101" s="331"/>
      <c r="K101" s="331"/>
      <c r="L101" s="363">
        <v>6</v>
      </c>
      <c r="M101" s="377" t="s">
        <v>303</v>
      </c>
      <c r="N101" s="377" t="s">
        <v>304</v>
      </c>
      <c r="O101" s="361">
        <v>13</v>
      </c>
      <c r="P101" s="335"/>
      <c r="Q101" s="336"/>
      <c r="R101" s="344" t="s">
        <v>213</v>
      </c>
      <c r="S101" s="345" t="s">
        <v>153</v>
      </c>
      <c r="T101" s="375">
        <v>44207</v>
      </c>
      <c r="U101" s="381" t="s">
        <v>251</v>
      </c>
      <c r="V101" s="331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</row>
    <row r="102" spans="2:109" ht="15">
      <c r="B102" s="331"/>
      <c r="C102" s="331"/>
      <c r="D102" s="331"/>
      <c r="E102" s="331"/>
      <c r="F102" s="331"/>
      <c r="G102" s="331"/>
      <c r="H102" s="331"/>
      <c r="I102" s="332"/>
      <c r="J102" s="331"/>
      <c r="K102" s="331"/>
      <c r="L102" s="363">
        <v>7</v>
      </c>
      <c r="M102" s="377" t="s">
        <v>305</v>
      </c>
      <c r="N102" s="377" t="s">
        <v>306</v>
      </c>
      <c r="O102" s="361">
        <v>13</v>
      </c>
      <c r="P102" s="335"/>
      <c r="Q102" s="336"/>
      <c r="R102" s="349" t="s">
        <v>221</v>
      </c>
      <c r="S102" s="349" t="s">
        <v>222</v>
      </c>
      <c r="T102" s="349" t="s">
        <v>223</v>
      </c>
      <c r="U102" s="350" t="s">
        <v>4</v>
      </c>
      <c r="V102" s="331"/>
      <c r="W102" s="331"/>
      <c r="X102" s="331"/>
      <c r="Y102" s="331"/>
      <c r="Z102" s="331"/>
      <c r="AA102" s="331"/>
      <c r="AB102" s="331"/>
      <c r="AC102" s="331"/>
      <c r="AD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</row>
    <row r="103" spans="2:109" ht="15">
      <c r="B103" s="331"/>
      <c r="C103" s="331"/>
      <c r="D103" s="331"/>
      <c r="E103" s="331"/>
      <c r="F103" s="331"/>
      <c r="G103" s="331"/>
      <c r="H103" s="331"/>
      <c r="I103" s="332"/>
      <c r="J103" s="331"/>
      <c r="K103" s="331"/>
      <c r="L103" s="363">
        <v>8</v>
      </c>
      <c r="M103" s="377" t="s">
        <v>305</v>
      </c>
      <c r="N103" s="377" t="s">
        <v>233</v>
      </c>
      <c r="O103" s="361">
        <v>13</v>
      </c>
      <c r="P103" s="335"/>
      <c r="Q103" s="336"/>
      <c r="R103" s="354">
        <v>1</v>
      </c>
      <c r="S103" s="244" t="s">
        <v>287</v>
      </c>
      <c r="T103" s="244" t="s">
        <v>244</v>
      </c>
      <c r="U103" s="356">
        <v>32</v>
      </c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</row>
    <row r="104" spans="2:109" ht="15">
      <c r="B104" s="331"/>
      <c r="C104" s="331"/>
      <c r="D104" s="331"/>
      <c r="E104" s="331"/>
      <c r="F104" s="331"/>
      <c r="G104" s="331"/>
      <c r="H104" s="331"/>
      <c r="I104" s="332"/>
      <c r="J104" s="331"/>
      <c r="K104" s="331"/>
      <c r="L104" s="363">
        <v>9</v>
      </c>
      <c r="M104" s="377" t="s">
        <v>241</v>
      </c>
      <c r="N104" s="377" t="s">
        <v>307</v>
      </c>
      <c r="O104" s="361">
        <v>13</v>
      </c>
      <c r="P104" s="335"/>
      <c r="Q104" s="336"/>
      <c r="R104" s="2"/>
      <c r="S104" s="2"/>
      <c r="T104" s="2"/>
      <c r="U104" s="359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</row>
    <row r="105" spans="2:109" ht="15">
      <c r="B105" s="331"/>
      <c r="C105" s="331"/>
      <c r="D105" s="331"/>
      <c r="E105" s="331"/>
      <c r="F105" s="331"/>
      <c r="G105" s="331"/>
      <c r="H105" s="331"/>
      <c r="I105" s="332"/>
      <c r="J105" s="331"/>
      <c r="K105" s="331"/>
      <c r="L105" s="363">
        <v>10</v>
      </c>
      <c r="M105" s="377" t="s">
        <v>308</v>
      </c>
      <c r="N105" s="377" t="s">
        <v>309</v>
      </c>
      <c r="O105" s="361">
        <v>13</v>
      </c>
      <c r="P105" s="335"/>
      <c r="Q105" s="336"/>
      <c r="R105" s="2"/>
      <c r="S105" s="2"/>
      <c r="T105" s="2"/>
      <c r="U105" s="359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</row>
    <row r="106" spans="2:109" ht="14.25">
      <c r="B106" s="331"/>
      <c r="C106" s="331"/>
      <c r="D106" s="331"/>
      <c r="E106" s="331"/>
      <c r="F106" s="331"/>
      <c r="G106" s="331"/>
      <c r="H106" s="331"/>
      <c r="I106" s="332"/>
      <c r="J106" s="331"/>
      <c r="K106" s="331"/>
      <c r="L106" s="394"/>
      <c r="M106" s="394"/>
      <c r="N106" s="394"/>
      <c r="O106" s="359"/>
      <c r="P106" s="335"/>
      <c r="Q106" s="336"/>
      <c r="R106" s="2"/>
      <c r="S106" s="2"/>
      <c r="T106" s="2"/>
      <c r="U106" s="359"/>
      <c r="V106" s="331"/>
      <c r="W106" s="331"/>
      <c r="X106" s="331"/>
      <c r="Y106" s="331"/>
      <c r="Z106" s="331"/>
      <c r="AA106" s="331"/>
      <c r="AB106" s="331"/>
      <c r="AC106" s="331"/>
      <c r="AD106" s="331"/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</row>
    <row r="107" spans="2:109" ht="14.25">
      <c r="B107" s="331"/>
      <c r="C107" s="331"/>
      <c r="D107" s="331"/>
      <c r="E107" s="331"/>
      <c r="F107" s="331"/>
      <c r="G107" s="331"/>
      <c r="H107" s="331"/>
      <c r="I107" s="332"/>
      <c r="J107" s="331"/>
      <c r="K107" s="331"/>
      <c r="L107" s="394"/>
      <c r="M107" s="394"/>
      <c r="N107" s="394"/>
      <c r="O107" s="359"/>
      <c r="P107" s="335"/>
      <c r="Q107" s="336"/>
      <c r="R107" s="2"/>
      <c r="S107" s="2"/>
      <c r="T107" s="2"/>
      <c r="U107" s="359"/>
      <c r="V107" s="331"/>
      <c r="W107" s="331"/>
      <c r="X107" s="331"/>
      <c r="Y107" s="331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</row>
    <row r="108" spans="2:109" ht="14.25">
      <c r="B108" s="331"/>
      <c r="C108" s="331"/>
      <c r="D108" s="331"/>
      <c r="E108" s="331"/>
      <c r="F108" s="331"/>
      <c r="G108" s="331"/>
      <c r="H108" s="331"/>
      <c r="I108" s="332"/>
      <c r="J108" s="331"/>
      <c r="K108" s="331"/>
      <c r="L108" s="358"/>
      <c r="N108" s="358"/>
      <c r="O108" s="359"/>
      <c r="P108" s="335"/>
      <c r="Q108" s="336"/>
      <c r="R108" s="394"/>
      <c r="S108" s="394"/>
      <c r="T108" s="394"/>
      <c r="U108" s="359"/>
      <c r="V108" s="331"/>
      <c r="W108" s="331"/>
      <c r="X108" s="331"/>
      <c r="Y108" s="331"/>
      <c r="Z108" s="331"/>
      <c r="AA108" s="331"/>
      <c r="AB108" s="331"/>
      <c r="AC108" s="331"/>
      <c r="AD108" s="331"/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</row>
    <row r="109" spans="2:109" ht="15.75">
      <c r="B109" s="331"/>
      <c r="C109" s="331"/>
      <c r="D109" s="331"/>
      <c r="E109" s="331"/>
      <c r="F109" s="331"/>
      <c r="G109" s="331"/>
      <c r="H109" s="331"/>
      <c r="I109" s="332"/>
      <c r="J109" s="331"/>
      <c r="K109" s="331"/>
      <c r="L109" s="374" t="s">
        <v>185</v>
      </c>
      <c r="M109" s="333"/>
      <c r="N109" s="333"/>
      <c r="O109" s="334"/>
      <c r="P109" s="335"/>
      <c r="Q109" s="336"/>
      <c r="R109" s="343" t="s">
        <v>195</v>
      </c>
      <c r="S109" s="331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</row>
    <row r="110" spans="2:109" ht="15.75">
      <c r="B110" s="331"/>
      <c r="C110" s="331"/>
      <c r="D110" s="331"/>
      <c r="E110" s="331"/>
      <c r="F110" s="331"/>
      <c r="G110" s="331"/>
      <c r="H110" s="331"/>
      <c r="I110" s="332"/>
      <c r="J110" s="331"/>
      <c r="K110" s="331"/>
      <c r="L110" s="344" t="s">
        <v>192</v>
      </c>
      <c r="M110" s="345" t="s">
        <v>177</v>
      </c>
      <c r="N110" s="375">
        <v>44212</v>
      </c>
      <c r="O110" s="347" t="s">
        <v>251</v>
      </c>
      <c r="P110" s="335"/>
      <c r="Q110" s="336"/>
      <c r="R110" s="344" t="s">
        <v>217</v>
      </c>
      <c r="S110" s="345" t="s">
        <v>153</v>
      </c>
      <c r="T110" s="375">
        <v>44213</v>
      </c>
      <c r="U110" s="381" t="s">
        <v>322</v>
      </c>
      <c r="V110" s="331"/>
      <c r="W110" s="331"/>
      <c r="X110" s="331"/>
      <c r="Y110" s="331"/>
      <c r="Z110" s="331"/>
      <c r="AA110" s="331"/>
      <c r="AB110" s="331"/>
      <c r="AC110" s="331"/>
      <c r="AD110" s="331"/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</row>
    <row r="111" spans="2:109" ht="15">
      <c r="B111" s="331"/>
      <c r="C111" s="331"/>
      <c r="D111" s="331"/>
      <c r="E111" s="331"/>
      <c r="F111" s="331"/>
      <c r="G111" s="331"/>
      <c r="H111" s="331"/>
      <c r="I111" s="332"/>
      <c r="J111" s="331"/>
      <c r="K111" s="331"/>
      <c r="L111" s="349" t="s">
        <v>221</v>
      </c>
      <c r="M111" s="349" t="s">
        <v>222</v>
      </c>
      <c r="N111" s="349" t="s">
        <v>223</v>
      </c>
      <c r="O111" s="350" t="s">
        <v>4</v>
      </c>
      <c r="P111" s="335"/>
      <c r="Q111" s="336"/>
      <c r="R111" s="349" t="s">
        <v>221</v>
      </c>
      <c r="S111" s="349" t="s">
        <v>222</v>
      </c>
      <c r="T111" s="349" t="s">
        <v>223</v>
      </c>
      <c r="U111" s="350" t="s">
        <v>4</v>
      </c>
      <c r="V111" s="331"/>
      <c r="W111" s="331"/>
      <c r="X111" s="331"/>
      <c r="Y111" s="331"/>
      <c r="Z111" s="331"/>
      <c r="AA111" s="331"/>
      <c r="AB111" s="331"/>
      <c r="AC111" s="331"/>
      <c r="AD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</row>
    <row r="112" spans="2:109" ht="15">
      <c r="B112" s="331"/>
      <c r="C112" s="331"/>
      <c r="D112" s="331"/>
      <c r="E112" s="331"/>
      <c r="F112" s="331"/>
      <c r="G112" s="331"/>
      <c r="H112" s="331"/>
      <c r="I112" s="332"/>
      <c r="J112" s="331"/>
      <c r="K112" s="331"/>
      <c r="L112" s="363">
        <v>1</v>
      </c>
      <c r="M112" s="377" t="s">
        <v>310</v>
      </c>
      <c r="N112" s="377" t="s">
        <v>311</v>
      </c>
      <c r="O112" s="361">
        <v>13</v>
      </c>
      <c r="P112" s="335"/>
      <c r="Q112" s="336"/>
      <c r="R112" s="382">
        <v>1</v>
      </c>
      <c r="S112" s="377" t="s">
        <v>337</v>
      </c>
      <c r="T112" s="377" t="s">
        <v>228</v>
      </c>
      <c r="U112" s="383">
        <v>13</v>
      </c>
      <c r="V112" s="331"/>
      <c r="W112" s="331"/>
      <c r="X112" s="331"/>
      <c r="Y112" s="331"/>
      <c r="Z112" s="331"/>
      <c r="AA112" s="331"/>
      <c r="AB112" s="331"/>
      <c r="AC112" s="331"/>
      <c r="AD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</row>
    <row r="113" spans="2:109" ht="15">
      <c r="B113" s="331"/>
      <c r="C113" s="331"/>
      <c r="D113" s="331"/>
      <c r="E113" s="331"/>
      <c r="F113" s="331"/>
      <c r="G113" s="331"/>
      <c r="H113" s="331"/>
      <c r="I113" s="332"/>
      <c r="J113" s="331"/>
      <c r="K113" s="331"/>
      <c r="L113" s="363">
        <v>2</v>
      </c>
      <c r="M113" s="377" t="s">
        <v>312</v>
      </c>
      <c r="N113" s="377" t="s">
        <v>313</v>
      </c>
      <c r="O113" s="361">
        <v>13</v>
      </c>
      <c r="P113" s="335"/>
      <c r="Q113" s="370"/>
      <c r="R113" s="394"/>
      <c r="S113" s="394"/>
      <c r="T113" s="394"/>
      <c r="U113" s="359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</row>
    <row r="114" spans="2:109" ht="15">
      <c r="B114" s="331"/>
      <c r="C114" s="331"/>
      <c r="D114" s="331"/>
      <c r="E114" s="331"/>
      <c r="F114" s="331"/>
      <c r="G114" s="331"/>
      <c r="H114" s="331"/>
      <c r="I114" s="332"/>
      <c r="J114" s="331"/>
      <c r="K114" s="331"/>
      <c r="L114" s="363">
        <v>3</v>
      </c>
      <c r="M114" s="377" t="s">
        <v>314</v>
      </c>
      <c r="N114" s="377" t="s">
        <v>242</v>
      </c>
      <c r="O114" s="361">
        <v>13</v>
      </c>
      <c r="P114" s="335"/>
      <c r="Q114" s="370"/>
      <c r="R114" s="394"/>
      <c r="S114" s="394"/>
      <c r="T114" s="394"/>
      <c r="U114" s="359"/>
      <c r="V114" s="331"/>
      <c r="W114" s="331"/>
      <c r="X114" s="331"/>
      <c r="Y114" s="331"/>
      <c r="Z114" s="331"/>
      <c r="AA114" s="331"/>
      <c r="AB114" s="331"/>
      <c r="AC114" s="331"/>
      <c r="AD114" s="331"/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</row>
    <row r="115" spans="2:109" ht="17.25" customHeight="1">
      <c r="B115" s="331"/>
      <c r="C115" s="331"/>
      <c r="D115" s="331"/>
      <c r="E115" s="331"/>
      <c r="F115" s="331"/>
      <c r="G115" s="331"/>
      <c r="H115" s="331"/>
      <c r="I115" s="332"/>
      <c r="J115" s="331"/>
      <c r="K115" s="331"/>
      <c r="L115" s="363">
        <v>4</v>
      </c>
      <c r="M115" s="377" t="s">
        <v>315</v>
      </c>
      <c r="N115" s="377" t="s">
        <v>243</v>
      </c>
      <c r="O115" s="361">
        <v>13</v>
      </c>
      <c r="P115" s="335"/>
      <c r="Q115" s="370"/>
      <c r="R115" s="394"/>
      <c r="S115" s="394"/>
      <c r="T115" s="394"/>
      <c r="U115" s="359"/>
      <c r="V115" s="331"/>
      <c r="W115" s="331"/>
      <c r="X115" s="331"/>
      <c r="Y115" s="331"/>
      <c r="Z115" s="331"/>
      <c r="AA115" s="331"/>
      <c r="AB115" s="331"/>
      <c r="AC115" s="331"/>
      <c r="AD115" s="331"/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</row>
    <row r="116" spans="2:109" ht="15">
      <c r="B116" s="331"/>
      <c r="C116" s="331"/>
      <c r="D116" s="331"/>
      <c r="E116" s="331"/>
      <c r="F116" s="331"/>
      <c r="G116" s="331"/>
      <c r="H116" s="331"/>
      <c r="I116" s="332"/>
      <c r="J116" s="331"/>
      <c r="K116" s="331"/>
      <c r="L116" s="363">
        <v>5</v>
      </c>
      <c r="M116" s="377" t="s">
        <v>316</v>
      </c>
      <c r="N116" s="377" t="s">
        <v>229</v>
      </c>
      <c r="O116" s="361">
        <v>13</v>
      </c>
      <c r="P116" s="335"/>
      <c r="Q116" s="370"/>
      <c r="R116" s="2"/>
      <c r="S116" s="2"/>
      <c r="T116" s="2"/>
      <c r="U116" s="371"/>
      <c r="V116" s="331"/>
      <c r="W116" s="331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</row>
    <row r="117" spans="2:109" ht="15.75">
      <c r="B117" s="331"/>
      <c r="C117" s="331"/>
      <c r="D117" s="331"/>
      <c r="E117" s="331"/>
      <c r="F117" s="331"/>
      <c r="G117" s="331"/>
      <c r="H117" s="331"/>
      <c r="I117" s="332"/>
      <c r="J117" s="331"/>
      <c r="K117" s="331"/>
      <c r="L117" s="363">
        <v>6</v>
      </c>
      <c r="M117" s="377" t="s">
        <v>317</v>
      </c>
      <c r="N117" s="377" t="s">
        <v>236</v>
      </c>
      <c r="O117" s="361">
        <v>13</v>
      </c>
      <c r="P117" s="369"/>
      <c r="Q117" s="370"/>
      <c r="R117" s="343" t="s">
        <v>195</v>
      </c>
      <c r="S117" s="331"/>
      <c r="T117" s="331"/>
      <c r="U117" s="331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</row>
    <row r="118" spans="2:109" ht="13.5" customHeight="1">
      <c r="B118" s="331"/>
      <c r="C118" s="331"/>
      <c r="D118" s="331"/>
      <c r="E118" s="331"/>
      <c r="F118" s="331"/>
      <c r="G118" s="331"/>
      <c r="H118" s="331"/>
      <c r="I118" s="332"/>
      <c r="J118" s="331"/>
      <c r="K118" s="331"/>
      <c r="L118" s="363">
        <v>7</v>
      </c>
      <c r="M118" s="377" t="s">
        <v>318</v>
      </c>
      <c r="N118" s="377" t="s">
        <v>319</v>
      </c>
      <c r="O118" s="361">
        <v>13</v>
      </c>
      <c r="P118" s="369"/>
      <c r="Q118" s="370"/>
      <c r="R118" s="344" t="s">
        <v>215</v>
      </c>
      <c r="S118" s="345" t="s">
        <v>153</v>
      </c>
      <c r="T118" s="375">
        <v>44215</v>
      </c>
      <c r="U118" s="381" t="s">
        <v>224</v>
      </c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</row>
    <row r="119" spans="2:109" ht="16.5" customHeight="1">
      <c r="B119" s="331"/>
      <c r="C119" s="331"/>
      <c r="D119" s="331"/>
      <c r="E119" s="331"/>
      <c r="F119" s="331"/>
      <c r="G119" s="331"/>
      <c r="H119" s="331"/>
      <c r="I119" s="332"/>
      <c r="J119" s="331"/>
      <c r="K119" s="331"/>
      <c r="L119" s="363">
        <v>8</v>
      </c>
      <c r="M119" s="377" t="s">
        <v>320</v>
      </c>
      <c r="N119" s="377" t="s">
        <v>321</v>
      </c>
      <c r="O119" s="361">
        <v>13</v>
      </c>
      <c r="P119" s="369"/>
      <c r="Q119" s="370"/>
      <c r="R119" s="349" t="s">
        <v>221</v>
      </c>
      <c r="S119" s="349" t="s">
        <v>222</v>
      </c>
      <c r="T119" s="349" t="s">
        <v>223</v>
      </c>
      <c r="U119" s="350" t="s">
        <v>4</v>
      </c>
      <c r="V119" s="331"/>
      <c r="W119" s="331"/>
      <c r="X119" s="331"/>
      <c r="Y119" s="331"/>
      <c r="Z119" s="331"/>
      <c r="AA119" s="331"/>
      <c r="AB119" s="331"/>
      <c r="AC119" s="331"/>
      <c r="AD119" s="331"/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</row>
    <row r="120" spans="2:109" ht="15">
      <c r="B120" s="331"/>
      <c r="C120" s="331"/>
      <c r="D120" s="331"/>
      <c r="E120" s="331"/>
      <c r="F120" s="331"/>
      <c r="G120" s="331"/>
      <c r="H120" s="331"/>
      <c r="I120" s="332"/>
      <c r="J120" s="331"/>
      <c r="K120" s="331"/>
      <c r="L120" s="363">
        <v>9</v>
      </c>
      <c r="M120" s="377" t="s">
        <v>245</v>
      </c>
      <c r="N120" s="377" t="s">
        <v>243</v>
      </c>
      <c r="O120" s="361">
        <v>13</v>
      </c>
      <c r="P120" s="369"/>
      <c r="Q120" s="370"/>
      <c r="R120" s="382">
        <v>1</v>
      </c>
      <c r="S120" s="244" t="s">
        <v>338</v>
      </c>
      <c r="T120" s="244" t="s">
        <v>339</v>
      </c>
      <c r="U120" s="356">
        <v>13</v>
      </c>
      <c r="V120" s="331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</row>
    <row r="121" spans="2:109" ht="15">
      <c r="B121" s="331"/>
      <c r="C121" s="331"/>
      <c r="D121" s="331"/>
      <c r="E121" s="331"/>
      <c r="F121" s="331"/>
      <c r="G121" s="331"/>
      <c r="H121" s="331"/>
      <c r="I121" s="332"/>
      <c r="J121" s="331"/>
      <c r="K121" s="331"/>
      <c r="L121" s="363">
        <v>10</v>
      </c>
      <c r="M121" s="377" t="s">
        <v>230</v>
      </c>
      <c r="N121" s="377" t="s">
        <v>231</v>
      </c>
      <c r="O121" s="361">
        <v>13</v>
      </c>
      <c r="P121" s="369"/>
      <c r="Q121" s="370"/>
      <c r="R121" s="354">
        <v>2</v>
      </c>
      <c r="S121" s="391" t="s">
        <v>290</v>
      </c>
      <c r="T121" s="391" t="s">
        <v>234</v>
      </c>
      <c r="U121" s="390">
        <v>13</v>
      </c>
      <c r="V121" s="331"/>
      <c r="W121" s="331"/>
      <c r="X121" s="331"/>
      <c r="Y121" s="331"/>
      <c r="Z121" s="331"/>
      <c r="AA121" s="331"/>
      <c r="AB121" s="331"/>
      <c r="AC121" s="331"/>
      <c r="AD121" s="331"/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</row>
    <row r="122" spans="2:109" ht="15">
      <c r="B122" s="331"/>
      <c r="C122" s="331"/>
      <c r="D122" s="331"/>
      <c r="E122" s="331"/>
      <c r="F122" s="331"/>
      <c r="G122" s="331"/>
      <c r="H122" s="331"/>
      <c r="I122" s="332"/>
      <c r="J122" s="331"/>
      <c r="K122" s="331"/>
      <c r="L122" s="394"/>
      <c r="M122" s="394"/>
      <c r="N122" s="394"/>
      <c r="O122" s="359"/>
      <c r="P122" s="369"/>
      <c r="Q122" s="370"/>
      <c r="R122" s="382">
        <v>3</v>
      </c>
      <c r="S122" s="391" t="s">
        <v>291</v>
      </c>
      <c r="T122" s="391" t="s">
        <v>292</v>
      </c>
      <c r="U122" s="390">
        <v>13</v>
      </c>
      <c r="V122" s="331"/>
      <c r="W122" s="331"/>
      <c r="X122" s="331"/>
      <c r="Y122" s="331"/>
      <c r="Z122" s="331"/>
      <c r="AA122" s="331"/>
      <c r="AB122" s="331"/>
      <c r="AC122" s="331"/>
      <c r="AD122" s="331"/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</row>
    <row r="123" spans="2:109" ht="15">
      <c r="B123" s="331"/>
      <c r="C123" s="331"/>
      <c r="D123" s="331"/>
      <c r="E123" s="331"/>
      <c r="F123" s="331"/>
      <c r="G123" s="331"/>
      <c r="H123" s="331"/>
      <c r="I123" s="332"/>
      <c r="J123" s="331"/>
      <c r="K123" s="331"/>
      <c r="L123" s="394"/>
      <c r="M123" s="394"/>
      <c r="N123" s="394"/>
      <c r="O123" s="359"/>
      <c r="P123" s="369"/>
      <c r="Q123" s="370"/>
      <c r="R123" s="354">
        <v>4</v>
      </c>
      <c r="S123" s="244"/>
      <c r="T123" s="244"/>
      <c r="U123" s="356"/>
      <c r="V123" s="331"/>
      <c r="W123" s="331"/>
      <c r="X123" s="331"/>
      <c r="Y123" s="331"/>
      <c r="Z123" s="331"/>
      <c r="AA123" s="331"/>
      <c r="AB123" s="331"/>
      <c r="AC123" s="331"/>
      <c r="AD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</row>
    <row r="124" spans="2:109" ht="15">
      <c r="B124" s="331"/>
      <c r="C124" s="331"/>
      <c r="D124" s="331"/>
      <c r="E124" s="331"/>
      <c r="F124" s="331"/>
      <c r="G124" s="331"/>
      <c r="H124" s="331"/>
      <c r="I124" s="332"/>
      <c r="J124" s="331"/>
      <c r="K124" s="331"/>
      <c r="L124" s="394"/>
      <c r="M124" s="394"/>
      <c r="N124" s="394"/>
      <c r="O124" s="359"/>
      <c r="P124" s="369"/>
      <c r="Q124" s="370"/>
      <c r="R124" s="382">
        <v>5</v>
      </c>
      <c r="S124" s="391" t="s">
        <v>293</v>
      </c>
      <c r="T124" s="391" t="s">
        <v>294</v>
      </c>
      <c r="U124" s="390">
        <v>13</v>
      </c>
      <c r="V124" s="331"/>
      <c r="W124" s="331"/>
      <c r="X124" s="331"/>
      <c r="Y124" s="331"/>
      <c r="Z124" s="331"/>
      <c r="AA124" s="331"/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</row>
    <row r="125" spans="2:109" ht="15">
      <c r="B125" s="331"/>
      <c r="C125" s="331"/>
      <c r="D125" s="331"/>
      <c r="E125" s="331"/>
      <c r="F125" s="331"/>
      <c r="G125" s="331"/>
      <c r="H125" s="331"/>
      <c r="I125" s="332"/>
      <c r="J125" s="331"/>
      <c r="K125" s="331"/>
      <c r="L125" s="394"/>
      <c r="M125" s="394"/>
      <c r="N125" s="394"/>
      <c r="O125" s="359"/>
      <c r="P125" s="369"/>
      <c r="Q125" s="370"/>
      <c r="R125" s="368"/>
      <c r="S125" s="333"/>
      <c r="T125" s="333"/>
      <c r="U125" s="333"/>
      <c r="V125" s="331"/>
      <c r="W125" s="331"/>
      <c r="X125" s="331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</row>
    <row r="126" spans="2:109" ht="14.25">
      <c r="B126" s="331"/>
      <c r="C126" s="331"/>
      <c r="D126" s="331"/>
      <c r="E126" s="331"/>
      <c r="F126" s="331"/>
      <c r="G126" s="331"/>
      <c r="H126" s="331"/>
      <c r="I126" s="332"/>
      <c r="J126" s="331"/>
      <c r="K126" s="331"/>
      <c r="L126" s="394"/>
      <c r="M126" s="394"/>
      <c r="N126" s="394"/>
      <c r="O126" s="359"/>
      <c r="P126" s="369"/>
      <c r="Q126" s="370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</row>
    <row r="127" spans="2:109" ht="14.25">
      <c r="B127" s="331"/>
      <c r="C127" s="331"/>
      <c r="D127" s="331"/>
      <c r="E127" s="331"/>
      <c r="F127" s="331"/>
      <c r="G127" s="331"/>
      <c r="H127" s="331"/>
      <c r="I127" s="332"/>
      <c r="J127" s="331"/>
      <c r="K127" s="331"/>
      <c r="L127" s="394"/>
      <c r="M127" s="394"/>
      <c r="N127" s="394"/>
      <c r="O127" s="359"/>
      <c r="P127" s="369"/>
      <c r="Q127" s="370"/>
      <c r="R127" s="2"/>
      <c r="S127" s="2"/>
      <c r="T127" s="2"/>
      <c r="U127" s="37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</row>
    <row r="128" spans="2:109" ht="15.75">
      <c r="B128" s="331"/>
      <c r="C128" s="331"/>
      <c r="D128" s="331"/>
      <c r="E128" s="331"/>
      <c r="F128" s="331"/>
      <c r="G128" s="331"/>
      <c r="H128" s="331"/>
      <c r="I128" s="332"/>
      <c r="J128" s="331"/>
      <c r="K128" s="331"/>
      <c r="L128" s="394"/>
      <c r="M128" s="394"/>
      <c r="N128" s="394"/>
      <c r="O128" s="359"/>
      <c r="P128" s="369"/>
      <c r="Q128" s="370"/>
      <c r="R128" s="343"/>
      <c r="S128" s="333"/>
      <c r="T128" s="333"/>
      <c r="U128" s="334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</row>
    <row r="129" spans="2:109" ht="15.75">
      <c r="B129" s="331"/>
      <c r="C129" s="331"/>
      <c r="D129" s="331"/>
      <c r="E129" s="331"/>
      <c r="F129" s="331"/>
      <c r="G129" s="331"/>
      <c r="H129" s="331"/>
      <c r="I129" s="332"/>
      <c r="J129" s="331"/>
      <c r="K129" s="331"/>
      <c r="L129" s="394"/>
      <c r="M129" s="394"/>
      <c r="N129" s="394"/>
      <c r="O129" s="359"/>
      <c r="P129" s="369"/>
      <c r="Q129" s="370"/>
      <c r="R129" s="343" t="s">
        <v>195</v>
      </c>
      <c r="S129" s="333"/>
      <c r="T129" s="333"/>
      <c r="U129" s="334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</row>
    <row r="130" spans="2:109" ht="13.5" customHeight="1">
      <c r="B130" s="331"/>
      <c r="C130" s="331"/>
      <c r="D130" s="331"/>
      <c r="E130" s="331"/>
      <c r="F130" s="331"/>
      <c r="G130" s="331"/>
      <c r="H130" s="331"/>
      <c r="I130" s="332"/>
      <c r="J130" s="331"/>
      <c r="K130" s="331"/>
      <c r="L130" s="394"/>
      <c r="M130" s="394"/>
      <c r="N130" s="394"/>
      <c r="O130" s="359"/>
      <c r="P130" s="369"/>
      <c r="Q130" s="370"/>
      <c r="R130" s="344" t="s">
        <v>204</v>
      </c>
      <c r="S130" s="345" t="s">
        <v>177</v>
      </c>
      <c r="T130" s="375">
        <v>44215</v>
      </c>
      <c r="U130" s="347" t="s">
        <v>323</v>
      </c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</row>
    <row r="131" spans="2:109" ht="15">
      <c r="B131" s="331"/>
      <c r="C131" s="331"/>
      <c r="D131" s="331"/>
      <c r="E131" s="331"/>
      <c r="F131" s="331"/>
      <c r="G131" s="331"/>
      <c r="H131" s="331"/>
      <c r="I131" s="332"/>
      <c r="J131" s="331"/>
      <c r="K131" s="331"/>
      <c r="L131" s="394"/>
      <c r="M131" s="394"/>
      <c r="N131" s="394"/>
      <c r="O131" s="359"/>
      <c r="P131" s="369"/>
      <c r="Q131" s="370"/>
      <c r="R131" s="349" t="s">
        <v>221</v>
      </c>
      <c r="S131" s="349" t="s">
        <v>222</v>
      </c>
      <c r="T131" s="349" t="s">
        <v>223</v>
      </c>
      <c r="U131" s="350" t="s">
        <v>4</v>
      </c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</row>
    <row r="132" spans="2:109" ht="14.25">
      <c r="B132" s="331"/>
      <c r="C132" s="331"/>
      <c r="D132" s="331"/>
      <c r="E132" s="331"/>
      <c r="F132" s="331"/>
      <c r="G132" s="331"/>
      <c r="H132" s="331"/>
      <c r="I132" s="332"/>
      <c r="J132" s="331"/>
      <c r="K132" s="331"/>
      <c r="L132" s="394"/>
      <c r="M132" s="394"/>
      <c r="N132" s="394"/>
      <c r="O132" s="359"/>
      <c r="P132" s="369"/>
      <c r="Q132" s="370"/>
      <c r="R132" s="360">
        <v>1</v>
      </c>
      <c r="S132" s="392" t="s">
        <v>261</v>
      </c>
      <c r="T132" s="392" t="s">
        <v>242</v>
      </c>
      <c r="U132" s="356">
        <v>13</v>
      </c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</row>
    <row r="133" spans="2:109" ht="14.25">
      <c r="B133" s="331"/>
      <c r="C133" s="331"/>
      <c r="D133" s="331"/>
      <c r="E133" s="331"/>
      <c r="F133" s="331"/>
      <c r="G133" s="331"/>
      <c r="H133" s="331"/>
      <c r="I133" s="332"/>
      <c r="J133" s="331"/>
      <c r="K133" s="331"/>
      <c r="L133" s="394"/>
      <c r="M133" s="394"/>
      <c r="N133" s="394"/>
      <c r="O133" s="359"/>
      <c r="P133" s="369"/>
      <c r="Q133" s="370"/>
      <c r="R133" s="394"/>
      <c r="S133" s="394"/>
      <c r="T133" s="394"/>
      <c r="U133" s="359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</row>
    <row r="134" spans="2:109" ht="14.25">
      <c r="B134" s="331"/>
      <c r="C134" s="331"/>
      <c r="D134" s="331"/>
      <c r="E134" s="331"/>
      <c r="F134" s="331"/>
      <c r="G134" s="331"/>
      <c r="H134" s="331"/>
      <c r="I134" s="332"/>
      <c r="J134" s="331"/>
      <c r="K134" s="331"/>
      <c r="L134" s="394"/>
      <c r="M134" s="394"/>
      <c r="N134" s="394"/>
      <c r="O134" s="359"/>
      <c r="P134" s="369"/>
      <c r="Q134" s="370"/>
      <c r="R134" s="394"/>
      <c r="S134" s="394"/>
      <c r="T134" s="394"/>
      <c r="U134" s="359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</row>
    <row r="135" spans="2:109" ht="14.25">
      <c r="B135" s="331"/>
      <c r="C135" s="331"/>
      <c r="D135" s="331"/>
      <c r="E135" s="331"/>
      <c r="F135" s="331"/>
      <c r="G135" s="331"/>
      <c r="H135" s="331"/>
      <c r="I135" s="332"/>
      <c r="J135" s="331"/>
      <c r="K135" s="331"/>
      <c r="L135" s="394"/>
      <c r="M135" s="394"/>
      <c r="N135" s="394"/>
      <c r="O135" s="359"/>
      <c r="P135" s="369"/>
      <c r="Q135" s="370"/>
      <c r="R135" s="394"/>
      <c r="S135" s="394"/>
      <c r="T135" s="394"/>
      <c r="U135" s="359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</row>
    <row r="136" spans="2:109" ht="14.25">
      <c r="B136" s="331"/>
      <c r="C136" s="331"/>
      <c r="D136" s="331"/>
      <c r="E136" s="331"/>
      <c r="F136" s="331"/>
      <c r="G136" s="331"/>
      <c r="H136" s="331"/>
      <c r="I136" s="332"/>
      <c r="J136" s="331"/>
      <c r="K136" s="331"/>
      <c r="L136" s="394"/>
      <c r="M136" s="394"/>
      <c r="N136" s="394"/>
      <c r="O136" s="359"/>
      <c r="P136" s="369"/>
      <c r="R136" s="394"/>
      <c r="S136" s="394"/>
      <c r="T136" s="394"/>
      <c r="U136" s="359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</row>
    <row r="137" spans="2:109" ht="14.25">
      <c r="B137" s="331"/>
      <c r="C137" s="331"/>
      <c r="D137" s="331"/>
      <c r="E137" s="331"/>
      <c r="F137" s="331"/>
      <c r="G137" s="331"/>
      <c r="H137" s="331"/>
      <c r="I137" s="332"/>
      <c r="J137" s="331"/>
      <c r="K137" s="331"/>
      <c r="L137" s="394"/>
      <c r="M137" s="394"/>
      <c r="N137" s="394"/>
      <c r="O137" s="359"/>
      <c r="P137" s="369"/>
      <c r="R137" s="394"/>
      <c r="S137" s="394"/>
      <c r="T137" s="394"/>
      <c r="U137" s="359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</row>
    <row r="138" spans="2:109" ht="14.25">
      <c r="B138" s="331"/>
      <c r="C138" s="331"/>
      <c r="D138" s="331"/>
      <c r="E138" s="331"/>
      <c r="F138" s="331"/>
      <c r="G138" s="331"/>
      <c r="H138" s="331"/>
      <c r="I138" s="332"/>
      <c r="J138" s="331"/>
      <c r="K138" s="331"/>
      <c r="L138" s="394"/>
      <c r="M138" s="394"/>
      <c r="N138" s="394"/>
      <c r="O138" s="359"/>
      <c r="P138" s="369"/>
      <c r="R138" s="394"/>
      <c r="S138" s="394"/>
      <c r="T138" s="394"/>
      <c r="U138" s="359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</row>
    <row r="139" spans="2:109" ht="14.25">
      <c r="B139" s="331"/>
      <c r="C139" s="331"/>
      <c r="D139" s="331"/>
      <c r="E139" s="331"/>
      <c r="F139" s="331"/>
      <c r="G139" s="331"/>
      <c r="H139" s="331"/>
      <c r="I139" s="332"/>
      <c r="J139" s="331"/>
      <c r="K139" s="331"/>
      <c r="L139" s="394"/>
      <c r="M139" s="394"/>
      <c r="N139" s="394"/>
      <c r="O139" s="359"/>
      <c r="P139" s="369"/>
      <c r="R139" s="394"/>
      <c r="S139" s="394"/>
      <c r="T139" s="394"/>
      <c r="U139" s="359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</row>
    <row r="140" spans="2:109" ht="14.25">
      <c r="B140" s="331"/>
      <c r="C140" s="331"/>
      <c r="D140" s="331"/>
      <c r="E140" s="331"/>
      <c r="F140" s="331"/>
      <c r="G140" s="331"/>
      <c r="H140" s="331"/>
      <c r="I140" s="332"/>
      <c r="J140" s="331"/>
      <c r="K140" s="331"/>
      <c r="L140" s="394"/>
      <c r="M140" s="394"/>
      <c r="N140" s="394"/>
      <c r="O140" s="359"/>
      <c r="R140" s="394"/>
      <c r="S140" s="394"/>
      <c r="T140" s="394"/>
      <c r="U140" s="359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</row>
    <row r="141" spans="2:109" ht="14.25">
      <c r="B141" s="331"/>
      <c r="C141" s="331"/>
      <c r="D141" s="331"/>
      <c r="E141" s="331"/>
      <c r="F141" s="331"/>
      <c r="G141" s="331"/>
      <c r="H141" s="331"/>
      <c r="I141" s="332"/>
      <c r="J141" s="331"/>
      <c r="K141" s="331"/>
      <c r="L141" s="394"/>
      <c r="M141" s="394"/>
      <c r="N141" s="394"/>
      <c r="O141" s="359"/>
      <c r="R141" s="2"/>
      <c r="S141" s="2"/>
      <c r="T141" s="2"/>
      <c r="U141" s="37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</row>
    <row r="142" spans="2:109" ht="15">
      <c r="B142" s="331"/>
      <c r="C142" s="331"/>
      <c r="D142" s="331"/>
      <c r="E142" s="331"/>
      <c r="F142" s="331"/>
      <c r="G142" s="331"/>
      <c r="H142" s="331"/>
      <c r="I142" s="332"/>
      <c r="J142" s="331"/>
      <c r="K142" s="331"/>
      <c r="L142" s="372"/>
      <c r="M142" s="373"/>
      <c r="N142" s="2"/>
      <c r="O142" s="371"/>
      <c r="R142" s="372"/>
      <c r="S142" s="386"/>
      <c r="T142" s="386"/>
      <c r="U142" s="371"/>
      <c r="V142" s="331"/>
      <c r="W142" s="331"/>
      <c r="X142" s="331"/>
      <c r="Y142" s="331"/>
      <c r="Z142" s="331"/>
      <c r="AA142" s="331"/>
      <c r="AB142" s="331"/>
      <c r="AC142" s="331"/>
      <c r="AD142" s="331"/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</row>
    <row r="143" spans="2:109" ht="18.75">
      <c r="B143" s="331"/>
      <c r="C143" s="331"/>
      <c r="D143" s="331"/>
      <c r="E143" s="331"/>
      <c r="F143" s="331"/>
      <c r="G143" s="331"/>
      <c r="H143" s="331"/>
      <c r="I143" s="332"/>
      <c r="J143" s="331"/>
      <c r="K143" s="331"/>
      <c r="L143" s="337" t="s">
        <v>324</v>
      </c>
      <c r="M143" s="331"/>
      <c r="N143" s="333"/>
      <c r="O143" s="334"/>
      <c r="R143" s="337" t="s">
        <v>219</v>
      </c>
      <c r="S143" s="331"/>
      <c r="T143" s="331"/>
      <c r="U143" s="331"/>
      <c r="V143" s="331"/>
      <c r="W143" s="331"/>
      <c r="X143" s="331"/>
      <c r="Y143" s="331"/>
      <c r="Z143" s="331"/>
      <c r="AA143" s="331"/>
      <c r="AB143" s="331"/>
      <c r="AC143" s="331"/>
      <c r="AD143" s="331"/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</row>
    <row r="144" spans="2:109" ht="18.75">
      <c r="B144" s="331"/>
      <c r="C144" s="331"/>
      <c r="D144" s="331"/>
      <c r="E144" s="331"/>
      <c r="F144" s="331"/>
      <c r="G144" s="331"/>
      <c r="H144" s="331"/>
      <c r="I144" s="332"/>
      <c r="J144" s="331"/>
      <c r="K144" s="331"/>
      <c r="L144" s="337" t="s">
        <v>325</v>
      </c>
      <c r="M144" s="331"/>
      <c r="N144" s="333"/>
      <c r="O144" s="334"/>
      <c r="R144" s="337" t="s">
        <v>336</v>
      </c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</row>
    <row r="145" spans="2:109" ht="15.75">
      <c r="B145" s="331"/>
      <c r="C145" s="331"/>
      <c r="D145" s="331"/>
      <c r="E145" s="331"/>
      <c r="F145" s="331"/>
      <c r="G145" s="331"/>
      <c r="H145" s="331"/>
      <c r="I145" s="332"/>
      <c r="J145" s="331"/>
      <c r="K145" s="331"/>
      <c r="L145" s="374" t="s">
        <v>185</v>
      </c>
      <c r="M145" s="333"/>
      <c r="N145" s="333"/>
      <c r="O145" s="334"/>
      <c r="R145" s="343" t="s">
        <v>195</v>
      </c>
      <c r="S145" s="333"/>
      <c r="T145" s="333"/>
      <c r="U145" s="334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</row>
    <row r="146" spans="2:109" ht="15.75">
      <c r="B146" s="331"/>
      <c r="C146" s="331"/>
      <c r="D146" s="331"/>
      <c r="E146" s="331"/>
      <c r="F146" s="331"/>
      <c r="G146" s="331"/>
      <c r="H146" s="331"/>
      <c r="I146" s="332"/>
      <c r="J146" s="331"/>
      <c r="K146" s="331"/>
      <c r="L146" s="344" t="s">
        <v>206</v>
      </c>
      <c r="M146" s="345" t="s">
        <v>153</v>
      </c>
      <c r="N146" s="375">
        <v>44208</v>
      </c>
      <c r="O146" s="347" t="s">
        <v>250</v>
      </c>
      <c r="R146" s="344" t="s">
        <v>206</v>
      </c>
      <c r="S146" s="345" t="s">
        <v>153</v>
      </c>
      <c r="T146" s="375">
        <v>44212</v>
      </c>
      <c r="U146" s="347" t="s">
        <v>322</v>
      </c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</row>
    <row r="147" spans="2:109" ht="15">
      <c r="B147" s="331"/>
      <c r="C147" s="331"/>
      <c r="D147" s="331"/>
      <c r="E147" s="331"/>
      <c r="F147" s="331"/>
      <c r="G147" s="331"/>
      <c r="H147" s="331"/>
      <c r="I147" s="332"/>
      <c r="J147" s="331"/>
      <c r="K147" s="331"/>
      <c r="L147" s="349" t="s">
        <v>221</v>
      </c>
      <c r="M147" s="349" t="s">
        <v>222</v>
      </c>
      <c r="N147" s="349" t="s">
        <v>223</v>
      </c>
      <c r="O147" s="350" t="s">
        <v>4</v>
      </c>
      <c r="R147" s="349" t="s">
        <v>221</v>
      </c>
      <c r="S147" s="349" t="s">
        <v>222</v>
      </c>
      <c r="T147" s="349" t="s">
        <v>223</v>
      </c>
      <c r="U147" s="350" t="s">
        <v>4</v>
      </c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</row>
    <row r="148" spans="2:109" ht="15">
      <c r="B148" s="331"/>
      <c r="C148" s="331"/>
      <c r="D148" s="331"/>
      <c r="E148" s="331"/>
      <c r="F148" s="331"/>
      <c r="G148" s="331"/>
      <c r="H148" s="331"/>
      <c r="I148" s="332"/>
      <c r="J148" s="331"/>
      <c r="K148" s="331"/>
      <c r="L148" s="363">
        <v>1</v>
      </c>
      <c r="M148" s="377" t="s">
        <v>262</v>
      </c>
      <c r="N148" s="377" t="s">
        <v>263</v>
      </c>
      <c r="O148" s="361" t="s">
        <v>207</v>
      </c>
      <c r="R148" s="363">
        <v>1</v>
      </c>
      <c r="S148" s="377" t="s">
        <v>238</v>
      </c>
      <c r="T148" s="377" t="s">
        <v>239</v>
      </c>
      <c r="U148" s="361" t="s">
        <v>207</v>
      </c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</row>
    <row r="149" spans="2:109" ht="15">
      <c r="B149" s="331"/>
      <c r="C149" s="331"/>
      <c r="D149" s="331"/>
      <c r="E149" s="331"/>
      <c r="F149" s="331"/>
      <c r="G149" s="331"/>
      <c r="H149" s="331"/>
      <c r="I149" s="332"/>
      <c r="J149" s="331"/>
      <c r="K149" s="331"/>
      <c r="L149" s="363">
        <v>2</v>
      </c>
      <c r="M149" s="377" t="s">
        <v>264</v>
      </c>
      <c r="N149" s="377" t="s">
        <v>265</v>
      </c>
      <c r="O149" s="361" t="s">
        <v>207</v>
      </c>
      <c r="R149" s="363">
        <v>2</v>
      </c>
      <c r="S149" s="377" t="s">
        <v>274</v>
      </c>
      <c r="T149" s="377" t="s">
        <v>228</v>
      </c>
      <c r="U149" s="361" t="s">
        <v>207</v>
      </c>
      <c r="V149" s="331"/>
      <c r="W149" s="331"/>
      <c r="X149" s="331"/>
      <c r="Y149" s="331"/>
      <c r="Z149" s="331"/>
      <c r="AA149" s="331"/>
      <c r="AB149" s="331"/>
      <c r="AC149" s="331"/>
      <c r="AD149" s="331"/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</row>
    <row r="150" spans="2:109" ht="15">
      <c r="B150" s="331"/>
      <c r="C150" s="331"/>
      <c r="D150" s="331"/>
      <c r="E150" s="331"/>
      <c r="F150" s="331"/>
      <c r="G150" s="331"/>
      <c r="H150" s="331"/>
      <c r="I150" s="332"/>
      <c r="J150" s="331"/>
      <c r="K150" s="331"/>
      <c r="L150" s="363">
        <v>3</v>
      </c>
      <c r="M150" s="377" t="s">
        <v>247</v>
      </c>
      <c r="N150" s="377" t="s">
        <v>248</v>
      </c>
      <c r="O150" s="361" t="s">
        <v>207</v>
      </c>
      <c r="R150" s="363">
        <v>3</v>
      </c>
      <c r="S150" s="377" t="s">
        <v>275</v>
      </c>
      <c r="T150" s="377" t="s">
        <v>232</v>
      </c>
      <c r="U150" s="361" t="s">
        <v>207</v>
      </c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</row>
    <row r="151" spans="2:109" ht="15">
      <c r="B151" s="331"/>
      <c r="C151" s="331"/>
      <c r="D151" s="331"/>
      <c r="E151" s="331"/>
      <c r="F151" s="331"/>
      <c r="G151" s="331"/>
      <c r="H151" s="331"/>
      <c r="I151" s="332"/>
      <c r="J151" s="331"/>
      <c r="K151" s="331"/>
      <c r="L151" s="363">
        <v>4</v>
      </c>
      <c r="M151" s="377" t="s">
        <v>266</v>
      </c>
      <c r="N151" s="377" t="s">
        <v>267</v>
      </c>
      <c r="O151" s="361" t="s">
        <v>207</v>
      </c>
      <c r="R151" s="363">
        <v>4</v>
      </c>
      <c r="S151" s="377" t="s">
        <v>276</v>
      </c>
      <c r="T151" s="377" t="s">
        <v>232</v>
      </c>
      <c r="U151" s="361" t="s">
        <v>207</v>
      </c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</row>
    <row r="152" spans="2:109" ht="15">
      <c r="B152" s="331"/>
      <c r="C152" s="331"/>
      <c r="D152" s="331"/>
      <c r="E152" s="331"/>
      <c r="F152" s="331"/>
      <c r="G152" s="331"/>
      <c r="H152" s="331"/>
      <c r="I152" s="332"/>
      <c r="J152" s="331"/>
      <c r="K152" s="331"/>
      <c r="L152" s="363">
        <v>5</v>
      </c>
      <c r="M152" s="377" t="s">
        <v>268</v>
      </c>
      <c r="N152" s="377" t="s">
        <v>269</v>
      </c>
      <c r="O152" s="361" t="s">
        <v>207</v>
      </c>
      <c r="R152" s="363">
        <v>5</v>
      </c>
      <c r="S152" s="377" t="s">
        <v>277</v>
      </c>
      <c r="T152" s="377" t="s">
        <v>265</v>
      </c>
      <c r="U152" s="361" t="s">
        <v>207</v>
      </c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</row>
    <row r="153" spans="2:109" ht="15">
      <c r="B153" s="331"/>
      <c r="C153" s="331"/>
      <c r="D153" s="331"/>
      <c r="E153" s="331"/>
      <c r="F153" s="331"/>
      <c r="G153" s="331"/>
      <c r="H153" s="331"/>
      <c r="I153" s="332"/>
      <c r="J153" s="331"/>
      <c r="K153" s="331"/>
      <c r="L153" s="363">
        <v>6</v>
      </c>
      <c r="M153" s="377" t="s">
        <v>268</v>
      </c>
      <c r="N153" s="377" t="s">
        <v>270</v>
      </c>
      <c r="O153" s="361" t="s">
        <v>207</v>
      </c>
      <c r="R153" s="363">
        <v>6</v>
      </c>
      <c r="S153" s="377" t="s">
        <v>278</v>
      </c>
      <c r="T153" s="377" t="s">
        <v>279</v>
      </c>
      <c r="U153" s="361" t="s">
        <v>207</v>
      </c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</row>
    <row r="154" spans="2:109" ht="15">
      <c r="B154" s="331"/>
      <c r="C154" s="331"/>
      <c r="D154" s="331"/>
      <c r="E154" s="331"/>
      <c r="F154" s="331"/>
      <c r="G154" s="331"/>
      <c r="H154" s="331"/>
      <c r="I154" s="332"/>
      <c r="J154" s="331"/>
      <c r="K154" s="331"/>
      <c r="L154" s="363">
        <v>7</v>
      </c>
      <c r="M154" s="377" t="s">
        <v>271</v>
      </c>
      <c r="N154" s="377" t="s">
        <v>272</v>
      </c>
      <c r="O154" s="361" t="s">
        <v>207</v>
      </c>
      <c r="R154" s="394"/>
      <c r="S154" s="394"/>
      <c r="T154" s="394"/>
      <c r="U154" s="359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</row>
    <row r="155" spans="2:109" ht="15">
      <c r="B155" s="331"/>
      <c r="C155" s="331"/>
      <c r="D155" s="331"/>
      <c r="E155" s="331"/>
      <c r="F155" s="331"/>
      <c r="G155" s="331"/>
      <c r="H155" s="331"/>
      <c r="I155" s="332"/>
      <c r="J155" s="331"/>
      <c r="K155" s="331"/>
      <c r="L155" s="363">
        <v>8</v>
      </c>
      <c r="M155" s="377" t="s">
        <v>273</v>
      </c>
      <c r="N155" s="377" t="s">
        <v>246</v>
      </c>
      <c r="O155" s="361" t="s">
        <v>207</v>
      </c>
      <c r="R155" s="394"/>
      <c r="S155" s="394"/>
      <c r="T155" s="394"/>
      <c r="U155" s="359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</row>
    <row r="156" spans="2:109" ht="15.75" customHeight="1">
      <c r="B156" s="331"/>
      <c r="C156" s="331"/>
      <c r="D156" s="331"/>
      <c r="E156" s="331"/>
      <c r="F156" s="331"/>
      <c r="G156" s="331"/>
      <c r="H156" s="331"/>
      <c r="I156" s="332"/>
      <c r="J156" s="331"/>
      <c r="K156" s="331"/>
      <c r="L156" s="363">
        <v>9</v>
      </c>
      <c r="M156" s="377" t="s">
        <v>238</v>
      </c>
      <c r="N156" s="377" t="s">
        <v>239</v>
      </c>
      <c r="O156" s="361" t="s">
        <v>207</v>
      </c>
      <c r="R156" s="343" t="s">
        <v>195</v>
      </c>
      <c r="S156" s="333"/>
      <c r="T156" s="333"/>
      <c r="U156" s="334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</row>
    <row r="157" spans="2:109" ht="15.75" customHeight="1">
      <c r="B157" s="331"/>
      <c r="C157" s="331"/>
      <c r="D157" s="331"/>
      <c r="E157" s="331"/>
      <c r="F157" s="331"/>
      <c r="G157" s="331"/>
      <c r="H157" s="331"/>
      <c r="I157" s="332"/>
      <c r="J157" s="331"/>
      <c r="K157" s="331"/>
      <c r="L157" s="363">
        <v>10</v>
      </c>
      <c r="M157" s="377" t="s">
        <v>274</v>
      </c>
      <c r="N157" s="377" t="s">
        <v>228</v>
      </c>
      <c r="O157" s="361" t="s">
        <v>207</v>
      </c>
      <c r="R157" s="344" t="s">
        <v>206</v>
      </c>
      <c r="S157" s="345" t="s">
        <v>153</v>
      </c>
      <c r="T157" s="375">
        <v>44212</v>
      </c>
      <c r="U157" s="347" t="s">
        <v>224</v>
      </c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</row>
    <row r="158" spans="2:109" ht="15.75" customHeight="1">
      <c r="B158" s="331"/>
      <c r="C158" s="331"/>
      <c r="D158" s="331"/>
      <c r="E158" s="331"/>
      <c r="F158" s="331"/>
      <c r="G158" s="331"/>
      <c r="H158" s="331"/>
      <c r="I158" s="332"/>
      <c r="J158" s="331"/>
      <c r="K158" s="331"/>
      <c r="L158" s="363">
        <v>11</v>
      </c>
      <c r="M158" s="377" t="s">
        <v>275</v>
      </c>
      <c r="N158" s="377" t="s">
        <v>232</v>
      </c>
      <c r="O158" s="361" t="s">
        <v>207</v>
      </c>
      <c r="R158" s="349" t="s">
        <v>221</v>
      </c>
      <c r="S158" s="349" t="s">
        <v>222</v>
      </c>
      <c r="T158" s="349" t="s">
        <v>223</v>
      </c>
      <c r="U158" s="350" t="s">
        <v>4</v>
      </c>
      <c r="W158" s="331"/>
      <c r="X158" s="331"/>
      <c r="Y158" s="331"/>
      <c r="Z158" s="331"/>
      <c r="AA158" s="331"/>
      <c r="AB158" s="331"/>
      <c r="AC158" s="331"/>
      <c r="AD158" s="331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</row>
    <row r="159" spans="2:109" ht="15.75" customHeight="1">
      <c r="B159" s="331"/>
      <c r="C159" s="331"/>
      <c r="D159" s="331"/>
      <c r="E159" s="331"/>
      <c r="F159" s="331"/>
      <c r="G159" s="331"/>
      <c r="H159" s="331"/>
      <c r="I159" s="332"/>
      <c r="J159" s="331"/>
      <c r="K159" s="331"/>
      <c r="L159" s="363">
        <v>12</v>
      </c>
      <c r="M159" s="377" t="s">
        <v>276</v>
      </c>
      <c r="N159" s="377" t="s">
        <v>232</v>
      </c>
      <c r="O159" s="361" t="s">
        <v>207</v>
      </c>
      <c r="R159" s="363">
        <v>1</v>
      </c>
      <c r="S159" s="377" t="s">
        <v>280</v>
      </c>
      <c r="T159" s="377" t="s">
        <v>228</v>
      </c>
      <c r="U159" s="361" t="s">
        <v>207</v>
      </c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</row>
    <row r="160" spans="2:109" ht="15.75" customHeight="1">
      <c r="B160" s="331"/>
      <c r="C160" s="331"/>
      <c r="D160" s="331"/>
      <c r="E160" s="331"/>
      <c r="F160" s="331"/>
      <c r="G160" s="331"/>
      <c r="H160" s="331"/>
      <c r="I160" s="332"/>
      <c r="J160" s="331"/>
      <c r="K160" s="331"/>
      <c r="L160" s="363">
        <v>13</v>
      </c>
      <c r="M160" s="377" t="s">
        <v>277</v>
      </c>
      <c r="N160" s="377" t="s">
        <v>265</v>
      </c>
      <c r="O160" s="361" t="s">
        <v>207</v>
      </c>
      <c r="R160" s="363">
        <v>2</v>
      </c>
      <c r="S160" s="377" t="s">
        <v>281</v>
      </c>
      <c r="T160" s="377" t="s">
        <v>282</v>
      </c>
      <c r="U160" s="361" t="s">
        <v>207</v>
      </c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</row>
    <row r="161" spans="2:109" ht="15.75" customHeight="1">
      <c r="B161" s="331"/>
      <c r="C161" s="331"/>
      <c r="D161" s="331"/>
      <c r="E161" s="331"/>
      <c r="F161" s="331"/>
      <c r="G161" s="331"/>
      <c r="H161" s="331"/>
      <c r="I161" s="332"/>
      <c r="J161" s="331"/>
      <c r="K161" s="331"/>
      <c r="L161" s="363">
        <v>14</v>
      </c>
      <c r="M161" s="377" t="s">
        <v>278</v>
      </c>
      <c r="N161" s="377" t="s">
        <v>279</v>
      </c>
      <c r="O161" s="361" t="s">
        <v>207</v>
      </c>
      <c r="R161" s="363">
        <v>3</v>
      </c>
      <c r="S161" s="377" t="s">
        <v>262</v>
      </c>
      <c r="T161" s="377" t="s">
        <v>263</v>
      </c>
      <c r="U161" s="361" t="s">
        <v>207</v>
      </c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</row>
    <row r="162" spans="2:109" ht="15.75" customHeight="1">
      <c r="B162" s="331"/>
      <c r="C162" s="331"/>
      <c r="D162" s="331"/>
      <c r="E162" s="331"/>
      <c r="F162" s="331"/>
      <c r="G162" s="331"/>
      <c r="H162" s="331"/>
      <c r="I162" s="332"/>
      <c r="J162" s="331"/>
      <c r="K162" s="331"/>
      <c r="L162" s="363">
        <v>15</v>
      </c>
      <c r="M162" s="377" t="s">
        <v>280</v>
      </c>
      <c r="N162" s="377" t="s">
        <v>228</v>
      </c>
      <c r="O162" s="361" t="s">
        <v>207</v>
      </c>
      <c r="R162" s="363">
        <v>4</v>
      </c>
      <c r="S162" s="377" t="s">
        <v>264</v>
      </c>
      <c r="T162" s="377" t="s">
        <v>265</v>
      </c>
      <c r="U162" s="361" t="s">
        <v>207</v>
      </c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</row>
    <row r="163" spans="2:109" ht="15.75" customHeight="1">
      <c r="B163" s="331"/>
      <c r="C163" s="331"/>
      <c r="D163" s="331"/>
      <c r="E163" s="331"/>
      <c r="F163" s="331"/>
      <c r="G163" s="331"/>
      <c r="H163" s="331"/>
      <c r="I163" s="332"/>
      <c r="J163" s="331"/>
      <c r="K163" s="331"/>
      <c r="L163" s="363">
        <v>16</v>
      </c>
      <c r="M163" s="377" t="s">
        <v>281</v>
      </c>
      <c r="N163" s="377" t="s">
        <v>282</v>
      </c>
      <c r="O163" s="361" t="s">
        <v>207</v>
      </c>
      <c r="R163" s="363">
        <v>5</v>
      </c>
      <c r="S163" s="377" t="s">
        <v>247</v>
      </c>
      <c r="T163" s="377" t="s">
        <v>248</v>
      </c>
      <c r="U163" s="361" t="s">
        <v>207</v>
      </c>
      <c r="W163" s="331"/>
      <c r="X163" s="331"/>
      <c r="Y163" s="331"/>
      <c r="Z163" s="331"/>
      <c r="AA163" s="331"/>
      <c r="AB163" s="331"/>
      <c r="AC163" s="331"/>
      <c r="AD163" s="331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</row>
    <row r="164" spans="2:109" ht="15.75" customHeight="1">
      <c r="B164" s="331"/>
      <c r="C164" s="331"/>
      <c r="D164" s="331"/>
      <c r="E164" s="331"/>
      <c r="F164" s="331"/>
      <c r="G164" s="331"/>
      <c r="H164" s="331"/>
      <c r="I164" s="332"/>
      <c r="J164" s="331"/>
      <c r="K164" s="331"/>
      <c r="L164" s="386"/>
      <c r="M164" s="386"/>
      <c r="N164" s="386"/>
      <c r="O164" s="371"/>
      <c r="R164" s="363">
        <v>6</v>
      </c>
      <c r="S164" s="377" t="s">
        <v>266</v>
      </c>
      <c r="T164" s="377" t="s">
        <v>267</v>
      </c>
      <c r="U164" s="361" t="s">
        <v>207</v>
      </c>
      <c r="W164" s="331"/>
      <c r="X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</row>
    <row r="165" spans="2:109" ht="15.75" customHeight="1">
      <c r="B165" s="331"/>
      <c r="C165" s="331"/>
      <c r="D165" s="331"/>
      <c r="E165" s="331"/>
      <c r="F165" s="331"/>
      <c r="G165" s="331"/>
      <c r="H165" s="331"/>
      <c r="I165" s="332"/>
      <c r="J165" s="331"/>
      <c r="K165" s="331"/>
      <c r="L165" s="394"/>
      <c r="M165" s="394"/>
      <c r="N165" s="394"/>
      <c r="O165" s="359"/>
      <c r="R165" s="394"/>
      <c r="S165" s="394"/>
      <c r="T165" s="394"/>
      <c r="U165" s="359"/>
      <c r="W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</row>
    <row r="166" spans="2:109" ht="15.75" customHeight="1">
      <c r="B166" s="331"/>
      <c r="C166" s="331"/>
      <c r="D166" s="331"/>
      <c r="E166" s="331"/>
      <c r="F166" s="331"/>
      <c r="G166" s="331"/>
      <c r="H166" s="331"/>
      <c r="I166" s="332"/>
      <c r="J166" s="331"/>
      <c r="K166" s="331"/>
      <c r="L166" s="358"/>
      <c r="N166" s="358"/>
      <c r="O166" s="359"/>
      <c r="R166" s="394"/>
      <c r="S166" s="394"/>
      <c r="T166" s="394"/>
      <c r="U166" s="359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</row>
    <row r="167" spans="2:109" ht="15.75" customHeight="1">
      <c r="B167" s="331"/>
      <c r="C167" s="331"/>
      <c r="D167" s="331"/>
      <c r="E167" s="331"/>
      <c r="F167" s="331"/>
      <c r="G167" s="331"/>
      <c r="H167" s="331"/>
      <c r="I167" s="332"/>
      <c r="J167" s="331"/>
      <c r="K167" s="331"/>
      <c r="L167" s="374" t="s">
        <v>185</v>
      </c>
      <c r="M167" s="333"/>
      <c r="N167" s="333"/>
      <c r="O167" s="334"/>
      <c r="R167" s="343" t="s">
        <v>195</v>
      </c>
      <c r="S167" s="333"/>
      <c r="T167" s="333"/>
      <c r="U167" s="334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</row>
    <row r="168" spans="2:109" ht="15.75" customHeight="1">
      <c r="B168" s="331"/>
      <c r="C168" s="331"/>
      <c r="D168" s="331"/>
      <c r="E168" s="331"/>
      <c r="F168" s="331"/>
      <c r="G168" s="331"/>
      <c r="H168" s="331"/>
      <c r="I168" s="332"/>
      <c r="J168" s="331"/>
      <c r="K168" s="331"/>
      <c r="L168" s="344" t="s">
        <v>208</v>
      </c>
      <c r="M168" s="345" t="s">
        <v>153</v>
      </c>
      <c r="N168" s="375">
        <v>44208</v>
      </c>
      <c r="O168" s="347" t="s">
        <v>252</v>
      </c>
      <c r="R168" s="344" t="s">
        <v>206</v>
      </c>
      <c r="S168" s="345" t="s">
        <v>153</v>
      </c>
      <c r="T168" s="375">
        <v>44213</v>
      </c>
      <c r="U168" s="347" t="s">
        <v>322</v>
      </c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</row>
    <row r="169" spans="2:109" ht="15.75" customHeight="1">
      <c r="B169" s="331"/>
      <c r="C169" s="331"/>
      <c r="D169" s="331"/>
      <c r="E169" s="331"/>
      <c r="F169" s="331"/>
      <c r="G169" s="331"/>
      <c r="H169" s="331"/>
      <c r="I169" s="332"/>
      <c r="J169" s="331"/>
      <c r="K169" s="331"/>
      <c r="L169" s="376" t="s">
        <v>221</v>
      </c>
      <c r="M169" s="349" t="s">
        <v>222</v>
      </c>
      <c r="N169" s="349" t="s">
        <v>223</v>
      </c>
      <c r="O169" s="350" t="s">
        <v>4</v>
      </c>
      <c r="R169" s="349" t="s">
        <v>221</v>
      </c>
      <c r="S169" s="349" t="s">
        <v>222</v>
      </c>
      <c r="T169" s="349" t="s">
        <v>223</v>
      </c>
      <c r="U169" s="350" t="s">
        <v>4</v>
      </c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</row>
    <row r="170" spans="2:109" ht="15.75" customHeight="1">
      <c r="B170" s="331"/>
      <c r="C170" s="331"/>
      <c r="D170" s="331"/>
      <c r="E170" s="331"/>
      <c r="F170" s="331"/>
      <c r="G170" s="331"/>
      <c r="H170" s="331"/>
      <c r="I170" s="332"/>
      <c r="J170" s="331"/>
      <c r="K170" s="331"/>
      <c r="L170" s="363">
        <v>1</v>
      </c>
      <c r="M170" s="377" t="s">
        <v>238</v>
      </c>
      <c r="N170" s="377" t="s">
        <v>239</v>
      </c>
      <c r="O170" s="361" t="s">
        <v>207</v>
      </c>
      <c r="R170" s="363">
        <v>1</v>
      </c>
      <c r="S170" s="377" t="s">
        <v>268</v>
      </c>
      <c r="T170" s="377" t="s">
        <v>269</v>
      </c>
      <c r="U170" s="361" t="s">
        <v>207</v>
      </c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</row>
    <row r="171" spans="2:109" ht="15.75" customHeight="1">
      <c r="B171" s="331"/>
      <c r="C171" s="331"/>
      <c r="D171" s="331"/>
      <c r="E171" s="331"/>
      <c r="F171" s="331"/>
      <c r="G171" s="331"/>
      <c r="H171" s="331"/>
      <c r="I171" s="332"/>
      <c r="J171" s="331"/>
      <c r="K171" s="331"/>
      <c r="L171" s="363">
        <v>2</v>
      </c>
      <c r="M171" s="377" t="s">
        <v>274</v>
      </c>
      <c r="N171" s="377" t="s">
        <v>228</v>
      </c>
      <c r="O171" s="361" t="s">
        <v>207</v>
      </c>
      <c r="R171" s="363">
        <v>2</v>
      </c>
      <c r="S171" s="377" t="s">
        <v>268</v>
      </c>
      <c r="T171" s="377" t="s">
        <v>270</v>
      </c>
      <c r="U171" s="361" t="s">
        <v>207</v>
      </c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</row>
    <row r="172" spans="2:109" ht="15">
      <c r="B172" s="331"/>
      <c r="C172" s="331"/>
      <c r="D172" s="331"/>
      <c r="E172" s="331"/>
      <c r="F172" s="331"/>
      <c r="G172" s="331"/>
      <c r="H172" s="331"/>
      <c r="I172" s="332"/>
      <c r="J172" s="331"/>
      <c r="K172" s="331"/>
      <c r="L172" s="363">
        <v>3</v>
      </c>
      <c r="M172" s="377" t="s">
        <v>275</v>
      </c>
      <c r="N172" s="377" t="s">
        <v>232</v>
      </c>
      <c r="O172" s="361" t="s">
        <v>207</v>
      </c>
      <c r="R172" s="363">
        <v>3</v>
      </c>
      <c r="S172" s="377" t="s">
        <v>271</v>
      </c>
      <c r="T172" s="377" t="s">
        <v>272</v>
      </c>
      <c r="U172" s="361" t="s">
        <v>207</v>
      </c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</row>
    <row r="173" spans="2:109" ht="15">
      <c r="B173" s="331"/>
      <c r="C173" s="331"/>
      <c r="D173" s="331"/>
      <c r="E173" s="331"/>
      <c r="F173" s="331"/>
      <c r="G173" s="331"/>
      <c r="H173" s="331"/>
      <c r="I173" s="332"/>
      <c r="J173" s="331"/>
      <c r="K173" s="331"/>
      <c r="L173" s="363">
        <v>4</v>
      </c>
      <c r="M173" s="377" t="s">
        <v>276</v>
      </c>
      <c r="N173" s="377" t="s">
        <v>232</v>
      </c>
      <c r="O173" s="361" t="s">
        <v>207</v>
      </c>
      <c r="R173" s="363">
        <v>4</v>
      </c>
      <c r="S173" s="377" t="s">
        <v>273</v>
      </c>
      <c r="T173" s="377" t="s">
        <v>246</v>
      </c>
      <c r="U173" s="361" t="s">
        <v>207</v>
      </c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</row>
    <row r="174" spans="2:109" ht="15" customHeight="1">
      <c r="B174" s="331"/>
      <c r="C174" s="331"/>
      <c r="D174" s="331"/>
      <c r="E174" s="331"/>
      <c r="F174" s="331"/>
      <c r="G174" s="331"/>
      <c r="H174" s="331"/>
      <c r="I174" s="332"/>
      <c r="J174" s="331"/>
      <c r="K174" s="331"/>
      <c r="L174" s="363">
        <v>5</v>
      </c>
      <c r="M174" s="377" t="s">
        <v>277</v>
      </c>
      <c r="N174" s="377" t="s">
        <v>265</v>
      </c>
      <c r="O174" s="361" t="s">
        <v>207</v>
      </c>
      <c r="R174" s="365"/>
      <c r="S174" s="365"/>
      <c r="T174" s="365"/>
      <c r="U174" s="365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</row>
    <row r="175" spans="2:109" ht="15" customHeight="1">
      <c r="B175" s="331"/>
      <c r="C175" s="331"/>
      <c r="D175" s="331"/>
      <c r="E175" s="331"/>
      <c r="F175" s="331"/>
      <c r="G175" s="331"/>
      <c r="H175" s="331"/>
      <c r="I175" s="332"/>
      <c r="J175" s="331"/>
      <c r="K175" s="331"/>
      <c r="L175" s="363">
        <v>6</v>
      </c>
      <c r="M175" s="377" t="s">
        <v>278</v>
      </c>
      <c r="N175" s="377" t="s">
        <v>279</v>
      </c>
      <c r="O175" s="361" t="s">
        <v>207</v>
      </c>
      <c r="R175" s="365"/>
      <c r="S175" s="365"/>
      <c r="T175" s="365"/>
      <c r="U175" s="365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</row>
    <row r="176" spans="2:109" ht="15" customHeight="1">
      <c r="B176" s="331"/>
      <c r="C176" s="331"/>
      <c r="D176" s="331"/>
      <c r="E176" s="331"/>
      <c r="F176" s="331"/>
      <c r="G176" s="331"/>
      <c r="H176" s="331"/>
      <c r="I176" s="332"/>
      <c r="J176" s="331"/>
      <c r="K176" s="331"/>
      <c r="L176" s="363">
        <v>7</v>
      </c>
      <c r="M176" s="377" t="s">
        <v>280</v>
      </c>
      <c r="N176" s="377" t="s">
        <v>228</v>
      </c>
      <c r="O176" s="361" t="s">
        <v>207</v>
      </c>
      <c r="R176" s="365"/>
      <c r="S176" s="365"/>
      <c r="T176" s="365"/>
      <c r="U176" s="365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</row>
    <row r="177" spans="2:109" ht="15" customHeight="1">
      <c r="B177" s="331"/>
      <c r="C177" s="331"/>
      <c r="D177" s="331"/>
      <c r="E177" s="331"/>
      <c r="F177" s="331"/>
      <c r="G177" s="331"/>
      <c r="H177" s="331"/>
      <c r="I177" s="332"/>
      <c r="J177" s="331"/>
      <c r="K177" s="331"/>
      <c r="L177" s="363">
        <v>8</v>
      </c>
      <c r="M177" s="377" t="s">
        <v>281</v>
      </c>
      <c r="N177" s="377" t="s">
        <v>282</v>
      </c>
      <c r="O177" s="361" t="s">
        <v>207</v>
      </c>
      <c r="R177" s="365"/>
      <c r="S177" s="365"/>
      <c r="T177" s="365"/>
      <c r="U177" s="365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</row>
    <row r="178" spans="2:109" ht="15" customHeight="1">
      <c r="B178" s="331"/>
      <c r="C178" s="331"/>
      <c r="D178" s="331"/>
      <c r="E178" s="331"/>
      <c r="F178" s="331"/>
      <c r="G178" s="331"/>
      <c r="H178" s="331"/>
      <c r="I178" s="332"/>
      <c r="J178" s="331"/>
      <c r="K178" s="331"/>
      <c r="L178" s="363">
        <v>9</v>
      </c>
      <c r="M178" s="377" t="s">
        <v>262</v>
      </c>
      <c r="N178" s="377" t="s">
        <v>263</v>
      </c>
      <c r="O178" s="361" t="s">
        <v>207</v>
      </c>
      <c r="R178" s="365"/>
      <c r="S178" s="365"/>
      <c r="T178" s="365"/>
      <c r="U178" s="365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</row>
    <row r="179" spans="2:109" ht="15" customHeight="1">
      <c r="B179" s="331"/>
      <c r="C179" s="331"/>
      <c r="D179" s="331"/>
      <c r="E179" s="331"/>
      <c r="F179" s="331"/>
      <c r="G179" s="331"/>
      <c r="H179" s="331"/>
      <c r="I179" s="332"/>
      <c r="J179" s="331"/>
      <c r="K179" s="331"/>
      <c r="L179" s="363">
        <v>10</v>
      </c>
      <c r="M179" s="377" t="s">
        <v>264</v>
      </c>
      <c r="N179" s="377" t="s">
        <v>265</v>
      </c>
      <c r="O179" s="361" t="s">
        <v>207</v>
      </c>
      <c r="R179" s="365"/>
      <c r="S179" s="365"/>
      <c r="T179" s="365"/>
      <c r="U179" s="365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</row>
    <row r="180" spans="2:109" ht="15" customHeight="1">
      <c r="B180" s="331"/>
      <c r="C180" s="331"/>
      <c r="D180" s="331"/>
      <c r="E180" s="331"/>
      <c r="F180" s="331"/>
      <c r="G180" s="331"/>
      <c r="H180" s="331"/>
      <c r="I180" s="332"/>
      <c r="J180" s="331"/>
      <c r="K180" s="331"/>
      <c r="L180" s="363">
        <v>11</v>
      </c>
      <c r="M180" s="377" t="s">
        <v>247</v>
      </c>
      <c r="N180" s="377" t="s">
        <v>248</v>
      </c>
      <c r="O180" s="361" t="s">
        <v>207</v>
      </c>
      <c r="R180" s="365"/>
      <c r="S180" s="365"/>
      <c r="T180" s="365"/>
      <c r="U180" s="365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</row>
    <row r="181" spans="2:109" ht="15" customHeight="1">
      <c r="B181" s="331"/>
      <c r="C181" s="331"/>
      <c r="D181" s="331"/>
      <c r="E181" s="331"/>
      <c r="F181" s="331"/>
      <c r="G181" s="331"/>
      <c r="H181" s="331"/>
      <c r="I181" s="332"/>
      <c r="J181" s="331"/>
      <c r="K181" s="331"/>
      <c r="L181" s="363">
        <v>12</v>
      </c>
      <c r="M181" s="377" t="s">
        <v>266</v>
      </c>
      <c r="N181" s="377" t="s">
        <v>267</v>
      </c>
      <c r="O181" s="361" t="s">
        <v>207</v>
      </c>
      <c r="R181" s="365"/>
      <c r="S181" s="365"/>
      <c r="T181" s="365"/>
      <c r="U181" s="365"/>
      <c r="BZ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</row>
    <row r="182" spans="2:109" ht="15">
      <c r="B182" s="331"/>
      <c r="C182" s="331"/>
      <c r="D182" s="331"/>
      <c r="E182" s="331"/>
      <c r="F182" s="331"/>
      <c r="G182" s="331"/>
      <c r="H182" s="331"/>
      <c r="I182" s="332"/>
      <c r="J182" s="331"/>
      <c r="L182" s="363">
        <v>13</v>
      </c>
      <c r="M182" s="377" t="s">
        <v>268</v>
      </c>
      <c r="N182" s="377" t="s">
        <v>269</v>
      </c>
      <c r="O182" s="361" t="s">
        <v>207</v>
      </c>
      <c r="R182" s="365"/>
      <c r="S182" s="365"/>
      <c r="T182" s="365"/>
      <c r="U182" s="365"/>
      <c r="BZ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</row>
    <row r="183" spans="2:109" ht="15">
      <c r="B183" s="331"/>
      <c r="C183" s="331"/>
      <c r="D183" s="331"/>
      <c r="E183" s="331"/>
      <c r="F183" s="331"/>
      <c r="G183" s="331"/>
      <c r="H183" s="331"/>
      <c r="I183" s="332"/>
      <c r="J183" s="331"/>
      <c r="L183" s="363">
        <v>14</v>
      </c>
      <c r="M183" s="377" t="s">
        <v>268</v>
      </c>
      <c r="N183" s="377" t="s">
        <v>270</v>
      </c>
      <c r="O183" s="361" t="s">
        <v>207</v>
      </c>
      <c r="R183" s="365"/>
      <c r="S183" s="365"/>
      <c r="T183" s="365"/>
      <c r="U183" s="365"/>
      <c r="BZ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</row>
    <row r="184" spans="2:109" ht="15">
      <c r="B184" s="331"/>
      <c r="C184" s="331"/>
      <c r="D184" s="331"/>
      <c r="E184" s="331"/>
      <c r="F184" s="331"/>
      <c r="G184" s="331"/>
      <c r="H184" s="331"/>
      <c r="I184" s="332"/>
      <c r="J184" s="331"/>
      <c r="L184" s="363">
        <v>15</v>
      </c>
      <c r="M184" s="377" t="s">
        <v>271</v>
      </c>
      <c r="N184" s="377" t="s">
        <v>272</v>
      </c>
      <c r="O184" s="361" t="s">
        <v>207</v>
      </c>
      <c r="R184" s="365"/>
      <c r="S184" s="365"/>
      <c r="T184" s="365"/>
      <c r="U184" s="365"/>
      <c r="BZ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</row>
    <row r="185" spans="2:109" ht="15">
      <c r="B185" s="331"/>
      <c r="C185" s="331"/>
      <c r="D185" s="331"/>
      <c r="E185" s="331"/>
      <c r="F185" s="331"/>
      <c r="G185" s="331"/>
      <c r="H185" s="331"/>
      <c r="I185" s="332"/>
      <c r="J185" s="331"/>
      <c r="L185" s="363">
        <v>16</v>
      </c>
      <c r="M185" s="377" t="s">
        <v>273</v>
      </c>
      <c r="N185" s="377" t="s">
        <v>246</v>
      </c>
      <c r="O185" s="361" t="s">
        <v>207</v>
      </c>
      <c r="R185" s="365"/>
      <c r="S185" s="365"/>
      <c r="T185" s="365"/>
      <c r="U185" s="365"/>
      <c r="BZ185" s="331"/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</row>
    <row r="186" spans="2:109">
      <c r="B186" s="331"/>
      <c r="C186" s="331"/>
      <c r="D186" s="331"/>
      <c r="E186" s="331"/>
      <c r="F186" s="331"/>
      <c r="G186" s="331"/>
      <c r="H186" s="331"/>
      <c r="I186" s="332"/>
      <c r="J186" s="331"/>
      <c r="L186" s="333"/>
      <c r="M186" s="333"/>
      <c r="N186" s="333"/>
      <c r="O186" s="334"/>
      <c r="R186" s="365"/>
      <c r="S186" s="365"/>
      <c r="T186" s="365"/>
      <c r="U186" s="365"/>
      <c r="BZ186" s="331"/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</row>
    <row r="187" spans="2:109" ht="14.25">
      <c r="B187" s="331"/>
      <c r="C187" s="331"/>
      <c r="D187" s="331"/>
      <c r="E187" s="331"/>
      <c r="F187" s="331"/>
      <c r="G187" s="331"/>
      <c r="H187" s="331"/>
      <c r="I187" s="332"/>
      <c r="J187" s="331"/>
      <c r="L187" s="394"/>
      <c r="M187" s="394"/>
      <c r="N187" s="394"/>
      <c r="O187" s="359"/>
      <c r="R187" s="365"/>
      <c r="S187" s="365"/>
      <c r="T187" s="365"/>
      <c r="U187" s="365"/>
      <c r="BZ187" s="331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</row>
    <row r="188" spans="2:109" ht="14.25">
      <c r="B188" s="331"/>
      <c r="C188" s="331"/>
      <c r="D188" s="331"/>
      <c r="E188" s="331"/>
      <c r="F188" s="331"/>
      <c r="G188" s="331"/>
      <c r="H188" s="331"/>
      <c r="I188" s="332"/>
      <c r="J188" s="331"/>
      <c r="L188" s="394"/>
      <c r="M188" s="394"/>
      <c r="N188" s="394"/>
      <c r="O188" s="359"/>
      <c r="R188" s="365"/>
      <c r="S188" s="365"/>
      <c r="T188" s="365"/>
      <c r="U188" s="365"/>
      <c r="BZ188" s="331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</row>
    <row r="189" spans="2:109">
      <c r="B189" s="331"/>
      <c r="C189" s="331"/>
      <c r="D189" s="331"/>
      <c r="E189" s="331"/>
      <c r="F189" s="331"/>
      <c r="G189" s="331"/>
      <c r="H189" s="331"/>
      <c r="I189" s="332"/>
      <c r="J189" s="331"/>
      <c r="R189" s="365"/>
      <c r="S189" s="365"/>
      <c r="T189" s="365"/>
      <c r="U189" s="365"/>
      <c r="BZ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</row>
    <row r="190" spans="2:109">
      <c r="B190" s="331"/>
      <c r="C190" s="331"/>
      <c r="D190" s="331"/>
      <c r="E190" s="331"/>
      <c r="F190" s="331"/>
      <c r="G190" s="331"/>
      <c r="H190" s="331"/>
      <c r="I190" s="332"/>
      <c r="J190" s="331"/>
      <c r="R190" s="365"/>
      <c r="S190" s="365"/>
      <c r="T190" s="365"/>
      <c r="U190" s="365"/>
      <c r="BZ190" s="331"/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</row>
    <row r="191" spans="2:109">
      <c r="B191" s="331"/>
      <c r="C191" s="331"/>
      <c r="D191" s="331"/>
      <c r="E191" s="331"/>
      <c r="F191" s="331"/>
      <c r="G191" s="331"/>
      <c r="H191" s="331"/>
      <c r="I191" s="332"/>
      <c r="J191" s="331"/>
      <c r="R191" s="365"/>
      <c r="S191" s="365"/>
      <c r="T191" s="365"/>
      <c r="U191" s="365"/>
      <c r="BZ191" s="331"/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</row>
    <row r="192" spans="2:109" ht="18.75">
      <c r="B192" s="331"/>
      <c r="C192" s="331"/>
      <c r="D192" s="331"/>
      <c r="E192" s="331"/>
      <c r="F192" s="331"/>
      <c r="G192" s="331"/>
      <c r="H192" s="331"/>
      <c r="I192" s="332"/>
      <c r="J192" s="331"/>
      <c r="R192" s="337" t="s">
        <v>219</v>
      </c>
      <c r="S192" s="331"/>
      <c r="T192" s="331"/>
      <c r="U192" s="331"/>
      <c r="BZ192" s="331"/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</row>
    <row r="193" spans="2:109" ht="18.75">
      <c r="B193" s="331"/>
      <c r="C193" s="331"/>
      <c r="D193" s="331"/>
      <c r="E193" s="331"/>
      <c r="F193" s="331"/>
      <c r="G193" s="331"/>
      <c r="H193" s="331"/>
      <c r="I193" s="332"/>
      <c r="J193" s="331"/>
      <c r="R193" s="337" t="s">
        <v>336</v>
      </c>
      <c r="S193" s="331"/>
      <c r="T193" s="331"/>
      <c r="U193" s="331"/>
      <c r="BZ193" s="331"/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</row>
    <row r="194" spans="2:109" ht="15.75">
      <c r="B194" s="331"/>
      <c r="C194" s="331"/>
      <c r="D194" s="331"/>
      <c r="E194" s="331"/>
      <c r="F194" s="331"/>
      <c r="G194" s="331"/>
      <c r="H194" s="331"/>
      <c r="I194" s="332"/>
      <c r="J194" s="331"/>
      <c r="R194" s="343" t="s">
        <v>195</v>
      </c>
      <c r="S194" s="333"/>
      <c r="T194" s="333"/>
      <c r="U194" s="334"/>
      <c r="BZ194" s="331"/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</row>
    <row r="195" spans="2:109" ht="15.75">
      <c r="B195" s="331"/>
      <c r="C195" s="331"/>
      <c r="D195" s="331"/>
      <c r="E195" s="331"/>
      <c r="F195" s="331"/>
      <c r="G195" s="331"/>
      <c r="H195" s="331"/>
      <c r="I195" s="332"/>
      <c r="J195" s="331"/>
      <c r="R195" s="344" t="s">
        <v>208</v>
      </c>
      <c r="S195" s="345" t="s">
        <v>153</v>
      </c>
      <c r="T195" s="375">
        <v>44207</v>
      </c>
      <c r="U195" s="347" t="s">
        <v>322</v>
      </c>
      <c r="BZ195" s="331"/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</row>
    <row r="196" spans="2:109" ht="15">
      <c r="B196" s="331"/>
      <c r="C196" s="331"/>
      <c r="D196" s="331"/>
      <c r="E196" s="331"/>
      <c r="F196" s="331"/>
      <c r="G196" s="331"/>
      <c r="H196" s="331"/>
      <c r="I196" s="332"/>
      <c r="J196" s="331"/>
      <c r="R196" s="349" t="s">
        <v>221</v>
      </c>
      <c r="S196" s="349" t="s">
        <v>222</v>
      </c>
      <c r="T196" s="349" t="s">
        <v>223</v>
      </c>
      <c r="U196" s="350" t="s">
        <v>4</v>
      </c>
      <c r="BZ196" s="331"/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</row>
    <row r="197" spans="2:109" ht="15">
      <c r="B197" s="331"/>
      <c r="C197" s="331"/>
      <c r="D197" s="331"/>
      <c r="E197" s="331"/>
      <c r="F197" s="331"/>
      <c r="G197" s="331"/>
      <c r="H197" s="331"/>
      <c r="I197" s="332"/>
      <c r="J197" s="331"/>
      <c r="R197" s="363">
        <v>1</v>
      </c>
      <c r="S197" s="377" t="s">
        <v>238</v>
      </c>
      <c r="T197" s="377" t="s">
        <v>239</v>
      </c>
      <c r="U197" s="361" t="s">
        <v>207</v>
      </c>
      <c r="BZ197" s="331"/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</row>
    <row r="198" spans="2:109" ht="15">
      <c r="B198" s="331"/>
      <c r="C198" s="331"/>
      <c r="D198" s="331"/>
      <c r="E198" s="331"/>
      <c r="F198" s="331"/>
      <c r="G198" s="331"/>
      <c r="H198" s="331"/>
      <c r="I198" s="332"/>
      <c r="J198" s="331"/>
      <c r="R198" s="363">
        <v>2</v>
      </c>
      <c r="S198" s="377" t="s">
        <v>274</v>
      </c>
      <c r="T198" s="377" t="s">
        <v>228</v>
      </c>
      <c r="U198" s="361" t="s">
        <v>207</v>
      </c>
      <c r="BZ198" s="331"/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</row>
    <row r="199" spans="2:109" ht="15">
      <c r="B199" s="331"/>
      <c r="C199" s="331"/>
      <c r="D199" s="331"/>
      <c r="E199" s="331"/>
      <c r="F199" s="331"/>
      <c r="G199" s="331"/>
      <c r="H199" s="331"/>
      <c r="I199" s="332"/>
      <c r="J199" s="331"/>
      <c r="R199" s="363">
        <v>3</v>
      </c>
      <c r="S199" s="377" t="s">
        <v>275</v>
      </c>
      <c r="T199" s="377" t="s">
        <v>232</v>
      </c>
      <c r="U199" s="361" t="s">
        <v>207</v>
      </c>
      <c r="BZ199" s="331"/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</row>
    <row r="200" spans="2:109" ht="15">
      <c r="B200" s="331"/>
      <c r="C200" s="331"/>
      <c r="D200" s="331"/>
      <c r="E200" s="331"/>
      <c r="F200" s="331"/>
      <c r="G200" s="331"/>
      <c r="H200" s="331"/>
      <c r="I200" s="332"/>
      <c r="J200" s="331"/>
      <c r="R200" s="363">
        <v>4</v>
      </c>
      <c r="S200" s="377" t="s">
        <v>276</v>
      </c>
      <c r="T200" s="377" t="s">
        <v>232</v>
      </c>
      <c r="U200" s="361" t="s">
        <v>207</v>
      </c>
      <c r="BZ200" s="331"/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</row>
    <row r="201" spans="2:109" ht="15">
      <c r="B201" s="331"/>
      <c r="C201" s="331"/>
      <c r="D201" s="331"/>
      <c r="E201" s="331"/>
      <c r="F201" s="331"/>
      <c r="G201" s="331"/>
      <c r="H201" s="331"/>
      <c r="I201" s="332"/>
      <c r="R201" s="363">
        <v>5</v>
      </c>
      <c r="S201" s="377" t="s">
        <v>277</v>
      </c>
      <c r="T201" s="377" t="s">
        <v>265</v>
      </c>
      <c r="U201" s="361" t="s">
        <v>207</v>
      </c>
    </row>
    <row r="202" spans="2:109" ht="15">
      <c r="C202" s="331"/>
      <c r="D202" s="331"/>
      <c r="E202" s="331"/>
      <c r="F202" s="331"/>
      <c r="G202" s="331"/>
      <c r="H202" s="331"/>
      <c r="I202" s="332"/>
      <c r="R202" s="363">
        <v>6</v>
      </c>
      <c r="S202" s="377" t="s">
        <v>278</v>
      </c>
      <c r="T202" s="377" t="s">
        <v>279</v>
      </c>
      <c r="U202" s="361" t="s">
        <v>207</v>
      </c>
    </row>
    <row r="203" spans="2:109" ht="15">
      <c r="C203" s="331"/>
      <c r="R203" s="363">
        <v>7</v>
      </c>
      <c r="S203" s="377" t="s">
        <v>280</v>
      </c>
      <c r="T203" s="377" t="s">
        <v>228</v>
      </c>
      <c r="U203" s="361" t="s">
        <v>207</v>
      </c>
    </row>
    <row r="204" spans="2:109" ht="15">
      <c r="R204" s="363">
        <v>8</v>
      </c>
      <c r="S204" s="377" t="s">
        <v>281</v>
      </c>
      <c r="T204" s="377" t="s">
        <v>282</v>
      </c>
      <c r="U204" s="361" t="s">
        <v>207</v>
      </c>
    </row>
    <row r="205" spans="2:109" ht="15">
      <c r="R205" s="363">
        <v>9</v>
      </c>
      <c r="S205" s="377" t="s">
        <v>262</v>
      </c>
      <c r="T205" s="377" t="s">
        <v>263</v>
      </c>
      <c r="U205" s="361" t="s">
        <v>207</v>
      </c>
    </row>
    <row r="206" spans="2:109" ht="15">
      <c r="R206" s="363">
        <v>10</v>
      </c>
      <c r="S206" s="377" t="s">
        <v>264</v>
      </c>
      <c r="T206" s="377" t="s">
        <v>265</v>
      </c>
      <c r="U206" s="361" t="s">
        <v>207</v>
      </c>
    </row>
    <row r="207" spans="2:109" ht="15">
      <c r="R207" s="363">
        <v>11</v>
      </c>
      <c r="S207" s="377" t="s">
        <v>247</v>
      </c>
      <c r="T207" s="377" t="s">
        <v>248</v>
      </c>
      <c r="U207" s="361" t="s">
        <v>207</v>
      </c>
    </row>
    <row r="208" spans="2:109" ht="15">
      <c r="R208" s="363">
        <v>12</v>
      </c>
      <c r="S208" s="377" t="s">
        <v>266</v>
      </c>
      <c r="T208" s="377" t="s">
        <v>267</v>
      </c>
      <c r="U208" s="361" t="s">
        <v>207</v>
      </c>
    </row>
    <row r="209" spans="18:21" ht="15">
      <c r="R209" s="363">
        <v>13</v>
      </c>
      <c r="S209" s="377" t="s">
        <v>268</v>
      </c>
      <c r="T209" s="377" t="s">
        <v>269</v>
      </c>
      <c r="U209" s="361" t="s">
        <v>207</v>
      </c>
    </row>
    <row r="210" spans="18:21" ht="15">
      <c r="R210" s="363">
        <v>14</v>
      </c>
      <c r="S210" s="377" t="s">
        <v>268</v>
      </c>
      <c r="T210" s="377" t="s">
        <v>270</v>
      </c>
      <c r="U210" s="361" t="s">
        <v>207</v>
      </c>
    </row>
    <row r="211" spans="18:21" ht="15">
      <c r="R211" s="363">
        <v>15</v>
      </c>
      <c r="S211" s="377" t="s">
        <v>271</v>
      </c>
      <c r="T211" s="377" t="s">
        <v>272</v>
      </c>
      <c r="U211" s="361" t="s">
        <v>207</v>
      </c>
    </row>
    <row r="212" spans="18:21" ht="15">
      <c r="R212" s="363">
        <v>16</v>
      </c>
      <c r="S212" s="377" t="s">
        <v>273</v>
      </c>
      <c r="T212" s="377" t="s">
        <v>246</v>
      </c>
      <c r="U212" s="361" t="s">
        <v>207</v>
      </c>
    </row>
    <row r="213" spans="18:21" ht="14.25">
      <c r="R213" s="394"/>
      <c r="S213" s="394"/>
      <c r="T213" s="394"/>
      <c r="U213" s="359"/>
    </row>
    <row r="214" spans="18:21" ht="14.25">
      <c r="R214" s="394"/>
      <c r="S214" s="394"/>
      <c r="T214" s="394"/>
      <c r="U214" s="359"/>
    </row>
  </sheetData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="160" zoomScaleNormal="160" workbookViewId="0">
      <selection activeCell="N11" sqref="N11"/>
    </sheetView>
  </sheetViews>
  <sheetFormatPr defaultRowHeight="12.75"/>
  <sheetData/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57150</xdr:rowOff>
              </from>
              <to>
                <xdr:col>12</xdr:col>
                <xdr:colOff>247650</xdr:colOff>
                <xdr:row>64</xdr:row>
                <xdr:rowOff>19050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4"/>
  <sheetViews>
    <sheetView topLeftCell="F1" workbookViewId="0">
      <selection activeCell="S17" sqref="S17"/>
    </sheetView>
  </sheetViews>
  <sheetFormatPr defaultRowHeight="12.75"/>
  <cols>
    <col min="1" max="1" width="53.42578125" hidden="1" customWidth="1"/>
    <col min="2" max="2" width="25" hidden="1" customWidth="1"/>
    <col min="3" max="3" width="23.5703125" hidden="1" customWidth="1"/>
    <col min="4" max="4" width="24" hidden="1" customWidth="1"/>
    <col min="5" max="5" width="0" hidden="1" customWidth="1"/>
  </cols>
  <sheetData>
    <row r="1" spans="1:4" ht="38.25" thickBot="1">
      <c r="A1" s="18" t="s">
        <v>45</v>
      </c>
      <c r="B1" s="19" t="s">
        <v>46</v>
      </c>
      <c r="C1" s="19" t="s">
        <v>47</v>
      </c>
      <c r="D1" s="19" t="s">
        <v>4</v>
      </c>
    </row>
    <row r="2" spans="1:4" ht="20.100000000000001" customHeight="1" thickTop="1">
      <c r="A2" s="21" t="s">
        <v>65</v>
      </c>
      <c r="B2" s="21" t="s">
        <v>67</v>
      </c>
      <c r="C2" s="22" t="s">
        <v>70</v>
      </c>
      <c r="D2" s="23"/>
    </row>
    <row r="3" spans="1:4" ht="20.100000000000001" customHeight="1">
      <c r="A3" s="24" t="s">
        <v>66</v>
      </c>
      <c r="B3" s="24" t="s">
        <v>67</v>
      </c>
      <c r="C3" s="25" t="s">
        <v>70</v>
      </c>
      <c r="D3" s="26"/>
    </row>
    <row r="4" spans="1:4" ht="20.100000000000001" customHeight="1">
      <c r="A4" s="24" t="s">
        <v>48</v>
      </c>
      <c r="B4" s="24" t="s">
        <v>67</v>
      </c>
      <c r="C4" s="25" t="s">
        <v>68</v>
      </c>
      <c r="D4" s="26"/>
    </row>
    <row r="5" spans="1:4" ht="20.100000000000001" customHeight="1">
      <c r="A5" s="24" t="s">
        <v>49</v>
      </c>
      <c r="B5" s="24" t="s">
        <v>67</v>
      </c>
      <c r="C5" s="25" t="s">
        <v>68</v>
      </c>
      <c r="D5" s="26"/>
    </row>
    <row r="6" spans="1:4" ht="20.100000000000001" customHeight="1">
      <c r="A6" s="24" t="s">
        <v>50</v>
      </c>
      <c r="B6" s="24" t="s">
        <v>69</v>
      </c>
      <c r="C6" s="25" t="s">
        <v>70</v>
      </c>
      <c r="D6" s="26"/>
    </row>
    <row r="7" spans="1:4" ht="20.100000000000001" customHeight="1">
      <c r="A7" s="24" t="s">
        <v>78</v>
      </c>
      <c r="B7" s="24" t="s">
        <v>69</v>
      </c>
      <c r="C7" s="25" t="s">
        <v>68</v>
      </c>
      <c r="D7" s="26"/>
    </row>
    <row r="8" spans="1:4" ht="20.100000000000001" customHeight="1">
      <c r="A8" s="24" t="s">
        <v>51</v>
      </c>
      <c r="B8" s="24" t="s">
        <v>67</v>
      </c>
      <c r="C8" s="25" t="s">
        <v>70</v>
      </c>
      <c r="D8" s="26"/>
    </row>
    <row r="9" spans="1:4" ht="20.100000000000001" customHeight="1">
      <c r="A9" s="24" t="s">
        <v>52</v>
      </c>
      <c r="B9" s="24" t="s">
        <v>67</v>
      </c>
      <c r="C9" s="25" t="s">
        <v>70</v>
      </c>
      <c r="D9" s="26"/>
    </row>
    <row r="10" spans="1:4" ht="20.100000000000001" customHeight="1">
      <c r="A10" s="24" t="s">
        <v>53</v>
      </c>
      <c r="B10" s="24" t="s">
        <v>71</v>
      </c>
      <c r="C10" s="25" t="s">
        <v>72</v>
      </c>
      <c r="D10" s="26"/>
    </row>
    <row r="11" spans="1:4" ht="20.100000000000001" customHeight="1">
      <c r="A11" s="24" t="s">
        <v>55</v>
      </c>
      <c r="B11" s="24" t="s">
        <v>67</v>
      </c>
      <c r="C11" s="25" t="s">
        <v>73</v>
      </c>
      <c r="D11" s="26"/>
    </row>
    <row r="12" spans="1:4" ht="20.100000000000001" customHeight="1">
      <c r="A12" s="24" t="s">
        <v>54</v>
      </c>
      <c r="B12" s="24" t="s">
        <v>67</v>
      </c>
      <c r="C12" s="25" t="s">
        <v>70</v>
      </c>
      <c r="D12" s="26"/>
    </row>
    <row r="13" spans="1:4" ht="20.100000000000001" customHeight="1">
      <c r="A13" s="24" t="s">
        <v>56</v>
      </c>
      <c r="B13" s="24" t="s">
        <v>67</v>
      </c>
      <c r="C13" s="25" t="s">
        <v>74</v>
      </c>
      <c r="D13" s="26"/>
    </row>
    <row r="14" spans="1:4" ht="20.100000000000001" customHeight="1">
      <c r="A14" s="24" t="s">
        <v>57</v>
      </c>
      <c r="B14" s="24" t="s">
        <v>67</v>
      </c>
      <c r="C14" s="27" t="s">
        <v>75</v>
      </c>
      <c r="D14" s="26"/>
    </row>
    <row r="15" spans="1:4" ht="20.100000000000001" customHeight="1">
      <c r="A15" s="24" t="s">
        <v>58</v>
      </c>
      <c r="B15" s="24" t="s">
        <v>69</v>
      </c>
      <c r="C15" s="25" t="s">
        <v>70</v>
      </c>
      <c r="D15" s="26"/>
    </row>
    <row r="16" spans="1:4" ht="20.100000000000001" customHeight="1">
      <c r="A16" s="24" t="s">
        <v>59</v>
      </c>
      <c r="B16" s="24" t="s">
        <v>67</v>
      </c>
      <c r="C16" s="25" t="s">
        <v>76</v>
      </c>
      <c r="D16" s="26"/>
    </row>
    <row r="17" spans="1:4" ht="20.100000000000001" customHeight="1">
      <c r="A17" s="24" t="s">
        <v>60</v>
      </c>
      <c r="B17" s="24" t="s">
        <v>67</v>
      </c>
      <c r="C17" s="25" t="s">
        <v>72</v>
      </c>
      <c r="D17" s="26"/>
    </row>
    <row r="18" spans="1:4" ht="20.100000000000001" customHeight="1">
      <c r="A18" s="24" t="s">
        <v>61</v>
      </c>
      <c r="B18" s="24" t="s">
        <v>67</v>
      </c>
      <c r="C18" s="25" t="s">
        <v>70</v>
      </c>
      <c r="D18" s="26"/>
    </row>
    <row r="19" spans="1:4" ht="20.100000000000001" customHeight="1">
      <c r="A19" s="24" t="s">
        <v>62</v>
      </c>
      <c r="B19" s="24" t="s">
        <v>67</v>
      </c>
      <c r="C19" s="25" t="s">
        <v>68</v>
      </c>
      <c r="D19" s="26"/>
    </row>
    <row r="20" spans="1:4" ht="20.100000000000001" customHeight="1">
      <c r="A20" s="24" t="s">
        <v>79</v>
      </c>
      <c r="B20" s="24" t="s">
        <v>67</v>
      </c>
      <c r="C20" s="25" t="s">
        <v>70</v>
      </c>
      <c r="D20" s="26"/>
    </row>
    <row r="21" spans="1:4" ht="20.100000000000001" customHeight="1">
      <c r="A21" s="24" t="s">
        <v>63</v>
      </c>
      <c r="B21" s="24" t="s">
        <v>67</v>
      </c>
      <c r="C21" s="25" t="s">
        <v>68</v>
      </c>
      <c r="D21" s="26"/>
    </row>
    <row r="22" spans="1:4" ht="20.100000000000001" customHeight="1">
      <c r="A22" s="24" t="s">
        <v>77</v>
      </c>
      <c r="B22" s="24" t="s">
        <v>67</v>
      </c>
      <c r="C22" s="25" t="s">
        <v>70</v>
      </c>
      <c r="D22" s="26"/>
    </row>
    <row r="23" spans="1:4" ht="20.100000000000001" customHeight="1" thickBot="1">
      <c r="A23" s="28" t="s">
        <v>64</v>
      </c>
      <c r="B23" s="28" t="s">
        <v>67</v>
      </c>
      <c r="C23" s="29" t="s">
        <v>70</v>
      </c>
      <c r="D23" s="30"/>
    </row>
    <row r="24" spans="1:4" ht="13.5" thickTop="1">
      <c r="A24" s="20"/>
      <c r="B24" s="20"/>
      <c r="C24" s="20"/>
      <c r="D24" s="2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N93" sqref="N93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209550</xdr:colOff>
                <xdr:row>91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R22" sqref="R21:R22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12</xdr:col>
                <xdr:colOff>352425</xdr:colOff>
                <xdr:row>59</xdr:row>
                <xdr:rowOff>95250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149"/>
  <sheetViews>
    <sheetView workbookViewId="0">
      <selection activeCell="B3" sqref="B3"/>
    </sheetView>
  </sheetViews>
  <sheetFormatPr defaultRowHeight="12.75"/>
  <cols>
    <col min="1" max="1" width="4.42578125" customWidth="1"/>
    <col min="2" max="2" width="24.85546875" customWidth="1"/>
    <col min="3" max="3" width="27.28515625" customWidth="1"/>
    <col min="4" max="4" width="57.7109375" customWidth="1"/>
    <col min="5" max="5" width="12.42578125" customWidth="1"/>
    <col min="6" max="6" width="10.42578125" customWidth="1"/>
    <col min="7" max="7" width="10.7109375" style="318" customWidth="1"/>
    <col min="8" max="8" width="12.5703125" style="318" customWidth="1"/>
    <col min="9" max="9" width="5.5703125" style="318" customWidth="1"/>
    <col min="10" max="10" width="18.7109375" customWidth="1"/>
  </cols>
  <sheetData>
    <row r="1" spans="2:10" ht="20.100000000000001" customHeight="1"/>
    <row r="2" spans="2:10" ht="20.100000000000001" customHeight="1">
      <c r="D2" s="497" t="s">
        <v>559</v>
      </c>
    </row>
    <row r="3" spans="2:10" ht="20.100000000000001" customHeight="1">
      <c r="D3" s="497" t="s">
        <v>560</v>
      </c>
    </row>
    <row r="4" spans="2:10" ht="20.100000000000001" customHeight="1" thickBot="1"/>
    <row r="5" spans="2:10" ht="42.75" customHeight="1" thickBot="1">
      <c r="B5" s="498" t="s">
        <v>561</v>
      </c>
      <c r="C5" s="498" t="s">
        <v>562</v>
      </c>
      <c r="D5" s="498" t="s">
        <v>178</v>
      </c>
      <c r="E5" s="498" t="s">
        <v>563</v>
      </c>
      <c r="F5" s="498" t="s">
        <v>564</v>
      </c>
      <c r="G5" s="498" t="s">
        <v>180</v>
      </c>
      <c r="H5" s="498" t="s">
        <v>182</v>
      </c>
      <c r="I5" s="498" t="s">
        <v>4</v>
      </c>
      <c r="J5" s="498" t="s">
        <v>621</v>
      </c>
    </row>
    <row r="6" spans="2:10" ht="20.100000000000001" customHeight="1" thickBot="1">
      <c r="B6" s="499" t="s">
        <v>565</v>
      </c>
      <c r="C6" s="504" t="s">
        <v>566</v>
      </c>
      <c r="D6" s="500" t="s">
        <v>567</v>
      </c>
      <c r="E6" s="500" t="s">
        <v>568</v>
      </c>
      <c r="F6" s="500" t="s">
        <v>569</v>
      </c>
      <c r="G6" s="574">
        <v>44571</v>
      </c>
      <c r="H6" s="575">
        <v>0.52083333333333337</v>
      </c>
      <c r="I6" s="576">
        <v>34</v>
      </c>
      <c r="J6" s="500"/>
    </row>
    <row r="7" spans="2:10" ht="20.100000000000001" customHeight="1" thickBot="1">
      <c r="B7" s="499" t="s">
        <v>570</v>
      </c>
      <c r="C7" s="504" t="s">
        <v>566</v>
      </c>
      <c r="D7" s="500" t="s">
        <v>567</v>
      </c>
      <c r="E7" s="500" t="s">
        <v>568</v>
      </c>
      <c r="F7" s="500" t="s">
        <v>569</v>
      </c>
      <c r="G7" s="574">
        <v>44571</v>
      </c>
      <c r="H7" s="575">
        <v>0.52083333333333337</v>
      </c>
      <c r="I7" s="576">
        <v>34</v>
      </c>
      <c r="J7" s="500"/>
    </row>
    <row r="8" spans="2:10" ht="20.100000000000001" customHeight="1" thickBot="1"/>
    <row r="9" spans="2:10" ht="42.75" customHeight="1" thickBot="1">
      <c r="B9" s="502" t="s">
        <v>561</v>
      </c>
      <c r="C9" s="502" t="s">
        <v>562</v>
      </c>
      <c r="D9" s="502" t="s">
        <v>178</v>
      </c>
      <c r="E9" s="498" t="s">
        <v>563</v>
      </c>
      <c r="F9" s="498" t="s">
        <v>564</v>
      </c>
      <c r="G9" s="498" t="s">
        <v>180</v>
      </c>
      <c r="H9" s="498" t="s">
        <v>182</v>
      </c>
      <c r="I9" s="498" t="s">
        <v>4</v>
      </c>
      <c r="J9" s="498" t="s">
        <v>621</v>
      </c>
    </row>
    <row r="10" spans="2:10" ht="20.100000000000001" customHeight="1" thickBot="1">
      <c r="B10" s="503" t="s">
        <v>571</v>
      </c>
      <c r="C10" s="504" t="s">
        <v>566</v>
      </c>
      <c r="D10" s="504" t="s">
        <v>572</v>
      </c>
      <c r="E10" s="504" t="s">
        <v>149</v>
      </c>
      <c r="F10" s="504" t="s">
        <v>622</v>
      </c>
      <c r="G10" s="574">
        <v>44571</v>
      </c>
      <c r="H10" s="577">
        <v>0.35416666666666669</v>
      </c>
      <c r="I10" s="578">
        <v>34</v>
      </c>
      <c r="J10" s="504"/>
    </row>
    <row r="11" spans="2:10" ht="20.100000000000001" customHeight="1" thickBot="1">
      <c r="B11" s="503" t="s">
        <v>574</v>
      </c>
      <c r="C11" s="504" t="s">
        <v>566</v>
      </c>
      <c r="D11" s="504" t="s">
        <v>572</v>
      </c>
      <c r="E11" s="504" t="s">
        <v>149</v>
      </c>
      <c r="F11" s="504" t="s">
        <v>569</v>
      </c>
      <c r="G11" s="574">
        <v>44571</v>
      </c>
      <c r="H11" s="577">
        <v>0.35416666666666669</v>
      </c>
      <c r="I11" s="578">
        <v>34</v>
      </c>
      <c r="J11" s="504"/>
    </row>
    <row r="12" spans="2:10" ht="20.100000000000001" customHeight="1" thickBot="1">
      <c r="B12" s="503" t="s">
        <v>573</v>
      </c>
      <c r="C12" s="504" t="s">
        <v>566</v>
      </c>
      <c r="D12" s="504" t="s">
        <v>572</v>
      </c>
      <c r="E12" s="504" t="s">
        <v>149</v>
      </c>
      <c r="F12" s="504" t="s">
        <v>569</v>
      </c>
      <c r="G12" s="574">
        <v>44571</v>
      </c>
      <c r="H12" s="577">
        <v>0.35416666666666669</v>
      </c>
      <c r="I12" s="578">
        <v>34</v>
      </c>
      <c r="J12" s="504"/>
    </row>
    <row r="13" spans="2:10" ht="20.100000000000001" customHeight="1" thickBot="1">
      <c r="B13" s="503" t="s">
        <v>571</v>
      </c>
      <c r="C13" s="504" t="s">
        <v>566</v>
      </c>
      <c r="D13" s="504" t="s">
        <v>572</v>
      </c>
      <c r="E13" s="504" t="s">
        <v>149</v>
      </c>
      <c r="F13" s="504" t="s">
        <v>598</v>
      </c>
      <c r="G13" s="574">
        <v>44576</v>
      </c>
      <c r="H13" s="577">
        <v>0.3125</v>
      </c>
      <c r="I13" s="578">
        <v>19</v>
      </c>
      <c r="J13" s="504"/>
    </row>
    <row r="14" spans="2:10" ht="20.100000000000001" customHeight="1" thickBot="1">
      <c r="B14" s="503" t="s">
        <v>574</v>
      </c>
      <c r="C14" s="504" t="s">
        <v>566</v>
      </c>
      <c r="D14" s="504" t="s">
        <v>572</v>
      </c>
      <c r="E14" s="504" t="s">
        <v>149</v>
      </c>
      <c r="F14" s="504" t="s">
        <v>598</v>
      </c>
      <c r="G14" s="574">
        <v>44576</v>
      </c>
      <c r="H14" s="577">
        <v>0.3125</v>
      </c>
      <c r="I14" s="578">
        <v>19</v>
      </c>
      <c r="J14" s="504"/>
    </row>
    <row r="15" spans="2:10" ht="20.100000000000001" customHeight="1" thickBot="1">
      <c r="B15" s="501"/>
    </row>
    <row r="16" spans="2:10" ht="42.75" customHeight="1" thickBot="1">
      <c r="B16" s="502" t="s">
        <v>561</v>
      </c>
      <c r="C16" s="502" t="s">
        <v>562</v>
      </c>
      <c r="D16" s="502" t="s">
        <v>178</v>
      </c>
      <c r="E16" s="498" t="s">
        <v>563</v>
      </c>
      <c r="F16" s="498" t="s">
        <v>564</v>
      </c>
      <c r="G16" s="498" t="s">
        <v>180</v>
      </c>
      <c r="H16" s="498" t="s">
        <v>182</v>
      </c>
      <c r="I16" s="498" t="s">
        <v>4</v>
      </c>
      <c r="J16" s="498" t="s">
        <v>621</v>
      </c>
    </row>
    <row r="17" spans="2:10" ht="20.100000000000001" customHeight="1" thickBot="1">
      <c r="B17" s="503" t="s">
        <v>575</v>
      </c>
      <c r="C17" s="504" t="s">
        <v>566</v>
      </c>
      <c r="D17" s="504" t="s">
        <v>576</v>
      </c>
      <c r="E17" s="504" t="s">
        <v>350</v>
      </c>
      <c r="F17" s="504" t="s">
        <v>569</v>
      </c>
      <c r="G17" s="574">
        <v>44571</v>
      </c>
      <c r="H17" s="577">
        <v>0.35416666666666669</v>
      </c>
      <c r="I17" s="578">
        <v>31</v>
      </c>
      <c r="J17" s="504"/>
    </row>
    <row r="18" spans="2:10" ht="20.100000000000001" customHeight="1" thickBot="1">
      <c r="B18" s="503" t="s">
        <v>577</v>
      </c>
      <c r="C18" s="504" t="s">
        <v>566</v>
      </c>
      <c r="D18" s="504" t="s">
        <v>576</v>
      </c>
      <c r="E18" s="504" t="s">
        <v>350</v>
      </c>
      <c r="F18" s="504" t="s">
        <v>569</v>
      </c>
      <c r="G18" s="574">
        <v>44571</v>
      </c>
      <c r="H18" s="577">
        <v>0.35416666666666669</v>
      </c>
      <c r="I18" s="578">
        <v>31</v>
      </c>
      <c r="J18" s="504"/>
    </row>
    <row r="19" spans="2:10" ht="20.100000000000001" customHeight="1" thickBot="1">
      <c r="B19" s="503" t="s">
        <v>578</v>
      </c>
      <c r="C19" s="504" t="s">
        <v>566</v>
      </c>
      <c r="D19" s="504" t="s">
        <v>576</v>
      </c>
      <c r="E19" s="504" t="s">
        <v>350</v>
      </c>
      <c r="F19" s="504" t="s">
        <v>569</v>
      </c>
      <c r="G19" s="574">
        <v>44571</v>
      </c>
      <c r="H19" s="577">
        <v>0.35416666666666669</v>
      </c>
      <c r="I19" s="578">
        <v>31</v>
      </c>
      <c r="J19" s="504"/>
    </row>
    <row r="20" spans="2:10" ht="20.100000000000001" customHeight="1" thickBot="1">
      <c r="B20" s="503" t="s">
        <v>579</v>
      </c>
      <c r="C20" s="504" t="s">
        <v>566</v>
      </c>
      <c r="D20" s="504" t="s">
        <v>576</v>
      </c>
      <c r="E20" s="504" t="s">
        <v>350</v>
      </c>
      <c r="F20" s="504" t="s">
        <v>569</v>
      </c>
      <c r="G20" s="574">
        <v>44571</v>
      </c>
      <c r="H20" s="577">
        <v>0.35416666666666669</v>
      </c>
      <c r="I20" s="578">
        <v>31</v>
      </c>
      <c r="J20" s="504"/>
    </row>
    <row r="21" spans="2:10" ht="227.25" customHeight="1" thickBot="1"/>
    <row r="22" spans="2:10" ht="42.75" customHeight="1" thickBot="1">
      <c r="B22" s="502" t="s">
        <v>561</v>
      </c>
      <c r="C22" s="502" t="s">
        <v>562</v>
      </c>
      <c r="D22" s="502" t="s">
        <v>178</v>
      </c>
      <c r="E22" s="498" t="s">
        <v>563</v>
      </c>
      <c r="F22" s="498" t="s">
        <v>564</v>
      </c>
      <c r="G22" s="498" t="s">
        <v>180</v>
      </c>
      <c r="H22" s="498" t="s">
        <v>182</v>
      </c>
      <c r="I22" s="498" t="s">
        <v>4</v>
      </c>
      <c r="J22" s="498" t="s">
        <v>621</v>
      </c>
    </row>
    <row r="23" spans="2:10" ht="20.100000000000001" customHeight="1" thickBot="1">
      <c r="B23" s="503" t="s">
        <v>580</v>
      </c>
      <c r="C23" s="504" t="s">
        <v>566</v>
      </c>
      <c r="D23" s="504" t="s">
        <v>567</v>
      </c>
      <c r="E23" s="504" t="s">
        <v>192</v>
      </c>
      <c r="F23" s="504" t="s">
        <v>598</v>
      </c>
      <c r="G23" s="574">
        <v>44576</v>
      </c>
      <c r="H23" s="577">
        <v>0.39583333333333331</v>
      </c>
      <c r="I23" s="578">
        <v>19</v>
      </c>
      <c r="J23" s="504"/>
    </row>
    <row r="24" spans="2:10" ht="20.100000000000001" customHeight="1" thickBot="1">
      <c r="B24" s="503" t="s">
        <v>580</v>
      </c>
      <c r="C24" s="504" t="s">
        <v>566</v>
      </c>
      <c r="D24" s="504" t="s">
        <v>567</v>
      </c>
      <c r="E24" s="504" t="s">
        <v>192</v>
      </c>
      <c r="F24" s="504" t="s">
        <v>622</v>
      </c>
      <c r="G24" s="574">
        <v>44571</v>
      </c>
      <c r="H24" s="577">
        <v>0.35416666666666669</v>
      </c>
      <c r="I24" s="578">
        <v>34</v>
      </c>
      <c r="J24" s="504"/>
    </row>
    <row r="25" spans="2:10" ht="20.100000000000001" customHeight="1" thickBot="1">
      <c r="B25" s="503" t="s">
        <v>581</v>
      </c>
      <c r="C25" s="504" t="s">
        <v>566</v>
      </c>
      <c r="D25" s="504" t="s">
        <v>567</v>
      </c>
      <c r="E25" s="504" t="s">
        <v>192</v>
      </c>
      <c r="F25" s="504" t="s">
        <v>598</v>
      </c>
      <c r="G25" s="574">
        <v>44576</v>
      </c>
      <c r="H25" s="577">
        <v>0.39583333333333331</v>
      </c>
      <c r="I25" s="578">
        <v>19</v>
      </c>
      <c r="J25" s="504"/>
    </row>
    <row r="26" spans="2:10" ht="20.100000000000001" customHeight="1" thickBot="1">
      <c r="B26" s="503" t="s">
        <v>581</v>
      </c>
      <c r="C26" s="504" t="s">
        <v>566</v>
      </c>
      <c r="D26" s="504" t="s">
        <v>567</v>
      </c>
      <c r="E26" s="504" t="s">
        <v>192</v>
      </c>
      <c r="F26" s="504" t="s">
        <v>622</v>
      </c>
      <c r="G26" s="574">
        <v>44571</v>
      </c>
      <c r="H26" s="577">
        <v>0.35416666666666669</v>
      </c>
      <c r="I26" s="578">
        <v>34</v>
      </c>
      <c r="J26" s="504"/>
    </row>
    <row r="27" spans="2:10" ht="20.100000000000001" customHeight="1" thickBot="1">
      <c r="B27" s="503" t="s">
        <v>582</v>
      </c>
      <c r="C27" s="504" t="s">
        <v>566</v>
      </c>
      <c r="D27" s="504" t="s">
        <v>567</v>
      </c>
      <c r="E27" s="504" t="s">
        <v>192</v>
      </c>
      <c r="F27" s="504" t="s">
        <v>598</v>
      </c>
      <c r="G27" s="574">
        <v>44576</v>
      </c>
      <c r="H27" s="577">
        <v>0.39583333333333331</v>
      </c>
      <c r="I27" s="578">
        <v>19</v>
      </c>
      <c r="J27" s="504"/>
    </row>
    <row r="28" spans="2:10" ht="20.100000000000001" customHeight="1" thickBot="1">
      <c r="B28" s="503" t="s">
        <v>582</v>
      </c>
      <c r="C28" s="504" t="s">
        <v>566</v>
      </c>
      <c r="D28" s="504" t="s">
        <v>567</v>
      </c>
      <c r="E28" s="504" t="s">
        <v>192</v>
      </c>
      <c r="F28" s="504" t="s">
        <v>569</v>
      </c>
      <c r="G28" s="574">
        <v>44571</v>
      </c>
      <c r="H28" s="577">
        <v>0.35416666666666669</v>
      </c>
      <c r="I28" s="578">
        <v>34</v>
      </c>
      <c r="J28" s="504"/>
    </row>
    <row r="29" spans="2:10" ht="20.100000000000001" customHeight="1" thickBot="1">
      <c r="B29" s="503" t="s">
        <v>583</v>
      </c>
      <c r="C29" s="504" t="s">
        <v>566</v>
      </c>
      <c r="D29" s="504" t="s">
        <v>567</v>
      </c>
      <c r="E29" s="504" t="s">
        <v>192</v>
      </c>
      <c r="F29" s="504" t="s">
        <v>569</v>
      </c>
      <c r="G29" s="574">
        <v>44571</v>
      </c>
      <c r="H29" s="577">
        <v>0.35416666666666669</v>
      </c>
      <c r="I29" s="578">
        <v>34</v>
      </c>
      <c r="J29" s="504"/>
    </row>
    <row r="30" spans="2:10" ht="20.100000000000001" customHeight="1" thickBot="1">
      <c r="B30" s="503" t="s">
        <v>584</v>
      </c>
      <c r="C30" s="504" t="s">
        <v>566</v>
      </c>
      <c r="D30" s="504" t="s">
        <v>567</v>
      </c>
      <c r="E30" s="504" t="s">
        <v>192</v>
      </c>
      <c r="F30" s="504" t="s">
        <v>598</v>
      </c>
      <c r="G30" s="574">
        <v>44576</v>
      </c>
      <c r="H30" s="577">
        <v>0.39583333333333331</v>
      </c>
      <c r="I30" s="578">
        <v>19</v>
      </c>
      <c r="J30" s="504"/>
    </row>
    <row r="31" spans="2:10" ht="20.100000000000001" customHeight="1" thickBot="1">
      <c r="B31" s="503" t="s">
        <v>584</v>
      </c>
      <c r="C31" s="504" t="s">
        <v>566</v>
      </c>
      <c r="D31" s="504" t="s">
        <v>567</v>
      </c>
      <c r="E31" s="504" t="s">
        <v>192</v>
      </c>
      <c r="F31" s="504" t="s">
        <v>569</v>
      </c>
      <c r="G31" s="574">
        <v>44571</v>
      </c>
      <c r="H31" s="577">
        <v>0.35416666666666669</v>
      </c>
      <c r="I31" s="578">
        <v>34</v>
      </c>
      <c r="J31" s="504"/>
    </row>
    <row r="32" spans="2:10" ht="20.100000000000001" customHeight="1" thickBot="1">
      <c r="B32" s="503" t="s">
        <v>585</v>
      </c>
      <c r="C32" s="504" t="s">
        <v>566</v>
      </c>
      <c r="D32" s="504" t="s">
        <v>567</v>
      </c>
      <c r="E32" s="504" t="s">
        <v>192</v>
      </c>
      <c r="F32" s="504" t="s">
        <v>598</v>
      </c>
      <c r="G32" s="574">
        <v>44576</v>
      </c>
      <c r="H32" s="577">
        <v>0.39583333333333331</v>
      </c>
      <c r="I32" s="578">
        <v>19</v>
      </c>
      <c r="J32" s="504"/>
    </row>
    <row r="33" spans="2:10" ht="20.100000000000001" customHeight="1" thickBot="1">
      <c r="B33" s="503" t="s">
        <v>585</v>
      </c>
      <c r="C33" s="504" t="s">
        <v>566</v>
      </c>
      <c r="D33" s="504" t="s">
        <v>567</v>
      </c>
      <c r="E33" s="504" t="s">
        <v>192</v>
      </c>
      <c r="F33" s="504" t="s">
        <v>569</v>
      </c>
      <c r="G33" s="574">
        <v>44571</v>
      </c>
      <c r="H33" s="577">
        <v>0.35416666666666669</v>
      </c>
      <c r="I33" s="578">
        <v>34</v>
      </c>
      <c r="J33" s="504"/>
    </row>
    <row r="34" spans="2:10" ht="20.100000000000001" customHeight="1" thickBot="1">
      <c r="B34" s="503" t="s">
        <v>586</v>
      </c>
      <c r="C34" s="504" t="s">
        <v>566</v>
      </c>
      <c r="D34" s="504" t="s">
        <v>567</v>
      </c>
      <c r="E34" s="504" t="s">
        <v>192</v>
      </c>
      <c r="F34" s="504" t="s">
        <v>598</v>
      </c>
      <c r="G34" s="574">
        <v>44576</v>
      </c>
      <c r="H34" s="577">
        <v>0.39583333333333331</v>
      </c>
      <c r="I34" s="578">
        <v>19</v>
      </c>
      <c r="J34" s="504"/>
    </row>
    <row r="35" spans="2:10" ht="20.100000000000001" customHeight="1" thickBot="1">
      <c r="B35" s="503" t="s">
        <v>586</v>
      </c>
      <c r="C35" s="504" t="s">
        <v>566</v>
      </c>
      <c r="D35" s="504" t="s">
        <v>567</v>
      </c>
      <c r="E35" s="504" t="s">
        <v>192</v>
      </c>
      <c r="F35" s="504" t="s">
        <v>569</v>
      </c>
      <c r="G35" s="574">
        <v>44571</v>
      </c>
      <c r="H35" s="577">
        <v>0.35416666666666669</v>
      </c>
      <c r="I35" s="578">
        <v>34</v>
      </c>
      <c r="J35" s="504"/>
    </row>
    <row r="36" spans="2:10" ht="20.100000000000001" customHeight="1" thickBot="1">
      <c r="B36" s="503" t="s">
        <v>587</v>
      </c>
      <c r="C36" s="504" t="s">
        <v>566</v>
      </c>
      <c r="D36" s="504" t="s">
        <v>567</v>
      </c>
      <c r="E36" s="504" t="s">
        <v>192</v>
      </c>
      <c r="F36" s="504" t="s">
        <v>598</v>
      </c>
      <c r="G36" s="574">
        <v>44576</v>
      </c>
      <c r="H36" s="577">
        <v>0.39583333333333331</v>
      </c>
      <c r="I36" s="578">
        <v>19</v>
      </c>
      <c r="J36" s="504"/>
    </row>
    <row r="37" spans="2:10" ht="20.100000000000001" customHeight="1" thickBot="1">
      <c r="B37" s="503" t="s">
        <v>587</v>
      </c>
      <c r="C37" s="504" t="s">
        <v>566</v>
      </c>
      <c r="D37" s="504" t="s">
        <v>567</v>
      </c>
      <c r="E37" s="504" t="s">
        <v>192</v>
      </c>
      <c r="F37" s="504" t="s">
        <v>569</v>
      </c>
      <c r="G37" s="574">
        <v>44571</v>
      </c>
      <c r="H37" s="577">
        <v>0.35416666666666669</v>
      </c>
      <c r="I37" s="578">
        <v>34</v>
      </c>
      <c r="J37" s="504"/>
    </row>
    <row r="38" spans="2:10" ht="20.100000000000001" customHeight="1" thickBot="1">
      <c r="B38" s="503" t="s">
        <v>588</v>
      </c>
      <c r="C38" s="504" t="s">
        <v>566</v>
      </c>
      <c r="D38" s="504" t="s">
        <v>567</v>
      </c>
      <c r="E38" s="504" t="s">
        <v>192</v>
      </c>
      <c r="F38" s="504" t="s">
        <v>598</v>
      </c>
      <c r="G38" s="574">
        <v>44576</v>
      </c>
      <c r="H38" s="577">
        <v>0.39583333333333331</v>
      </c>
      <c r="I38" s="578">
        <v>19</v>
      </c>
      <c r="J38" s="504"/>
    </row>
    <row r="39" spans="2:10" ht="20.100000000000001" customHeight="1" thickBot="1">
      <c r="B39" s="503" t="s">
        <v>588</v>
      </c>
      <c r="C39" s="504" t="s">
        <v>566</v>
      </c>
      <c r="D39" s="504" t="s">
        <v>567</v>
      </c>
      <c r="E39" s="504" t="s">
        <v>192</v>
      </c>
      <c r="F39" s="504" t="s">
        <v>569</v>
      </c>
      <c r="G39" s="574">
        <v>44571</v>
      </c>
      <c r="H39" s="577">
        <v>0.35416666666666669</v>
      </c>
      <c r="I39" s="578">
        <v>34</v>
      </c>
      <c r="J39" s="504"/>
    </row>
    <row r="40" spans="2:10" ht="20.100000000000001" customHeight="1" thickBot="1">
      <c r="B40" s="503" t="s">
        <v>589</v>
      </c>
      <c r="C40" s="504" t="s">
        <v>566</v>
      </c>
      <c r="D40" s="504" t="s">
        <v>567</v>
      </c>
      <c r="E40" s="504" t="s">
        <v>192</v>
      </c>
      <c r="F40" s="504" t="s">
        <v>598</v>
      </c>
      <c r="G40" s="574">
        <v>44576</v>
      </c>
      <c r="H40" s="577">
        <v>0.39583333333333331</v>
      </c>
      <c r="I40" s="578">
        <v>19</v>
      </c>
      <c r="J40" s="504"/>
    </row>
    <row r="41" spans="2:10" ht="20.100000000000001" customHeight="1" thickBot="1">
      <c r="B41" s="503" t="s">
        <v>589</v>
      </c>
      <c r="C41" s="504" t="s">
        <v>566</v>
      </c>
      <c r="D41" s="504" t="s">
        <v>567</v>
      </c>
      <c r="E41" s="504" t="s">
        <v>192</v>
      </c>
      <c r="F41" s="504" t="s">
        <v>569</v>
      </c>
      <c r="G41" s="574">
        <v>44571</v>
      </c>
      <c r="H41" s="577">
        <v>0.35416666666666669</v>
      </c>
      <c r="I41" s="578">
        <v>34</v>
      </c>
      <c r="J41" s="504"/>
    </row>
    <row r="42" spans="2:10" ht="20.100000000000001" customHeight="1" thickBot="1">
      <c r="B42" s="503" t="s">
        <v>590</v>
      </c>
      <c r="C42" s="504" t="s">
        <v>566</v>
      </c>
      <c r="D42" s="504" t="s">
        <v>567</v>
      </c>
      <c r="E42" s="504" t="s">
        <v>192</v>
      </c>
      <c r="F42" s="504" t="s">
        <v>598</v>
      </c>
      <c r="G42" s="574">
        <v>44576</v>
      </c>
      <c r="H42" s="577">
        <v>0.39583333333333331</v>
      </c>
      <c r="I42" s="578">
        <v>19</v>
      </c>
      <c r="J42" s="504"/>
    </row>
    <row r="43" spans="2:10" ht="20.100000000000001" customHeight="1" thickBot="1">
      <c r="B43" s="503" t="s">
        <v>590</v>
      </c>
      <c r="C43" s="504" t="s">
        <v>566</v>
      </c>
      <c r="D43" s="504" t="s">
        <v>567</v>
      </c>
      <c r="E43" s="504" t="s">
        <v>192</v>
      </c>
      <c r="F43" s="504" t="s">
        <v>569</v>
      </c>
      <c r="G43" s="574">
        <v>44571</v>
      </c>
      <c r="H43" s="577">
        <v>0.35416666666666669</v>
      </c>
      <c r="I43" s="578">
        <v>34</v>
      </c>
      <c r="J43" s="504"/>
    </row>
    <row r="44" spans="2:10" ht="20.100000000000001" customHeight="1" thickBot="1">
      <c r="B44" s="503" t="s">
        <v>591</v>
      </c>
      <c r="C44" s="504" t="s">
        <v>566</v>
      </c>
      <c r="D44" s="504" t="s">
        <v>567</v>
      </c>
      <c r="E44" s="504" t="s">
        <v>192</v>
      </c>
      <c r="F44" s="504" t="s">
        <v>598</v>
      </c>
      <c r="G44" s="574">
        <v>44576</v>
      </c>
      <c r="H44" s="577">
        <v>0.39583333333333331</v>
      </c>
      <c r="I44" s="578">
        <v>19</v>
      </c>
      <c r="J44" s="504"/>
    </row>
    <row r="45" spans="2:10" ht="20.100000000000001" customHeight="1" thickBot="1">
      <c r="B45" s="503" t="s">
        <v>591</v>
      </c>
      <c r="C45" s="504" t="s">
        <v>566</v>
      </c>
      <c r="D45" s="504" t="s">
        <v>567</v>
      </c>
      <c r="E45" s="504" t="s">
        <v>192</v>
      </c>
      <c r="F45" s="504" t="s">
        <v>622</v>
      </c>
      <c r="G45" s="574">
        <v>44571</v>
      </c>
      <c r="H45" s="577">
        <v>0.35416666666666669</v>
      </c>
      <c r="I45" s="578">
        <v>34</v>
      </c>
      <c r="J45" s="504"/>
    </row>
    <row r="46" spans="2:10" ht="173.25" customHeight="1">
      <c r="B46" s="501"/>
    </row>
    <row r="47" spans="2:10" ht="20.100000000000001" customHeight="1">
      <c r="B47" s="501"/>
      <c r="D47" s="497" t="s">
        <v>559</v>
      </c>
    </row>
    <row r="48" spans="2:10" ht="20.100000000000001" customHeight="1">
      <c r="D48" s="497" t="s">
        <v>592</v>
      </c>
    </row>
    <row r="49" spans="2:10" ht="20.100000000000001" customHeight="1" thickBot="1"/>
    <row r="50" spans="2:10" ht="42.75" customHeight="1" thickBot="1">
      <c r="B50" s="502" t="s">
        <v>561</v>
      </c>
      <c r="C50" s="502" t="s">
        <v>562</v>
      </c>
      <c r="D50" s="502" t="s">
        <v>178</v>
      </c>
      <c r="E50" s="498" t="s">
        <v>563</v>
      </c>
      <c r="F50" s="498" t="s">
        <v>564</v>
      </c>
      <c r="G50" s="498" t="s">
        <v>180</v>
      </c>
      <c r="H50" s="498" t="s">
        <v>182</v>
      </c>
      <c r="I50" s="498" t="s">
        <v>4</v>
      </c>
      <c r="J50" s="498" t="s">
        <v>621</v>
      </c>
    </row>
    <row r="51" spans="2:10" ht="20.100000000000001" customHeight="1" thickBot="1">
      <c r="B51" s="503" t="s">
        <v>470</v>
      </c>
      <c r="C51" s="504" t="s">
        <v>566</v>
      </c>
      <c r="D51" s="504" t="s">
        <v>593</v>
      </c>
      <c r="E51" s="504" t="s">
        <v>355</v>
      </c>
      <c r="F51" s="504" t="s">
        <v>569</v>
      </c>
      <c r="G51" s="574">
        <v>44571</v>
      </c>
      <c r="H51" s="577">
        <v>0.35416666666666669</v>
      </c>
      <c r="I51" s="578">
        <v>32</v>
      </c>
      <c r="J51" s="504"/>
    </row>
    <row r="52" spans="2:10" ht="20.100000000000001" customHeight="1" thickBot="1">
      <c r="B52" s="503" t="s">
        <v>475</v>
      </c>
      <c r="C52" s="504" t="s">
        <v>566</v>
      </c>
      <c r="D52" s="504" t="s">
        <v>593</v>
      </c>
      <c r="E52" s="504" t="s">
        <v>355</v>
      </c>
      <c r="F52" s="504" t="s">
        <v>569</v>
      </c>
      <c r="G52" s="574">
        <v>44571</v>
      </c>
      <c r="H52" s="577">
        <v>0.35416666666666669</v>
      </c>
      <c r="I52" s="578">
        <v>32</v>
      </c>
      <c r="J52" s="504"/>
    </row>
    <row r="53" spans="2:10" ht="20.100000000000001" customHeight="1" thickBot="1">
      <c r="B53" s="503" t="s">
        <v>476</v>
      </c>
      <c r="C53" s="504" t="s">
        <v>566</v>
      </c>
      <c r="D53" s="504" t="s">
        <v>593</v>
      </c>
      <c r="E53" s="504" t="s">
        <v>355</v>
      </c>
      <c r="F53" s="504" t="s">
        <v>598</v>
      </c>
      <c r="G53" s="574">
        <v>44576</v>
      </c>
      <c r="H53" s="577">
        <v>0.72916666666666663</v>
      </c>
      <c r="I53" s="578">
        <v>19</v>
      </c>
      <c r="J53" s="504"/>
    </row>
    <row r="54" spans="2:10" ht="20.100000000000001" customHeight="1" thickBot="1">
      <c r="B54" s="503" t="s">
        <v>476</v>
      </c>
      <c r="C54" s="504" t="s">
        <v>566</v>
      </c>
      <c r="D54" s="504" t="s">
        <v>593</v>
      </c>
      <c r="E54" s="504" t="s">
        <v>355</v>
      </c>
      <c r="F54" s="504" t="s">
        <v>569</v>
      </c>
      <c r="G54" s="574">
        <v>44571</v>
      </c>
      <c r="H54" s="577">
        <v>0.35416666666666669</v>
      </c>
      <c r="I54" s="578">
        <v>32</v>
      </c>
      <c r="J54" s="504"/>
    </row>
    <row r="55" spans="2:10" ht="20.100000000000001" customHeight="1" thickBot="1">
      <c r="B55" s="503" t="s">
        <v>479</v>
      </c>
      <c r="C55" s="504" t="s">
        <v>566</v>
      </c>
      <c r="D55" s="504" t="s">
        <v>593</v>
      </c>
      <c r="E55" s="504" t="s">
        <v>355</v>
      </c>
      <c r="F55" s="504" t="s">
        <v>569</v>
      </c>
      <c r="G55" s="574">
        <v>44571</v>
      </c>
      <c r="H55" s="577">
        <v>0.35416666666666669</v>
      </c>
      <c r="I55" s="578">
        <v>32</v>
      </c>
      <c r="J55" s="504"/>
    </row>
    <row r="56" spans="2:10" ht="20.100000000000001" customHeight="1" thickBot="1">
      <c r="B56" s="503" t="s">
        <v>498</v>
      </c>
      <c r="C56" s="504" t="s">
        <v>566</v>
      </c>
      <c r="D56" s="504" t="s">
        <v>593</v>
      </c>
      <c r="E56" s="504" t="s">
        <v>355</v>
      </c>
      <c r="F56" s="504" t="s">
        <v>569</v>
      </c>
      <c r="G56" s="574">
        <v>44571</v>
      </c>
      <c r="H56" s="577">
        <v>0.35416666666666669</v>
      </c>
      <c r="I56" s="578">
        <v>32</v>
      </c>
      <c r="J56" s="504"/>
    </row>
    <row r="57" spans="2:10" ht="20.100000000000001" customHeight="1" thickBot="1">
      <c r="B57" s="503" t="s">
        <v>488</v>
      </c>
      <c r="C57" s="504" t="s">
        <v>566</v>
      </c>
      <c r="D57" s="504" t="s">
        <v>593</v>
      </c>
      <c r="E57" s="504" t="s">
        <v>355</v>
      </c>
      <c r="F57" s="504" t="s">
        <v>569</v>
      </c>
      <c r="G57" s="574">
        <v>44571</v>
      </c>
      <c r="H57" s="577">
        <v>0.35416666666666669</v>
      </c>
      <c r="I57" s="578">
        <v>32</v>
      </c>
      <c r="J57" s="504"/>
    </row>
    <row r="58" spans="2:10" ht="20.100000000000001" customHeight="1" thickBot="1">
      <c r="B58" s="503" t="s">
        <v>594</v>
      </c>
      <c r="C58" s="504" t="s">
        <v>566</v>
      </c>
      <c r="D58" s="504" t="s">
        <v>593</v>
      </c>
      <c r="E58" s="504" t="s">
        <v>355</v>
      </c>
      <c r="F58" s="504" t="s">
        <v>569</v>
      </c>
      <c r="G58" s="574">
        <v>44571</v>
      </c>
      <c r="H58" s="577">
        <v>0.35416666666666669</v>
      </c>
      <c r="I58" s="578">
        <v>32</v>
      </c>
      <c r="J58" s="504"/>
    </row>
    <row r="59" spans="2:10" ht="20.100000000000001" customHeight="1" thickBot="1">
      <c r="B59" s="503" t="s">
        <v>495</v>
      </c>
      <c r="C59" s="504" t="s">
        <v>566</v>
      </c>
      <c r="D59" s="504" t="s">
        <v>593</v>
      </c>
      <c r="E59" s="504" t="s">
        <v>355</v>
      </c>
      <c r="F59" s="504" t="s">
        <v>598</v>
      </c>
      <c r="G59" s="574">
        <v>44576</v>
      </c>
      <c r="H59" s="577">
        <v>0.72916666666666663</v>
      </c>
      <c r="I59" s="578">
        <v>19</v>
      </c>
      <c r="J59" s="504"/>
    </row>
    <row r="60" spans="2:10" ht="20.100000000000001" customHeight="1" thickBot="1">
      <c r="B60" s="503" t="s">
        <v>495</v>
      </c>
      <c r="C60" s="504" t="s">
        <v>566</v>
      </c>
      <c r="D60" s="504" t="s">
        <v>593</v>
      </c>
      <c r="E60" s="504" t="s">
        <v>355</v>
      </c>
      <c r="F60" s="504" t="s">
        <v>569</v>
      </c>
      <c r="G60" s="574">
        <v>44571</v>
      </c>
      <c r="H60" s="577">
        <v>0.35416666666666669</v>
      </c>
      <c r="I60" s="578">
        <v>32</v>
      </c>
      <c r="J60" s="504"/>
    </row>
    <row r="61" spans="2:10" ht="20.100000000000001" customHeight="1" thickBot="1">
      <c r="B61" s="501"/>
    </row>
    <row r="62" spans="2:10" ht="42.75" customHeight="1" thickBot="1">
      <c r="B62" s="502" t="s">
        <v>561</v>
      </c>
      <c r="C62" s="502" t="s">
        <v>562</v>
      </c>
      <c r="D62" s="502" t="s">
        <v>178</v>
      </c>
      <c r="E62" s="498" t="s">
        <v>563</v>
      </c>
      <c r="F62" s="498" t="s">
        <v>564</v>
      </c>
      <c r="G62" s="498" t="s">
        <v>180</v>
      </c>
      <c r="H62" s="498" t="s">
        <v>182</v>
      </c>
      <c r="I62" s="498" t="s">
        <v>4</v>
      </c>
      <c r="J62" s="498" t="s">
        <v>621</v>
      </c>
    </row>
    <row r="63" spans="2:10" ht="20.100000000000001" customHeight="1" thickBot="1">
      <c r="B63" s="503" t="s">
        <v>475</v>
      </c>
      <c r="C63" s="504" t="s">
        <v>566</v>
      </c>
      <c r="D63" s="504" t="s">
        <v>593</v>
      </c>
      <c r="E63" s="504" t="s">
        <v>356</v>
      </c>
      <c r="F63" s="504" t="s">
        <v>569</v>
      </c>
      <c r="G63" s="574">
        <v>44571</v>
      </c>
      <c r="H63" s="577">
        <v>0.52083333333333337</v>
      </c>
      <c r="I63" s="578">
        <v>32</v>
      </c>
      <c r="J63" s="504"/>
    </row>
    <row r="64" spans="2:10" ht="20.100000000000001" customHeight="1" thickBot="1">
      <c r="B64" s="503" t="s">
        <v>476</v>
      </c>
      <c r="C64" s="504" t="s">
        <v>566</v>
      </c>
      <c r="D64" s="504" t="s">
        <v>593</v>
      </c>
      <c r="E64" s="504" t="s">
        <v>356</v>
      </c>
      <c r="F64" s="504" t="s">
        <v>598</v>
      </c>
      <c r="G64" s="574">
        <v>44576</v>
      </c>
      <c r="H64" s="577">
        <v>0.66666666666666663</v>
      </c>
      <c r="I64" s="578">
        <v>19</v>
      </c>
      <c r="J64" s="504"/>
    </row>
    <row r="65" spans="1:11" ht="20.100000000000001" customHeight="1" thickBot="1">
      <c r="B65" s="503" t="s">
        <v>476</v>
      </c>
      <c r="C65" s="504" t="s">
        <v>566</v>
      </c>
      <c r="D65" s="504" t="s">
        <v>593</v>
      </c>
      <c r="E65" s="504" t="s">
        <v>356</v>
      </c>
      <c r="F65" s="504" t="s">
        <v>569</v>
      </c>
      <c r="G65" s="574">
        <v>44571</v>
      </c>
      <c r="H65" s="577">
        <v>0.52083333333333337</v>
      </c>
      <c r="I65" s="578">
        <v>32</v>
      </c>
      <c r="J65" s="504"/>
    </row>
    <row r="66" spans="1:11" ht="20.100000000000001" customHeight="1" thickBot="1">
      <c r="B66" s="503" t="s">
        <v>489</v>
      </c>
      <c r="C66" s="504" t="s">
        <v>566</v>
      </c>
      <c r="D66" s="504" t="s">
        <v>593</v>
      </c>
      <c r="E66" s="504" t="s">
        <v>356</v>
      </c>
      <c r="F66" s="504" t="s">
        <v>598</v>
      </c>
      <c r="G66" s="574">
        <v>44576</v>
      </c>
      <c r="H66" s="577">
        <v>0.66666666666666663</v>
      </c>
      <c r="I66" s="578">
        <v>19</v>
      </c>
      <c r="J66" s="504"/>
    </row>
    <row r="67" spans="1:11" ht="20.100000000000001" customHeight="1" thickBot="1">
      <c r="B67" s="503" t="s">
        <v>489</v>
      </c>
      <c r="C67" s="504" t="s">
        <v>566</v>
      </c>
      <c r="D67" s="504" t="s">
        <v>593</v>
      </c>
      <c r="E67" s="504" t="s">
        <v>356</v>
      </c>
      <c r="F67" s="504" t="s">
        <v>569</v>
      </c>
      <c r="G67" s="574">
        <v>44571</v>
      </c>
      <c r="H67" s="577">
        <v>0.52083333333333337</v>
      </c>
      <c r="I67" s="578">
        <v>32</v>
      </c>
      <c r="J67" s="504"/>
    </row>
    <row r="68" spans="1:11" ht="20.100000000000001" customHeight="1" thickBot="1">
      <c r="B68" s="503" t="s">
        <v>495</v>
      </c>
      <c r="C68" s="504" t="s">
        <v>566</v>
      </c>
      <c r="D68" s="504" t="s">
        <v>593</v>
      </c>
      <c r="E68" s="504" t="s">
        <v>356</v>
      </c>
      <c r="F68" s="504" t="s">
        <v>623</v>
      </c>
      <c r="G68" s="574">
        <v>44576</v>
      </c>
      <c r="H68" s="577">
        <v>0.66666666666666663</v>
      </c>
      <c r="I68" s="578">
        <v>19</v>
      </c>
      <c r="J68" s="504"/>
    </row>
    <row r="69" spans="1:11" ht="20.100000000000001" customHeight="1" thickBot="1">
      <c r="B69" s="503" t="s">
        <v>495</v>
      </c>
      <c r="C69" s="504" t="s">
        <v>566</v>
      </c>
      <c r="D69" s="504" t="s">
        <v>593</v>
      </c>
      <c r="E69" s="504" t="s">
        <v>356</v>
      </c>
      <c r="F69" s="504" t="s">
        <v>569</v>
      </c>
      <c r="G69" s="574">
        <v>44571</v>
      </c>
      <c r="H69" s="577">
        <v>0.52083333333333337</v>
      </c>
      <c r="I69" s="578">
        <v>32</v>
      </c>
      <c r="J69" s="504"/>
    </row>
    <row r="70" spans="1:11" ht="20.100000000000001" customHeight="1" thickBot="1">
      <c r="B70" s="501"/>
    </row>
    <row r="71" spans="1:11" ht="42.75" customHeight="1" thickBot="1">
      <c r="B71" s="502" t="s">
        <v>561</v>
      </c>
      <c r="C71" s="502" t="s">
        <v>562</v>
      </c>
      <c r="D71" s="502" t="s">
        <v>178</v>
      </c>
      <c r="E71" s="498" t="s">
        <v>563</v>
      </c>
      <c r="F71" s="498" t="s">
        <v>564</v>
      </c>
      <c r="G71" s="498" t="s">
        <v>180</v>
      </c>
      <c r="H71" s="498" t="s">
        <v>182</v>
      </c>
      <c r="I71" s="498" t="s">
        <v>4</v>
      </c>
      <c r="J71" s="498" t="s">
        <v>621</v>
      </c>
    </row>
    <row r="72" spans="1:11" ht="20.100000000000001" customHeight="1" thickBot="1">
      <c r="B72" s="503" t="s">
        <v>420</v>
      </c>
      <c r="C72" s="504" t="s">
        <v>566</v>
      </c>
      <c r="D72" s="504" t="s">
        <v>602</v>
      </c>
      <c r="E72" s="504" t="s">
        <v>158</v>
      </c>
      <c r="F72" s="504" t="s">
        <v>598</v>
      </c>
      <c r="G72" s="574">
        <v>44576</v>
      </c>
      <c r="H72" s="577">
        <v>0.54166666666666663</v>
      </c>
      <c r="I72" s="578">
        <v>19</v>
      </c>
      <c r="J72" s="504"/>
    </row>
    <row r="73" spans="1:11" ht="76.5" customHeight="1" thickBot="1">
      <c r="A73" s="2"/>
      <c r="B73" s="579"/>
      <c r="C73" s="580"/>
      <c r="D73" s="580"/>
      <c r="E73" s="580"/>
      <c r="F73" s="580"/>
      <c r="G73" s="581"/>
      <c r="H73" s="582"/>
      <c r="I73" s="583"/>
      <c r="J73" s="580"/>
      <c r="K73" s="2"/>
    </row>
    <row r="74" spans="1:11" ht="42.75" customHeight="1" thickBot="1">
      <c r="B74" s="502" t="s">
        <v>561</v>
      </c>
      <c r="C74" s="502" t="s">
        <v>562</v>
      </c>
      <c r="D74" s="502" t="s">
        <v>178</v>
      </c>
      <c r="E74" s="498" t="s">
        <v>563</v>
      </c>
      <c r="F74" s="498" t="s">
        <v>564</v>
      </c>
      <c r="G74" s="498" t="s">
        <v>180</v>
      </c>
      <c r="H74" s="498" t="s">
        <v>182</v>
      </c>
      <c r="I74" s="498" t="s">
        <v>4</v>
      </c>
      <c r="J74" s="498" t="s">
        <v>621</v>
      </c>
    </row>
    <row r="75" spans="1:11" ht="20.100000000000001" customHeight="1" thickBot="1">
      <c r="B75" s="503" t="s">
        <v>624</v>
      </c>
      <c r="C75" s="504" t="s">
        <v>566</v>
      </c>
      <c r="D75" s="504" t="s">
        <v>625</v>
      </c>
      <c r="E75" s="504" t="s">
        <v>605</v>
      </c>
      <c r="F75" s="504" t="s">
        <v>598</v>
      </c>
      <c r="G75" s="574">
        <v>44576</v>
      </c>
      <c r="H75" s="577">
        <v>0.54166666666666663</v>
      </c>
      <c r="I75" s="578">
        <v>19</v>
      </c>
      <c r="J75" s="504"/>
    </row>
    <row r="76" spans="1:11" ht="20.100000000000001" customHeight="1" thickBot="1">
      <c r="B76" s="503" t="s">
        <v>624</v>
      </c>
      <c r="C76" s="504" t="s">
        <v>566</v>
      </c>
      <c r="D76" s="504" t="s">
        <v>625</v>
      </c>
      <c r="E76" s="504" t="s">
        <v>605</v>
      </c>
      <c r="F76" s="504" t="s">
        <v>569</v>
      </c>
      <c r="G76" s="574">
        <v>44571</v>
      </c>
      <c r="H76" s="577">
        <v>0.35416666666666669</v>
      </c>
      <c r="I76" s="578">
        <v>25</v>
      </c>
      <c r="J76" s="504"/>
    </row>
    <row r="77" spans="1:11" ht="20.100000000000001" customHeight="1" thickBot="1">
      <c r="B77" s="503" t="s">
        <v>626</v>
      </c>
      <c r="C77" s="504" t="s">
        <v>566</v>
      </c>
      <c r="D77" s="504" t="s">
        <v>625</v>
      </c>
      <c r="E77" s="504" t="s">
        <v>605</v>
      </c>
      <c r="F77" s="504" t="s">
        <v>598</v>
      </c>
      <c r="G77" s="574">
        <v>44576</v>
      </c>
      <c r="H77" s="577">
        <v>0.54166666666666663</v>
      </c>
      <c r="I77" s="578">
        <v>19</v>
      </c>
      <c r="J77" s="504"/>
    </row>
    <row r="78" spans="1:11" ht="20.100000000000001" customHeight="1" thickBot="1">
      <c r="B78" s="503" t="s">
        <v>626</v>
      </c>
      <c r="C78" s="504" t="s">
        <v>566</v>
      </c>
      <c r="D78" s="504" t="s">
        <v>625</v>
      </c>
      <c r="E78" s="504" t="s">
        <v>605</v>
      </c>
      <c r="F78" s="504" t="s">
        <v>569</v>
      </c>
      <c r="G78" s="574">
        <v>44571</v>
      </c>
      <c r="H78" s="577">
        <v>0.35416666666666669</v>
      </c>
      <c r="I78" s="578">
        <v>25</v>
      </c>
      <c r="J78" s="504"/>
    </row>
    <row r="79" spans="1:11" ht="20.100000000000001" customHeight="1" thickBot="1">
      <c r="B79" s="503" t="s">
        <v>438</v>
      </c>
      <c r="C79" s="504" t="s">
        <v>566</v>
      </c>
      <c r="D79" s="504" t="s">
        <v>625</v>
      </c>
      <c r="E79" s="504" t="s">
        <v>605</v>
      </c>
      <c r="F79" s="504" t="s">
        <v>598</v>
      </c>
      <c r="G79" s="574">
        <v>44576</v>
      </c>
      <c r="H79" s="577">
        <v>0.54166666666666663</v>
      </c>
      <c r="I79" s="578">
        <v>19</v>
      </c>
      <c r="J79" s="504"/>
    </row>
    <row r="80" spans="1:11" ht="20.100000000000001" customHeight="1" thickBot="1">
      <c r="B80" s="503" t="s">
        <v>438</v>
      </c>
      <c r="C80" s="504" t="s">
        <v>566</v>
      </c>
      <c r="D80" s="504" t="s">
        <v>625</v>
      </c>
      <c r="E80" s="504" t="s">
        <v>605</v>
      </c>
      <c r="F80" s="504" t="s">
        <v>569</v>
      </c>
      <c r="G80" s="574">
        <v>44571</v>
      </c>
      <c r="H80" s="577">
        <v>0.35416666666666669</v>
      </c>
      <c r="I80" s="578">
        <v>25</v>
      </c>
      <c r="J80" s="504"/>
    </row>
    <row r="81" spans="2:10" ht="20.100000000000001" customHeight="1" thickBot="1">
      <c r="B81" s="503" t="s">
        <v>438</v>
      </c>
      <c r="C81" s="504" t="s">
        <v>566</v>
      </c>
      <c r="D81" s="504" t="s">
        <v>625</v>
      </c>
      <c r="E81" s="504" t="s">
        <v>605</v>
      </c>
      <c r="F81" s="504" t="s">
        <v>598</v>
      </c>
      <c r="G81" s="574">
        <v>44576</v>
      </c>
      <c r="H81" s="577">
        <v>0.54166666666666663</v>
      </c>
      <c r="I81" s="578">
        <v>19</v>
      </c>
      <c r="J81" s="504"/>
    </row>
    <row r="82" spans="2:10" ht="20.100000000000001" customHeight="1" thickBot="1">
      <c r="B82" s="503" t="s">
        <v>438</v>
      </c>
      <c r="C82" s="504" t="s">
        <v>566</v>
      </c>
      <c r="D82" s="504" t="s">
        <v>625</v>
      </c>
      <c r="E82" s="504" t="s">
        <v>605</v>
      </c>
      <c r="F82" s="504" t="s">
        <v>569</v>
      </c>
      <c r="G82" s="574">
        <v>44571</v>
      </c>
      <c r="H82" s="577">
        <v>0.35416666666666669</v>
      </c>
      <c r="I82" s="578">
        <v>25</v>
      </c>
      <c r="J82" s="504"/>
    </row>
    <row r="83" spans="2:10" ht="20.100000000000001" customHeight="1" thickBot="1">
      <c r="B83" s="501"/>
    </row>
    <row r="84" spans="2:10" ht="42.75" customHeight="1" thickBot="1">
      <c r="B84" s="502" t="s">
        <v>561</v>
      </c>
      <c r="C84" s="502" t="s">
        <v>562</v>
      </c>
      <c r="D84" s="502" t="s">
        <v>178</v>
      </c>
      <c r="E84" s="498" t="s">
        <v>563</v>
      </c>
      <c r="F84" s="498" t="s">
        <v>564</v>
      </c>
      <c r="G84" s="498" t="s">
        <v>180</v>
      </c>
      <c r="H84" s="498" t="s">
        <v>182</v>
      </c>
      <c r="I84" s="498" t="s">
        <v>4</v>
      </c>
      <c r="J84" s="498" t="s">
        <v>621</v>
      </c>
    </row>
    <row r="85" spans="2:10" ht="20.100000000000001" customHeight="1" thickBot="1">
      <c r="B85" s="503" t="s">
        <v>423</v>
      </c>
      <c r="C85" s="504" t="s">
        <v>566</v>
      </c>
      <c r="D85" s="504" t="s">
        <v>627</v>
      </c>
      <c r="E85" s="504" t="s">
        <v>610</v>
      </c>
      <c r="F85" s="504" t="s">
        <v>598</v>
      </c>
      <c r="G85" s="574">
        <v>44576</v>
      </c>
      <c r="H85" s="577">
        <v>0.60416666666666663</v>
      </c>
      <c r="I85" s="578">
        <v>19</v>
      </c>
      <c r="J85" s="504"/>
    </row>
    <row r="86" spans="2:10" ht="20.100000000000001" customHeight="1" thickBot="1">
      <c r="B86" s="503" t="s">
        <v>423</v>
      </c>
      <c r="C86" s="504" t="s">
        <v>566</v>
      </c>
      <c r="D86" s="504" t="s">
        <v>627</v>
      </c>
      <c r="E86" s="504" t="s">
        <v>610</v>
      </c>
      <c r="F86" s="504" t="s">
        <v>569</v>
      </c>
      <c r="G86" s="574">
        <v>44571</v>
      </c>
      <c r="H86" s="577">
        <v>0.35416666666666669</v>
      </c>
      <c r="I86" s="578">
        <v>24</v>
      </c>
      <c r="J86" s="504"/>
    </row>
    <row r="87" spans="2:10" ht="20.100000000000001" customHeight="1" thickBot="1">
      <c r="B87" s="503" t="s">
        <v>628</v>
      </c>
      <c r="C87" s="504" t="s">
        <v>566</v>
      </c>
      <c r="D87" s="504" t="s">
        <v>627</v>
      </c>
      <c r="E87" s="504" t="s">
        <v>610</v>
      </c>
      <c r="F87" s="504" t="s">
        <v>598</v>
      </c>
      <c r="G87" s="574">
        <v>44576</v>
      </c>
      <c r="H87" s="577">
        <v>0.60416666666666663</v>
      </c>
      <c r="I87" s="578">
        <v>19</v>
      </c>
      <c r="J87" s="504"/>
    </row>
    <row r="88" spans="2:10" ht="20.100000000000001" customHeight="1" thickBot="1">
      <c r="B88" s="503" t="s">
        <v>628</v>
      </c>
      <c r="C88" s="504" t="s">
        <v>566</v>
      </c>
      <c r="D88" s="504" t="s">
        <v>627</v>
      </c>
      <c r="E88" s="504" t="s">
        <v>610</v>
      </c>
      <c r="F88" s="504" t="s">
        <v>569</v>
      </c>
      <c r="G88" s="574">
        <v>44571</v>
      </c>
      <c r="H88" s="577">
        <v>0.35416666666666669</v>
      </c>
      <c r="I88" s="578">
        <v>24</v>
      </c>
      <c r="J88" s="504"/>
    </row>
    <row r="89" spans="2:10" ht="20.100000000000001" customHeight="1" thickBot="1">
      <c r="B89" s="503" t="s">
        <v>425</v>
      </c>
      <c r="C89" s="504" t="s">
        <v>566</v>
      </c>
      <c r="D89" s="504" t="s">
        <v>627</v>
      </c>
      <c r="E89" s="504" t="s">
        <v>610</v>
      </c>
      <c r="F89" s="504" t="s">
        <v>598</v>
      </c>
      <c r="G89" s="574">
        <v>44576</v>
      </c>
      <c r="H89" s="577">
        <v>0.60416666666666663</v>
      </c>
      <c r="I89" s="578">
        <v>19</v>
      </c>
      <c r="J89" s="504"/>
    </row>
    <row r="90" spans="2:10" ht="20.100000000000001" customHeight="1" thickBot="1">
      <c r="B90" s="503" t="s">
        <v>425</v>
      </c>
      <c r="C90" s="504" t="s">
        <v>566</v>
      </c>
      <c r="D90" s="504" t="s">
        <v>627</v>
      </c>
      <c r="E90" s="504" t="s">
        <v>610</v>
      </c>
      <c r="F90" s="504" t="s">
        <v>569</v>
      </c>
      <c r="G90" s="574">
        <v>44571</v>
      </c>
      <c r="H90" s="577">
        <v>0.35416666666666669</v>
      </c>
      <c r="I90" s="578">
        <v>24</v>
      </c>
      <c r="J90" s="504"/>
    </row>
    <row r="91" spans="2:10" ht="20.100000000000001" customHeight="1" thickBot="1">
      <c r="B91" s="503" t="s">
        <v>629</v>
      </c>
      <c r="C91" s="504" t="s">
        <v>566</v>
      </c>
      <c r="D91" s="504" t="s">
        <v>627</v>
      </c>
      <c r="E91" s="504" t="s">
        <v>610</v>
      </c>
      <c r="F91" s="504" t="s">
        <v>598</v>
      </c>
      <c r="G91" s="574">
        <v>44576</v>
      </c>
      <c r="H91" s="577">
        <v>0.60416666666666663</v>
      </c>
      <c r="I91" s="578">
        <v>19</v>
      </c>
      <c r="J91" s="504"/>
    </row>
    <row r="92" spans="2:10" ht="20.100000000000001" customHeight="1" thickBot="1">
      <c r="B92" s="503" t="s">
        <v>629</v>
      </c>
      <c r="C92" s="504" t="s">
        <v>566</v>
      </c>
      <c r="D92" s="504" t="s">
        <v>627</v>
      </c>
      <c r="E92" s="504" t="s">
        <v>610</v>
      </c>
      <c r="F92" s="504" t="s">
        <v>569</v>
      </c>
      <c r="G92" s="574">
        <v>44571</v>
      </c>
      <c r="H92" s="577">
        <v>0.35416666666666669</v>
      </c>
      <c r="I92" s="578">
        <v>24</v>
      </c>
      <c r="J92" s="504"/>
    </row>
    <row r="93" spans="2:10" ht="20.100000000000001" customHeight="1" thickBot="1">
      <c r="B93" s="503" t="s">
        <v>426</v>
      </c>
      <c r="C93" s="504" t="s">
        <v>566</v>
      </c>
      <c r="D93" s="504" t="s">
        <v>627</v>
      </c>
      <c r="E93" s="504" t="s">
        <v>610</v>
      </c>
      <c r="F93" s="504" t="s">
        <v>598</v>
      </c>
      <c r="G93" s="574">
        <v>44576</v>
      </c>
      <c r="H93" s="577">
        <v>0.60416666666666663</v>
      </c>
      <c r="I93" s="578">
        <v>19</v>
      </c>
      <c r="J93" s="504"/>
    </row>
    <row r="94" spans="2:10" ht="20.100000000000001" customHeight="1" thickBot="1">
      <c r="B94" s="503" t="s">
        <v>426</v>
      </c>
      <c r="C94" s="504" t="s">
        <v>566</v>
      </c>
      <c r="D94" s="504" t="s">
        <v>627</v>
      </c>
      <c r="E94" s="504" t="s">
        <v>610</v>
      </c>
      <c r="F94" s="504" t="s">
        <v>569</v>
      </c>
      <c r="G94" s="574">
        <v>44571</v>
      </c>
      <c r="H94" s="577">
        <v>0.35416666666666669</v>
      </c>
      <c r="I94" s="578">
        <v>24</v>
      </c>
      <c r="J94" s="504"/>
    </row>
    <row r="95" spans="2:10" ht="20.100000000000001" customHeight="1" thickBot="1">
      <c r="B95" s="503" t="s">
        <v>558</v>
      </c>
      <c r="C95" s="504" t="s">
        <v>566</v>
      </c>
      <c r="D95" s="504" t="s">
        <v>627</v>
      </c>
      <c r="E95" s="504" t="s">
        <v>610</v>
      </c>
      <c r="F95" s="504" t="s">
        <v>598</v>
      </c>
      <c r="G95" s="574">
        <v>44576</v>
      </c>
      <c r="H95" s="577">
        <v>0.60416666666666663</v>
      </c>
      <c r="I95" s="578">
        <v>19</v>
      </c>
      <c r="J95" s="504"/>
    </row>
    <row r="96" spans="2:10" ht="20.100000000000001" customHeight="1" thickBot="1">
      <c r="B96" s="503" t="s">
        <v>558</v>
      </c>
      <c r="C96" s="504" t="s">
        <v>566</v>
      </c>
      <c r="D96" s="504" t="s">
        <v>627</v>
      </c>
      <c r="E96" s="504" t="s">
        <v>610</v>
      </c>
      <c r="F96" s="504" t="s">
        <v>569</v>
      </c>
      <c r="G96" s="574">
        <v>44571</v>
      </c>
      <c r="H96" s="577">
        <v>0.35416666666666669</v>
      </c>
      <c r="I96" s="578">
        <v>24</v>
      </c>
      <c r="J96" s="504"/>
    </row>
    <row r="97" spans="2:10" ht="20.100000000000001" customHeight="1" thickBot="1">
      <c r="B97" s="503" t="s">
        <v>427</v>
      </c>
      <c r="C97" s="504" t="s">
        <v>566</v>
      </c>
      <c r="D97" s="504" t="s">
        <v>627</v>
      </c>
      <c r="E97" s="504" t="s">
        <v>610</v>
      </c>
      <c r="F97" s="504" t="s">
        <v>598</v>
      </c>
      <c r="G97" s="574">
        <v>44576</v>
      </c>
      <c r="H97" s="577">
        <v>0.60416666666666663</v>
      </c>
      <c r="I97" s="578">
        <v>19</v>
      </c>
      <c r="J97" s="504"/>
    </row>
    <row r="98" spans="2:10" ht="20.100000000000001" customHeight="1" thickBot="1">
      <c r="B98" s="503" t="s">
        <v>427</v>
      </c>
      <c r="C98" s="504" t="s">
        <v>566</v>
      </c>
      <c r="D98" s="504" t="s">
        <v>627</v>
      </c>
      <c r="E98" s="504" t="s">
        <v>610</v>
      </c>
      <c r="F98" s="504" t="s">
        <v>569</v>
      </c>
      <c r="G98" s="574">
        <v>44571</v>
      </c>
      <c r="H98" s="577">
        <v>0.35416666666666669</v>
      </c>
      <c r="I98" s="578">
        <v>24</v>
      </c>
      <c r="J98" s="504"/>
    </row>
    <row r="99" spans="2:10" ht="20.100000000000001" customHeight="1" thickBot="1">
      <c r="B99" s="503" t="s">
        <v>630</v>
      </c>
      <c r="C99" s="504" t="s">
        <v>566</v>
      </c>
      <c r="D99" s="504" t="s">
        <v>627</v>
      </c>
      <c r="E99" s="504" t="s">
        <v>610</v>
      </c>
      <c r="F99" s="504" t="s">
        <v>598</v>
      </c>
      <c r="G99" s="574">
        <v>44576</v>
      </c>
      <c r="H99" s="577">
        <v>0.60416666666666663</v>
      </c>
      <c r="I99" s="578">
        <v>19</v>
      </c>
      <c r="J99" s="504"/>
    </row>
    <row r="100" spans="2:10" ht="20.100000000000001" customHeight="1" thickBot="1">
      <c r="B100" s="503" t="s">
        <v>630</v>
      </c>
      <c r="C100" s="504" t="s">
        <v>566</v>
      </c>
      <c r="D100" s="504" t="s">
        <v>627</v>
      </c>
      <c r="E100" s="504" t="s">
        <v>610</v>
      </c>
      <c r="F100" s="504" t="s">
        <v>569</v>
      </c>
      <c r="G100" s="574">
        <v>44571</v>
      </c>
      <c r="H100" s="577">
        <v>0.35416666666666669</v>
      </c>
      <c r="I100" s="578">
        <v>24</v>
      </c>
      <c r="J100" s="504"/>
    </row>
    <row r="101" spans="2:10" ht="20.100000000000001" customHeight="1" thickBot="1">
      <c r="B101" s="503" t="s">
        <v>429</v>
      </c>
      <c r="C101" s="504" t="s">
        <v>566</v>
      </c>
      <c r="D101" s="504" t="s">
        <v>627</v>
      </c>
      <c r="E101" s="504" t="s">
        <v>610</v>
      </c>
      <c r="F101" s="504" t="s">
        <v>598</v>
      </c>
      <c r="G101" s="574">
        <v>44576</v>
      </c>
      <c r="H101" s="577">
        <v>0.60416666666666663</v>
      </c>
      <c r="I101" s="578">
        <v>19</v>
      </c>
      <c r="J101" s="504"/>
    </row>
    <row r="102" spans="2:10" ht="20.100000000000001" customHeight="1" thickBot="1">
      <c r="B102" s="503" t="s">
        <v>429</v>
      </c>
      <c r="C102" s="504" t="s">
        <v>566</v>
      </c>
      <c r="D102" s="504" t="s">
        <v>627</v>
      </c>
      <c r="E102" s="504" t="s">
        <v>610</v>
      </c>
      <c r="F102" s="504" t="s">
        <v>569</v>
      </c>
      <c r="G102" s="574">
        <v>44571</v>
      </c>
      <c r="H102" s="577">
        <v>0.35416666666666669</v>
      </c>
      <c r="I102" s="578">
        <v>24</v>
      </c>
      <c r="J102" s="504"/>
    </row>
    <row r="103" spans="2:10" ht="20.100000000000001" customHeight="1" thickBot="1">
      <c r="B103" s="503" t="s">
        <v>430</v>
      </c>
      <c r="C103" s="504" t="s">
        <v>566</v>
      </c>
      <c r="D103" s="504" t="s">
        <v>627</v>
      </c>
      <c r="E103" s="504" t="s">
        <v>610</v>
      </c>
      <c r="F103" s="504" t="s">
        <v>598</v>
      </c>
      <c r="G103" s="574">
        <v>44576</v>
      </c>
      <c r="H103" s="577">
        <v>0.60416666666666663</v>
      </c>
      <c r="I103" s="578">
        <v>19</v>
      </c>
      <c r="J103" s="504"/>
    </row>
    <row r="104" spans="2:10" ht="20.100000000000001" customHeight="1" thickBot="1">
      <c r="B104" s="503" t="s">
        <v>430</v>
      </c>
      <c r="C104" s="504" t="s">
        <v>566</v>
      </c>
      <c r="D104" s="504" t="s">
        <v>627</v>
      </c>
      <c r="E104" s="504" t="s">
        <v>610</v>
      </c>
      <c r="F104" s="504" t="s">
        <v>569</v>
      </c>
      <c r="G104" s="574">
        <v>44571</v>
      </c>
      <c r="H104" s="577">
        <v>0.35416666666666669</v>
      </c>
      <c r="I104" s="578">
        <v>24</v>
      </c>
      <c r="J104" s="504"/>
    </row>
    <row r="105" spans="2:10" ht="20.100000000000001" customHeight="1" thickBot="1">
      <c r="B105" s="503" t="s">
        <v>631</v>
      </c>
      <c r="C105" s="504" t="s">
        <v>566</v>
      </c>
      <c r="D105" s="504" t="s">
        <v>627</v>
      </c>
      <c r="E105" s="504" t="s">
        <v>610</v>
      </c>
      <c r="F105" s="504" t="s">
        <v>598</v>
      </c>
      <c r="G105" s="574">
        <v>44576</v>
      </c>
      <c r="H105" s="577">
        <v>0.60416666666666663</v>
      </c>
      <c r="I105" s="578">
        <v>19</v>
      </c>
      <c r="J105" s="504"/>
    </row>
    <row r="106" spans="2:10" ht="20.100000000000001" customHeight="1" thickBot="1">
      <c r="B106" s="503" t="s">
        <v>631</v>
      </c>
      <c r="C106" s="504" t="s">
        <v>566</v>
      </c>
      <c r="D106" s="504" t="s">
        <v>627</v>
      </c>
      <c r="E106" s="504" t="s">
        <v>610</v>
      </c>
      <c r="F106" s="504" t="s">
        <v>569</v>
      </c>
      <c r="G106" s="574">
        <v>44571</v>
      </c>
      <c r="H106" s="577">
        <v>0.35416666666666669</v>
      </c>
      <c r="I106" s="578">
        <v>24</v>
      </c>
      <c r="J106" s="504"/>
    </row>
    <row r="107" spans="2:10" ht="20.100000000000001" customHeight="1" thickBot="1">
      <c r="B107" s="503" t="s">
        <v>431</v>
      </c>
      <c r="C107" s="504" t="s">
        <v>566</v>
      </c>
      <c r="D107" s="504" t="s">
        <v>627</v>
      </c>
      <c r="E107" s="504" t="s">
        <v>610</v>
      </c>
      <c r="F107" s="504" t="s">
        <v>598</v>
      </c>
      <c r="G107" s="574">
        <v>44576</v>
      </c>
      <c r="H107" s="577">
        <v>0.60416666666666663</v>
      </c>
      <c r="I107" s="578">
        <v>19</v>
      </c>
      <c r="J107" s="504"/>
    </row>
    <row r="108" spans="2:10" ht="20.100000000000001" customHeight="1" thickBot="1">
      <c r="B108" s="503" t="s">
        <v>431</v>
      </c>
      <c r="C108" s="504" t="s">
        <v>566</v>
      </c>
      <c r="D108" s="504" t="s">
        <v>627</v>
      </c>
      <c r="E108" s="504" t="s">
        <v>610</v>
      </c>
      <c r="F108" s="504" t="s">
        <v>569</v>
      </c>
      <c r="G108" s="574">
        <v>44571</v>
      </c>
      <c r="H108" s="577">
        <v>0.35416666666666669</v>
      </c>
      <c r="I108" s="578">
        <v>24</v>
      </c>
      <c r="J108" s="504"/>
    </row>
    <row r="109" spans="2:10" ht="20.100000000000001" customHeight="1" thickBot="1">
      <c r="B109" s="503" t="s">
        <v>632</v>
      </c>
      <c r="C109" s="504" t="s">
        <v>566</v>
      </c>
      <c r="D109" s="504" t="s">
        <v>627</v>
      </c>
      <c r="E109" s="504" t="s">
        <v>610</v>
      </c>
      <c r="F109" s="504" t="s">
        <v>598</v>
      </c>
      <c r="G109" s="574">
        <v>44576</v>
      </c>
      <c r="H109" s="577">
        <v>0.60416666666666663</v>
      </c>
      <c r="I109" s="578">
        <v>19</v>
      </c>
      <c r="J109" s="504"/>
    </row>
    <row r="110" spans="2:10" ht="20.100000000000001" customHeight="1" thickBot="1">
      <c r="B110" s="503" t="s">
        <v>632</v>
      </c>
      <c r="C110" s="504" t="s">
        <v>566</v>
      </c>
      <c r="D110" s="504" t="s">
        <v>627</v>
      </c>
      <c r="E110" s="504" t="s">
        <v>610</v>
      </c>
      <c r="F110" s="504" t="s">
        <v>569</v>
      </c>
      <c r="G110" s="574">
        <v>44571</v>
      </c>
      <c r="H110" s="577">
        <v>0.35416666666666669</v>
      </c>
      <c r="I110" s="578">
        <v>24</v>
      </c>
      <c r="J110" s="504"/>
    </row>
    <row r="111" spans="2:10" ht="20.100000000000001" customHeight="1" thickBot="1">
      <c r="B111" s="503" t="s">
        <v>633</v>
      </c>
      <c r="C111" s="504" t="s">
        <v>566</v>
      </c>
      <c r="D111" s="504" t="s">
        <v>627</v>
      </c>
      <c r="E111" s="504" t="s">
        <v>610</v>
      </c>
      <c r="F111" s="504" t="s">
        <v>598</v>
      </c>
      <c r="G111" s="574">
        <v>44576</v>
      </c>
      <c r="H111" s="577">
        <v>0.60416666666666663</v>
      </c>
      <c r="I111" s="578">
        <v>19</v>
      </c>
      <c r="J111" s="504"/>
    </row>
    <row r="112" spans="2:10" ht="20.100000000000001" customHeight="1" thickBot="1">
      <c r="B112" s="503" t="s">
        <v>633</v>
      </c>
      <c r="C112" s="504" t="s">
        <v>566</v>
      </c>
      <c r="D112" s="504" t="s">
        <v>627</v>
      </c>
      <c r="E112" s="504" t="s">
        <v>610</v>
      </c>
      <c r="F112" s="504" t="s">
        <v>569</v>
      </c>
      <c r="G112" s="574">
        <v>44571</v>
      </c>
      <c r="H112" s="577">
        <v>0.35416666666666669</v>
      </c>
      <c r="I112" s="578">
        <v>24</v>
      </c>
      <c r="J112" s="504"/>
    </row>
    <row r="113" spans="2:10" ht="20.100000000000001" customHeight="1" thickBot="1"/>
    <row r="114" spans="2:10" ht="42.75" customHeight="1" thickBot="1">
      <c r="B114" s="502" t="s">
        <v>561</v>
      </c>
      <c r="C114" s="502" t="s">
        <v>562</v>
      </c>
      <c r="D114" s="502" t="s">
        <v>178</v>
      </c>
      <c r="E114" s="498" t="s">
        <v>563</v>
      </c>
      <c r="F114" s="498" t="s">
        <v>564</v>
      </c>
      <c r="G114" s="498" t="s">
        <v>180</v>
      </c>
      <c r="H114" s="498" t="s">
        <v>182</v>
      </c>
      <c r="I114" s="498" t="s">
        <v>4</v>
      </c>
      <c r="J114" s="498" t="s">
        <v>621</v>
      </c>
    </row>
    <row r="115" spans="2:10" ht="20.100000000000001" customHeight="1" thickBot="1">
      <c r="B115" s="503" t="s">
        <v>634</v>
      </c>
      <c r="C115" s="504" t="s">
        <v>566</v>
      </c>
      <c r="D115" s="504" t="s">
        <v>635</v>
      </c>
      <c r="E115" s="504" t="s">
        <v>618</v>
      </c>
      <c r="F115" s="504" t="s">
        <v>598</v>
      </c>
      <c r="G115" s="574">
        <v>44576</v>
      </c>
      <c r="H115" s="577">
        <v>0.47916666666666669</v>
      </c>
      <c r="I115" s="578">
        <v>19</v>
      </c>
      <c r="J115" s="504"/>
    </row>
    <row r="116" spans="2:10" ht="20.100000000000001" customHeight="1" thickBot="1">
      <c r="B116" s="503" t="s">
        <v>634</v>
      </c>
      <c r="C116" s="504" t="s">
        <v>566</v>
      </c>
      <c r="D116" s="504" t="s">
        <v>635</v>
      </c>
      <c r="E116" s="504" t="s">
        <v>618</v>
      </c>
      <c r="F116" s="504" t="s">
        <v>569</v>
      </c>
      <c r="G116" s="574">
        <v>44581</v>
      </c>
      <c r="H116" s="577">
        <v>0.6875</v>
      </c>
      <c r="I116" s="578" t="s">
        <v>82</v>
      </c>
      <c r="J116" s="504"/>
    </row>
    <row r="117" spans="2:10" ht="20.100000000000001" customHeight="1" thickBot="1">
      <c r="B117" s="503" t="s">
        <v>636</v>
      </c>
      <c r="C117" s="504" t="s">
        <v>566</v>
      </c>
      <c r="D117" s="504" t="s">
        <v>635</v>
      </c>
      <c r="E117" s="504" t="s">
        <v>618</v>
      </c>
      <c r="F117" s="504" t="s">
        <v>598</v>
      </c>
      <c r="G117" s="574">
        <v>44576</v>
      </c>
      <c r="H117" s="577">
        <v>0.47916666666666669</v>
      </c>
      <c r="I117" s="578">
        <v>19</v>
      </c>
      <c r="J117" s="504"/>
    </row>
    <row r="118" spans="2:10" ht="20.100000000000001" customHeight="1" thickBot="1">
      <c r="B118" s="503" t="s">
        <v>636</v>
      </c>
      <c r="C118" s="504" t="s">
        <v>566</v>
      </c>
      <c r="D118" s="504" t="s">
        <v>635</v>
      </c>
      <c r="E118" s="504" t="s">
        <v>618</v>
      </c>
      <c r="F118" s="504" t="s">
        <v>569</v>
      </c>
      <c r="G118" s="574">
        <v>44581</v>
      </c>
      <c r="H118" s="577">
        <v>0.6875</v>
      </c>
      <c r="I118" s="578" t="s">
        <v>82</v>
      </c>
      <c r="J118" s="504"/>
    </row>
    <row r="119" spans="2:10" ht="20.100000000000001" customHeight="1" thickBot="1">
      <c r="B119" s="503" t="s">
        <v>637</v>
      </c>
      <c r="C119" s="504" t="s">
        <v>566</v>
      </c>
      <c r="D119" s="504" t="s">
        <v>635</v>
      </c>
      <c r="E119" s="504" t="s">
        <v>618</v>
      </c>
      <c r="F119" s="504" t="s">
        <v>598</v>
      </c>
      <c r="G119" s="574">
        <v>44576</v>
      </c>
      <c r="H119" s="577">
        <v>0.47916666666666669</v>
      </c>
      <c r="I119" s="578">
        <v>19</v>
      </c>
      <c r="J119" s="504"/>
    </row>
    <row r="120" spans="2:10" ht="20.100000000000001" customHeight="1" thickBot="1">
      <c r="B120" s="503" t="s">
        <v>637</v>
      </c>
      <c r="C120" s="504" t="s">
        <v>566</v>
      </c>
      <c r="D120" s="504" t="s">
        <v>635</v>
      </c>
      <c r="E120" s="504" t="s">
        <v>618</v>
      </c>
      <c r="F120" s="504" t="s">
        <v>569</v>
      </c>
      <c r="G120" s="574">
        <v>44581</v>
      </c>
      <c r="H120" s="577">
        <v>0.6875</v>
      </c>
      <c r="I120" s="578" t="s">
        <v>82</v>
      </c>
      <c r="J120" s="504"/>
    </row>
    <row r="121" spans="2:10" ht="20.100000000000001" customHeight="1" thickBot="1">
      <c r="B121" s="503" t="s">
        <v>638</v>
      </c>
      <c r="C121" s="504" t="s">
        <v>566</v>
      </c>
      <c r="D121" s="504" t="s">
        <v>635</v>
      </c>
      <c r="E121" s="504" t="s">
        <v>618</v>
      </c>
      <c r="F121" s="504" t="s">
        <v>598</v>
      </c>
      <c r="G121" s="574">
        <v>44576</v>
      </c>
      <c r="H121" s="577">
        <v>0.47916666666666669</v>
      </c>
      <c r="I121" s="578">
        <v>19</v>
      </c>
      <c r="J121" s="504"/>
    </row>
    <row r="122" spans="2:10" ht="20.100000000000001" customHeight="1" thickBot="1">
      <c r="B122" s="503" t="s">
        <v>638</v>
      </c>
      <c r="C122" s="504" t="s">
        <v>566</v>
      </c>
      <c r="D122" s="504" t="s">
        <v>635</v>
      </c>
      <c r="E122" s="504" t="s">
        <v>618</v>
      </c>
      <c r="F122" s="504" t="s">
        <v>569</v>
      </c>
      <c r="G122" s="574">
        <v>44581</v>
      </c>
      <c r="H122" s="577">
        <v>0.6875</v>
      </c>
      <c r="I122" s="578" t="s">
        <v>82</v>
      </c>
      <c r="J122" s="504"/>
    </row>
    <row r="123" spans="2:10" ht="20.100000000000001" customHeight="1" thickBot="1">
      <c r="B123" s="503" t="s">
        <v>639</v>
      </c>
      <c r="C123" s="504" t="s">
        <v>566</v>
      </c>
      <c r="D123" s="504" t="s">
        <v>635</v>
      </c>
      <c r="E123" s="504" t="s">
        <v>618</v>
      </c>
      <c r="F123" s="504" t="s">
        <v>598</v>
      </c>
      <c r="G123" s="574">
        <v>44576</v>
      </c>
      <c r="H123" s="577">
        <v>0.47916666666666669</v>
      </c>
      <c r="I123" s="578">
        <v>19</v>
      </c>
      <c r="J123" s="504"/>
    </row>
    <row r="124" spans="2:10" ht="20.100000000000001" customHeight="1" thickBot="1">
      <c r="B124" s="503" t="s">
        <v>639</v>
      </c>
      <c r="C124" s="504" t="s">
        <v>566</v>
      </c>
      <c r="D124" s="504" t="s">
        <v>635</v>
      </c>
      <c r="E124" s="504" t="s">
        <v>618</v>
      </c>
      <c r="F124" s="504" t="s">
        <v>569</v>
      </c>
      <c r="G124" s="574">
        <v>44581</v>
      </c>
      <c r="H124" s="577">
        <v>0.6875</v>
      </c>
      <c r="I124" s="578" t="s">
        <v>82</v>
      </c>
      <c r="J124" s="504"/>
    </row>
    <row r="125" spans="2:10" ht="20.100000000000001" customHeight="1" thickBot="1">
      <c r="B125" s="503" t="s">
        <v>640</v>
      </c>
      <c r="C125" s="504" t="s">
        <v>566</v>
      </c>
      <c r="D125" s="504" t="s">
        <v>635</v>
      </c>
      <c r="E125" s="504" t="s">
        <v>618</v>
      </c>
      <c r="F125" s="504" t="s">
        <v>598</v>
      </c>
      <c r="G125" s="574">
        <v>44576</v>
      </c>
      <c r="H125" s="577">
        <v>0.47916666666666669</v>
      </c>
      <c r="I125" s="578">
        <v>19</v>
      </c>
      <c r="J125" s="504"/>
    </row>
    <row r="126" spans="2:10" ht="20.100000000000001" customHeight="1" thickBot="1">
      <c r="B126" s="503" t="s">
        <v>640</v>
      </c>
      <c r="C126" s="504" t="s">
        <v>566</v>
      </c>
      <c r="D126" s="504" t="s">
        <v>635</v>
      </c>
      <c r="E126" s="504" t="s">
        <v>618</v>
      </c>
      <c r="F126" s="504" t="s">
        <v>569</v>
      </c>
      <c r="G126" s="574">
        <v>44581</v>
      </c>
      <c r="H126" s="577">
        <v>0.6875</v>
      </c>
      <c r="I126" s="578" t="s">
        <v>82</v>
      </c>
      <c r="J126" s="504"/>
    </row>
    <row r="127" spans="2:10" ht="20.100000000000001" customHeight="1" thickBot="1">
      <c r="B127" s="503" t="s">
        <v>641</v>
      </c>
      <c r="C127" s="504" t="s">
        <v>566</v>
      </c>
      <c r="D127" s="504" t="s">
        <v>635</v>
      </c>
      <c r="E127" s="504" t="s">
        <v>618</v>
      </c>
      <c r="F127" s="504" t="s">
        <v>598</v>
      </c>
      <c r="G127" s="574">
        <v>44576</v>
      </c>
      <c r="H127" s="577">
        <v>0.47916666666666669</v>
      </c>
      <c r="I127" s="578">
        <v>19</v>
      </c>
      <c r="J127" s="504"/>
    </row>
    <row r="128" spans="2:10" ht="20.100000000000001" customHeight="1" thickBot="1">
      <c r="B128" s="503" t="s">
        <v>641</v>
      </c>
      <c r="C128" s="504" t="s">
        <v>566</v>
      </c>
      <c r="D128" s="504" t="s">
        <v>635</v>
      </c>
      <c r="E128" s="504" t="s">
        <v>618</v>
      </c>
      <c r="F128" s="504" t="s">
        <v>569</v>
      </c>
      <c r="G128" s="574">
        <v>44581</v>
      </c>
      <c r="H128" s="577">
        <v>0.6875</v>
      </c>
      <c r="I128" s="578" t="s">
        <v>82</v>
      </c>
      <c r="J128" s="504"/>
    </row>
    <row r="129" spans="2:10" ht="20.100000000000001" customHeight="1" thickBot="1">
      <c r="B129" s="503" t="s">
        <v>642</v>
      </c>
      <c r="C129" s="504" t="s">
        <v>566</v>
      </c>
      <c r="D129" s="504" t="s">
        <v>635</v>
      </c>
      <c r="E129" s="504" t="s">
        <v>618</v>
      </c>
      <c r="F129" s="504" t="s">
        <v>598</v>
      </c>
      <c r="G129" s="574">
        <v>44576</v>
      </c>
      <c r="H129" s="577">
        <v>0.47916666666666669</v>
      </c>
      <c r="I129" s="578">
        <v>19</v>
      </c>
      <c r="J129" s="504"/>
    </row>
    <row r="130" spans="2:10" ht="20.100000000000001" customHeight="1" thickBot="1">
      <c r="B130" s="503" t="s">
        <v>642</v>
      </c>
      <c r="C130" s="504" t="s">
        <v>566</v>
      </c>
      <c r="D130" s="504" t="s">
        <v>635</v>
      </c>
      <c r="E130" s="504" t="s">
        <v>618</v>
      </c>
      <c r="F130" s="504" t="s">
        <v>569</v>
      </c>
      <c r="G130" s="574">
        <v>44581</v>
      </c>
      <c r="H130" s="577">
        <v>0.6875</v>
      </c>
      <c r="I130" s="578" t="s">
        <v>82</v>
      </c>
      <c r="J130" s="504"/>
    </row>
    <row r="131" spans="2:10" ht="20.100000000000001" customHeight="1" thickBot="1">
      <c r="B131" s="503" t="s">
        <v>643</v>
      </c>
      <c r="C131" s="504" t="s">
        <v>566</v>
      </c>
      <c r="D131" s="504" t="s">
        <v>635</v>
      </c>
      <c r="E131" s="504" t="s">
        <v>618</v>
      </c>
      <c r="F131" s="504" t="s">
        <v>598</v>
      </c>
      <c r="G131" s="574">
        <v>44576</v>
      </c>
      <c r="H131" s="577">
        <v>0.47916666666666669</v>
      </c>
      <c r="I131" s="578">
        <v>19</v>
      </c>
      <c r="J131" s="504"/>
    </row>
    <row r="132" spans="2:10" ht="20.100000000000001" customHeight="1" thickBot="1">
      <c r="B132" s="503" t="s">
        <v>643</v>
      </c>
      <c r="C132" s="504" t="s">
        <v>566</v>
      </c>
      <c r="D132" s="504" t="s">
        <v>635</v>
      </c>
      <c r="E132" s="504" t="s">
        <v>618</v>
      </c>
      <c r="F132" s="504" t="s">
        <v>569</v>
      </c>
      <c r="G132" s="574">
        <v>44581</v>
      </c>
      <c r="H132" s="577">
        <v>0.6875</v>
      </c>
      <c r="I132" s="578" t="s">
        <v>82</v>
      </c>
      <c r="J132" s="504"/>
    </row>
    <row r="133" spans="2:10" ht="20.100000000000001" customHeight="1" thickBot="1"/>
    <row r="134" spans="2:10" ht="42.75" customHeight="1" thickBot="1">
      <c r="B134" s="502" t="s">
        <v>561</v>
      </c>
      <c r="C134" s="502" t="s">
        <v>562</v>
      </c>
      <c r="D134" s="502" t="s">
        <v>178</v>
      </c>
      <c r="E134" s="498" t="s">
        <v>563</v>
      </c>
      <c r="F134" s="498" t="s">
        <v>564</v>
      </c>
      <c r="G134" s="498" t="s">
        <v>180</v>
      </c>
      <c r="H134" s="498" t="s">
        <v>182</v>
      </c>
      <c r="I134" s="498" t="s">
        <v>4</v>
      </c>
      <c r="J134" s="498" t="s">
        <v>621</v>
      </c>
    </row>
    <row r="135" spans="2:10" ht="20.100000000000001" customHeight="1" thickBot="1">
      <c r="B135" s="503" t="s">
        <v>644</v>
      </c>
      <c r="C135" s="504" t="s">
        <v>566</v>
      </c>
      <c r="D135" s="504" t="s">
        <v>645</v>
      </c>
      <c r="E135" s="504" t="s">
        <v>208</v>
      </c>
      <c r="F135" s="504" t="s">
        <v>569</v>
      </c>
      <c r="G135" s="574">
        <v>44571</v>
      </c>
      <c r="H135" s="577">
        <v>0.35416666666666669</v>
      </c>
      <c r="I135" s="578">
        <v>31</v>
      </c>
      <c r="J135" s="504"/>
    </row>
    <row r="136" spans="2:10" ht="34.5" customHeight="1"/>
    <row r="137" spans="2:10" ht="20.100000000000001" customHeight="1">
      <c r="D137" s="497" t="s">
        <v>559</v>
      </c>
    </row>
    <row r="138" spans="2:10" ht="20.100000000000001" customHeight="1">
      <c r="D138" s="497" t="s">
        <v>595</v>
      </c>
    </row>
    <row r="139" spans="2:10" ht="20.100000000000001" customHeight="1" thickBot="1">
      <c r="B139" s="501"/>
    </row>
    <row r="140" spans="2:10" ht="42.75" customHeight="1" thickBot="1">
      <c r="B140" s="502" t="s">
        <v>561</v>
      </c>
      <c r="C140" s="502" t="s">
        <v>562</v>
      </c>
      <c r="D140" s="502" t="s">
        <v>178</v>
      </c>
      <c r="E140" s="498" t="s">
        <v>563</v>
      </c>
      <c r="F140" s="498" t="s">
        <v>564</v>
      </c>
      <c r="G140" s="498" t="s">
        <v>180</v>
      </c>
      <c r="H140" s="498" t="s">
        <v>182</v>
      </c>
      <c r="I140" s="498" t="s">
        <v>4</v>
      </c>
      <c r="J140" s="498" t="s">
        <v>621</v>
      </c>
    </row>
    <row r="141" spans="2:10" ht="20.100000000000001" customHeight="1" thickBot="1">
      <c r="B141" s="503" t="s">
        <v>596</v>
      </c>
      <c r="C141" s="504" t="s">
        <v>566</v>
      </c>
      <c r="D141" s="504" t="s">
        <v>597</v>
      </c>
      <c r="E141" s="504" t="s">
        <v>385</v>
      </c>
      <c r="F141" s="504" t="s">
        <v>598</v>
      </c>
      <c r="G141" s="574">
        <v>44572</v>
      </c>
      <c r="H141" s="577">
        <v>0.39583333333333331</v>
      </c>
      <c r="I141" s="578">
        <v>33</v>
      </c>
      <c r="J141" s="504"/>
    </row>
    <row r="142" spans="2:10" ht="20.100000000000001" customHeight="1" thickBot="1">
      <c r="B142" s="503" t="s">
        <v>599</v>
      </c>
      <c r="C142" s="504" t="s">
        <v>566</v>
      </c>
      <c r="D142" s="504" t="s">
        <v>597</v>
      </c>
      <c r="E142" s="504" t="s">
        <v>385</v>
      </c>
      <c r="F142" s="504" t="s">
        <v>598</v>
      </c>
      <c r="G142" s="574">
        <v>44572</v>
      </c>
      <c r="H142" s="577">
        <v>0.39583333333333331</v>
      </c>
      <c r="I142" s="578">
        <v>33</v>
      </c>
      <c r="J142" s="504"/>
    </row>
    <row r="143" spans="2:10" ht="20.100000000000001" customHeight="1" thickBot="1">
      <c r="B143" s="503" t="s">
        <v>600</v>
      </c>
      <c r="C143" s="504" t="s">
        <v>566</v>
      </c>
      <c r="D143" s="504" t="s">
        <v>601</v>
      </c>
      <c r="E143" s="504" t="s">
        <v>384</v>
      </c>
      <c r="F143" s="504" t="s">
        <v>598</v>
      </c>
      <c r="G143" s="574">
        <v>44572</v>
      </c>
      <c r="H143" s="577">
        <v>0.39583333333333331</v>
      </c>
      <c r="I143" s="578">
        <v>33</v>
      </c>
      <c r="J143" s="504"/>
    </row>
    <row r="144" spans="2:10" ht="42.75" customHeight="1">
      <c r="B144" s="501"/>
    </row>
    <row r="145" ht="30" customHeight="1"/>
    <row r="146" ht="30" customHeight="1"/>
    <row r="147" ht="30" customHeight="1"/>
    <row r="148" ht="30" customHeight="1"/>
    <row r="149" ht="30" customHeight="1"/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CF55"/>
  <sheetViews>
    <sheetView workbookViewId="0"/>
  </sheetViews>
  <sheetFormatPr defaultRowHeight="15"/>
  <cols>
    <col min="2" max="2" width="17.140625" customWidth="1"/>
    <col min="3" max="3" width="73.85546875" customWidth="1"/>
    <col min="4" max="4" width="26.28515625" customWidth="1"/>
    <col min="5" max="5" width="11.140625" customWidth="1"/>
    <col min="10" max="10" width="8.85546875" style="966"/>
    <col min="11" max="11" width="4.5703125" customWidth="1"/>
    <col min="12" max="12" width="26" customWidth="1"/>
    <col min="13" max="13" width="13.28515625" customWidth="1"/>
    <col min="14" max="14" width="9" style="318" bestFit="1" customWidth="1"/>
    <col min="15" max="15" width="2.28515625" style="318" customWidth="1"/>
    <col min="16" max="16" width="2.42578125" customWidth="1"/>
    <col min="17" max="17" width="4.5703125" customWidth="1"/>
    <col min="18" max="18" width="27.7109375" customWidth="1"/>
    <col min="19" max="19" width="13.28515625" customWidth="1"/>
    <col min="20" max="20" width="9" style="318" bestFit="1" customWidth="1"/>
    <col min="21" max="21" width="4.42578125" customWidth="1"/>
    <col min="22" max="22" width="3" customWidth="1"/>
    <col min="23" max="23" width="5" customWidth="1"/>
    <col min="24" max="24" width="22.28515625" customWidth="1"/>
    <col min="25" max="25" width="9" bestFit="1" customWidth="1"/>
    <col min="26" max="26" width="8.85546875" style="318"/>
    <col min="27" max="27" width="7.7109375" customWidth="1"/>
    <col min="28" max="28" width="3" customWidth="1"/>
    <col min="29" max="29" width="4.7109375" customWidth="1"/>
    <col min="30" max="30" width="20.5703125" customWidth="1"/>
    <col min="31" max="31" width="9" bestFit="1" customWidth="1"/>
    <col min="32" max="32" width="8.85546875" style="318"/>
    <col min="33" max="33" width="8" customWidth="1"/>
    <col min="34" max="34" width="5" customWidth="1"/>
    <col min="35" max="35" width="22.28515625" customWidth="1"/>
    <col min="36" max="36" width="9" bestFit="1" customWidth="1"/>
    <col min="37" max="37" width="8.85546875" style="318"/>
    <col min="38" max="38" width="3" customWidth="1"/>
    <col min="39" max="39" width="4.7109375" customWidth="1"/>
    <col min="40" max="40" width="25.42578125" customWidth="1"/>
    <col min="41" max="41" width="9" bestFit="1" customWidth="1"/>
    <col min="42" max="43" width="8.85546875" style="318"/>
    <col min="44" max="44" width="6.42578125" customWidth="1"/>
    <col min="45" max="45" width="4.42578125" customWidth="1"/>
    <col min="46" max="46" width="20.28515625" customWidth="1"/>
    <col min="47" max="47" width="13.140625" bestFit="1" customWidth="1"/>
    <col min="48" max="49" width="13.140625" customWidth="1"/>
    <col min="50" max="50" width="6.140625" style="318" customWidth="1"/>
    <col min="51" max="51" width="4.42578125" customWidth="1"/>
    <col min="52" max="52" width="23.42578125" customWidth="1"/>
    <col min="53" max="53" width="11.85546875" customWidth="1"/>
    <col min="54" max="54" width="6.140625" style="318" customWidth="1"/>
    <col min="55" max="55" width="8.85546875" style="967"/>
    <col min="56" max="56" width="5.42578125" style="968" customWidth="1"/>
    <col min="57" max="57" width="5.42578125" customWidth="1"/>
    <col min="58" max="58" width="27.42578125" customWidth="1"/>
    <col min="59" max="61" width="13.42578125" customWidth="1"/>
    <col min="62" max="62" width="7.28515625" style="318" customWidth="1"/>
    <col min="63" max="63" width="5.5703125" customWidth="1"/>
    <col min="64" max="64" width="4" customWidth="1"/>
    <col min="65" max="65" width="4.42578125" customWidth="1"/>
    <col min="66" max="66" width="25.5703125" customWidth="1"/>
    <col min="67" max="67" width="13.42578125" customWidth="1"/>
    <col min="68" max="68" width="9" style="318" bestFit="1" customWidth="1"/>
    <col min="69" max="70" width="4.42578125" customWidth="1"/>
    <col min="71" max="71" width="5.42578125" customWidth="1"/>
    <col min="72" max="72" width="27.42578125" customWidth="1"/>
    <col min="73" max="73" width="13.42578125" customWidth="1"/>
    <col min="74" max="74" width="9" style="318" bestFit="1" customWidth="1"/>
  </cols>
  <sheetData>
    <row r="1" spans="11:84" ht="18.75">
      <c r="L1" s="628" t="s">
        <v>778</v>
      </c>
      <c r="R1" s="628" t="s">
        <v>778</v>
      </c>
      <c r="X1" s="628" t="s">
        <v>778</v>
      </c>
      <c r="AD1" s="628" t="s">
        <v>778</v>
      </c>
      <c r="AI1" s="628" t="s">
        <v>778</v>
      </c>
      <c r="AN1" s="628" t="s">
        <v>778</v>
      </c>
      <c r="AT1" s="628" t="s">
        <v>778</v>
      </c>
      <c r="AZ1" s="628" t="s">
        <v>778</v>
      </c>
      <c r="BF1" s="628" t="s">
        <v>779</v>
      </c>
      <c r="BN1" s="628" t="s">
        <v>779</v>
      </c>
      <c r="BT1" s="628" t="s">
        <v>779</v>
      </c>
    </row>
    <row r="2" spans="11:84" ht="18.75">
      <c r="K2" s="626"/>
      <c r="L2" s="627" t="s">
        <v>780</v>
      </c>
      <c r="M2" s="626"/>
      <c r="N2" s="640"/>
      <c r="O2" s="640"/>
      <c r="P2" s="626"/>
      <c r="Q2" s="626"/>
      <c r="R2" s="628" t="s">
        <v>781</v>
      </c>
      <c r="S2" s="626"/>
      <c r="T2" s="640"/>
      <c r="U2" s="626"/>
      <c r="V2" s="626"/>
      <c r="W2" s="626"/>
      <c r="X2" s="628" t="s">
        <v>782</v>
      </c>
      <c r="Y2" s="626"/>
      <c r="Z2" s="634"/>
      <c r="AA2" s="626"/>
      <c r="AB2" s="626"/>
      <c r="AC2" s="628" t="s">
        <v>783</v>
      </c>
      <c r="AE2" s="626"/>
      <c r="AF2" s="634"/>
      <c r="AG2" s="626"/>
      <c r="AH2" s="626"/>
      <c r="AI2" s="628" t="s">
        <v>784</v>
      </c>
      <c r="AJ2" s="626"/>
      <c r="AK2" s="634"/>
      <c r="AL2" s="626"/>
      <c r="AM2" s="628" t="s">
        <v>785</v>
      </c>
      <c r="AO2" s="626"/>
      <c r="AP2" s="634"/>
      <c r="AQ2" s="634"/>
      <c r="AR2" s="626"/>
      <c r="AS2" s="626"/>
      <c r="AT2" s="628" t="s">
        <v>786</v>
      </c>
      <c r="AU2" s="626"/>
      <c r="AV2" s="626"/>
      <c r="AW2" s="626"/>
      <c r="AX2" s="634"/>
      <c r="AY2" s="626"/>
      <c r="AZ2" s="628" t="s">
        <v>787</v>
      </c>
      <c r="BA2" s="626"/>
      <c r="BB2" s="634"/>
      <c r="BC2" s="969"/>
      <c r="BD2" s="970"/>
      <c r="BE2" s="626"/>
      <c r="BF2" s="628" t="s">
        <v>788</v>
      </c>
      <c r="BG2" s="626"/>
      <c r="BH2" s="626"/>
      <c r="BI2" s="626"/>
      <c r="BJ2" s="634"/>
      <c r="BK2" s="626"/>
      <c r="BL2" s="626"/>
      <c r="BM2" s="626"/>
      <c r="BN2" s="628" t="s">
        <v>789</v>
      </c>
      <c r="BO2" s="626"/>
      <c r="BP2" s="634"/>
      <c r="BQ2" s="626"/>
      <c r="BR2" s="626"/>
      <c r="BS2" s="626"/>
      <c r="BT2" s="628" t="s">
        <v>790</v>
      </c>
      <c r="BU2" s="626"/>
      <c r="BV2" s="634"/>
      <c r="BW2" s="626"/>
      <c r="BX2" s="626"/>
      <c r="BY2" s="626"/>
      <c r="BZ2" s="626"/>
      <c r="CA2" s="626"/>
      <c r="CB2" s="626"/>
      <c r="CC2" s="626"/>
      <c r="CD2" s="626"/>
      <c r="CE2" s="626"/>
      <c r="CF2" s="626"/>
    </row>
    <row r="3" spans="11:84" ht="15.75">
      <c r="K3" s="629"/>
      <c r="L3" s="630">
        <v>45419</v>
      </c>
      <c r="M3" s="631">
        <v>0.34375</v>
      </c>
      <c r="N3" s="629"/>
      <c r="O3" s="631"/>
      <c r="P3" s="629"/>
      <c r="Q3" s="629"/>
      <c r="R3" s="630">
        <v>45420</v>
      </c>
      <c r="S3" s="631">
        <v>0.34375</v>
      </c>
      <c r="T3" s="631"/>
      <c r="U3" s="629"/>
      <c r="V3" s="629"/>
      <c r="W3" s="629"/>
      <c r="X3" s="630">
        <v>45421</v>
      </c>
      <c r="Y3" s="631">
        <v>0.34375</v>
      </c>
      <c r="Z3" s="635"/>
      <c r="AA3" s="629"/>
      <c r="AB3" s="629"/>
      <c r="AC3" s="629"/>
      <c r="AD3" s="630">
        <v>44690</v>
      </c>
      <c r="AE3" s="631">
        <v>0.55208333333333337</v>
      </c>
      <c r="AF3" s="635"/>
      <c r="AG3" s="629"/>
      <c r="AH3" s="629"/>
      <c r="AI3" s="630">
        <v>45425</v>
      </c>
      <c r="AJ3" s="631">
        <v>0.34375</v>
      </c>
      <c r="AK3" s="635"/>
      <c r="AL3" s="629"/>
      <c r="AM3" s="629"/>
      <c r="AN3" s="630">
        <v>44690</v>
      </c>
      <c r="AO3" s="631">
        <v>0.55208333333333337</v>
      </c>
      <c r="AP3" s="635"/>
      <c r="AQ3" s="635"/>
      <c r="AR3" s="629"/>
      <c r="AS3" s="629"/>
      <c r="AT3" s="630">
        <v>45427</v>
      </c>
      <c r="AU3" s="631">
        <v>0.34375</v>
      </c>
      <c r="AV3" s="631"/>
      <c r="AW3" s="631"/>
      <c r="AX3" s="635"/>
      <c r="AY3" s="629"/>
      <c r="AZ3" s="630">
        <v>45433</v>
      </c>
      <c r="BA3" s="631">
        <v>0.34375</v>
      </c>
      <c r="BB3" s="635"/>
      <c r="BC3" s="971"/>
      <c r="BD3" s="972"/>
      <c r="BE3" s="629"/>
      <c r="BF3" s="630">
        <v>45423</v>
      </c>
      <c r="BG3" s="631"/>
      <c r="BH3" s="631"/>
      <c r="BI3" s="631"/>
      <c r="BJ3" s="635"/>
      <c r="BK3" s="629"/>
      <c r="BL3" s="629"/>
      <c r="BM3" s="629"/>
      <c r="BN3" s="630">
        <v>45423</v>
      </c>
      <c r="BO3" s="631"/>
      <c r="BP3" s="635"/>
      <c r="BQ3" s="629"/>
      <c r="BR3" s="629"/>
      <c r="BS3" s="629"/>
      <c r="BT3" s="630">
        <v>45437</v>
      </c>
      <c r="BU3" s="631"/>
      <c r="BV3" s="635"/>
      <c r="BW3" s="629"/>
      <c r="BX3" s="629"/>
      <c r="BY3" s="629"/>
      <c r="BZ3" s="629"/>
      <c r="CA3" s="629"/>
      <c r="CB3" s="629"/>
      <c r="CC3" s="629"/>
      <c r="CD3" s="629"/>
      <c r="CE3" s="629"/>
      <c r="CF3" s="629"/>
    </row>
    <row r="4" spans="11:84" ht="21">
      <c r="L4" s="973" t="s">
        <v>791</v>
      </c>
      <c r="M4" s="623"/>
      <c r="N4" s="638"/>
      <c r="O4" s="631"/>
      <c r="R4" s="973" t="s">
        <v>791</v>
      </c>
      <c r="S4" s="623"/>
      <c r="T4" s="638"/>
      <c r="X4" s="973" t="s">
        <v>791</v>
      </c>
      <c r="Y4" s="623"/>
      <c r="Z4" s="638"/>
      <c r="AD4" s="973" t="s">
        <v>791</v>
      </c>
      <c r="AE4" s="623"/>
      <c r="AF4" s="638"/>
      <c r="AI4" s="973" t="s">
        <v>791</v>
      </c>
      <c r="AJ4" s="623"/>
      <c r="AK4" s="638"/>
      <c r="AN4" s="973" t="s">
        <v>791</v>
      </c>
      <c r="AO4" s="623"/>
      <c r="AP4" s="638"/>
      <c r="AQ4" s="638"/>
      <c r="AT4" s="973" t="s">
        <v>792</v>
      </c>
      <c r="AU4" s="973"/>
      <c r="AV4" s="973"/>
      <c r="AW4" s="973"/>
      <c r="AX4" s="638"/>
      <c r="AZ4" s="973" t="s">
        <v>791</v>
      </c>
      <c r="BA4" s="973"/>
      <c r="BB4" s="638"/>
      <c r="BF4" s="973" t="s">
        <v>791</v>
      </c>
      <c r="BG4" s="974" t="s">
        <v>125</v>
      </c>
      <c r="BH4" s="973"/>
      <c r="BI4" s="973"/>
      <c r="BJ4" s="638"/>
      <c r="BN4" s="973" t="s">
        <v>791</v>
      </c>
      <c r="BO4" s="974">
        <v>30</v>
      </c>
      <c r="BP4" s="638"/>
      <c r="BT4" s="973" t="s">
        <v>791</v>
      </c>
      <c r="BU4" s="974" t="s">
        <v>125</v>
      </c>
      <c r="BV4" s="638"/>
    </row>
    <row r="5" spans="11:84" ht="15.75">
      <c r="K5" s="624" t="s">
        <v>662</v>
      </c>
      <c r="L5" s="624" t="s">
        <v>793</v>
      </c>
      <c r="M5" s="639" t="s">
        <v>184</v>
      </c>
      <c r="N5" s="638"/>
      <c r="O5" s="631"/>
      <c r="Q5" s="624" t="s">
        <v>662</v>
      </c>
      <c r="R5" s="624" t="s">
        <v>793</v>
      </c>
      <c r="S5" s="639" t="s">
        <v>184</v>
      </c>
      <c r="T5" s="638"/>
      <c r="W5" s="624" t="s">
        <v>662</v>
      </c>
      <c r="X5" s="624" t="s">
        <v>793</v>
      </c>
      <c r="Y5" s="639" t="s">
        <v>184</v>
      </c>
      <c r="Z5" s="638"/>
      <c r="AC5" s="624" t="s">
        <v>662</v>
      </c>
      <c r="AD5" s="624" t="s">
        <v>793</v>
      </c>
      <c r="AE5" s="639" t="s">
        <v>184</v>
      </c>
      <c r="AF5" s="638"/>
      <c r="AH5" s="624" t="s">
        <v>662</v>
      </c>
      <c r="AI5" s="624" t="s">
        <v>793</v>
      </c>
      <c r="AJ5" s="639" t="s">
        <v>184</v>
      </c>
      <c r="AK5" s="638"/>
      <c r="AM5" s="624" t="s">
        <v>662</v>
      </c>
      <c r="AN5" s="624" t="s">
        <v>793</v>
      </c>
      <c r="AO5" s="639" t="s">
        <v>184</v>
      </c>
      <c r="AP5" s="638"/>
      <c r="AQ5" s="638"/>
      <c r="AS5" s="624" t="s">
        <v>662</v>
      </c>
      <c r="AT5" s="624" t="s">
        <v>793</v>
      </c>
      <c r="AU5" s="639" t="s">
        <v>184</v>
      </c>
      <c r="AV5" s="973"/>
      <c r="AW5" s="973"/>
      <c r="AX5" s="638"/>
      <c r="AY5" s="624" t="s">
        <v>662</v>
      </c>
      <c r="AZ5" s="624" t="s">
        <v>793</v>
      </c>
      <c r="BA5" s="639" t="s">
        <v>184</v>
      </c>
      <c r="BB5" s="638"/>
      <c r="BE5" s="624" t="s">
        <v>662</v>
      </c>
      <c r="BF5" s="624" t="s">
        <v>793</v>
      </c>
      <c r="BG5" s="975" t="s">
        <v>794</v>
      </c>
      <c r="BH5" s="638"/>
      <c r="BI5" s="638"/>
      <c r="BJ5" s="638"/>
      <c r="BM5" s="624" t="s">
        <v>662</v>
      </c>
      <c r="BN5" s="624" t="s">
        <v>793</v>
      </c>
      <c r="BO5" s="975" t="s">
        <v>794</v>
      </c>
      <c r="BP5" s="638"/>
      <c r="BS5" s="624" t="s">
        <v>662</v>
      </c>
      <c r="BT5" s="624" t="s">
        <v>793</v>
      </c>
      <c r="BU5" s="975" t="s">
        <v>794</v>
      </c>
      <c r="BV5" s="638"/>
    </row>
    <row r="6" spans="11:84">
      <c r="K6" s="244">
        <v>1</v>
      </c>
      <c r="L6" s="244" t="s">
        <v>795</v>
      </c>
      <c r="M6" s="324">
        <v>31</v>
      </c>
      <c r="N6" s="638"/>
      <c r="O6" s="638"/>
      <c r="Q6" s="244">
        <v>1</v>
      </c>
      <c r="R6" s="244" t="s">
        <v>796</v>
      </c>
      <c r="S6" s="324">
        <v>31</v>
      </c>
      <c r="T6" s="638"/>
      <c r="W6" s="244">
        <v>1</v>
      </c>
      <c r="X6" s="244" t="s">
        <v>763</v>
      </c>
      <c r="Y6" s="324">
        <v>31</v>
      </c>
      <c r="Z6" s="638"/>
      <c r="AC6" s="244"/>
      <c r="AD6" s="244" t="s">
        <v>797</v>
      </c>
      <c r="AE6" s="324">
        <v>31</v>
      </c>
      <c r="AF6" s="638"/>
      <c r="AH6" s="244">
        <v>1</v>
      </c>
      <c r="AI6" s="244" t="s">
        <v>798</v>
      </c>
      <c r="AJ6" s="324">
        <v>31</v>
      </c>
      <c r="AK6" s="638"/>
      <c r="AM6" s="244"/>
      <c r="AN6" s="244" t="s">
        <v>797</v>
      </c>
      <c r="AO6" s="324">
        <v>31</v>
      </c>
      <c r="AP6" s="638"/>
      <c r="AQ6" s="638"/>
      <c r="AS6" s="244">
        <v>1</v>
      </c>
      <c r="AT6" s="244" t="s">
        <v>777</v>
      </c>
      <c r="AU6" s="324">
        <v>31</v>
      </c>
      <c r="AV6" s="638"/>
      <c r="AW6" s="638"/>
      <c r="AX6" s="638"/>
      <c r="AY6" s="244">
        <v>1</v>
      </c>
      <c r="AZ6" s="244" t="s">
        <v>764</v>
      </c>
      <c r="BA6" s="324">
        <v>31</v>
      </c>
      <c r="BB6" s="638"/>
      <c r="BE6" s="244">
        <v>1</v>
      </c>
      <c r="BF6" s="393" t="s">
        <v>763</v>
      </c>
      <c r="BG6" s="326">
        <v>0.44791666666666669</v>
      </c>
      <c r="BH6" s="638"/>
      <c r="BI6" s="638"/>
      <c r="BJ6" s="638"/>
      <c r="BM6" s="244"/>
      <c r="BN6" s="244" t="s">
        <v>797</v>
      </c>
      <c r="BO6" s="326">
        <v>0.41666666666666669</v>
      </c>
      <c r="BP6" s="638"/>
      <c r="BS6" s="244">
        <v>1</v>
      </c>
      <c r="BT6" s="393" t="s">
        <v>797</v>
      </c>
      <c r="BU6" s="326">
        <v>0.44791666666666669</v>
      </c>
      <c r="BV6" s="638"/>
    </row>
    <row r="7" spans="11:84">
      <c r="K7" s="244">
        <v>2</v>
      </c>
      <c r="L7" s="244" t="s">
        <v>764</v>
      </c>
      <c r="M7" s="324">
        <v>31</v>
      </c>
      <c r="N7" s="638"/>
      <c r="O7" s="638"/>
      <c r="Q7" s="244">
        <v>2</v>
      </c>
      <c r="R7" s="244" t="s">
        <v>763</v>
      </c>
      <c r="S7" s="324">
        <v>31</v>
      </c>
      <c r="T7" s="638"/>
      <c r="W7" s="244">
        <v>2</v>
      </c>
      <c r="X7" s="632" t="s">
        <v>764</v>
      </c>
      <c r="Y7" s="324">
        <v>31</v>
      </c>
      <c r="Z7" s="638"/>
      <c r="AC7" s="244"/>
      <c r="AD7" s="244"/>
      <c r="AE7" s="324"/>
      <c r="AF7" s="638"/>
      <c r="AH7" s="244">
        <v>2</v>
      </c>
      <c r="AI7" s="244" t="s">
        <v>769</v>
      </c>
      <c r="AJ7" s="324">
        <v>31</v>
      </c>
      <c r="AK7" s="638"/>
      <c r="AM7" s="244"/>
      <c r="AN7" s="244"/>
      <c r="AO7" s="324"/>
      <c r="AP7" s="638"/>
      <c r="AQ7" s="638"/>
      <c r="AS7" s="244">
        <v>2</v>
      </c>
      <c r="AT7" s="244" t="s">
        <v>773</v>
      </c>
      <c r="AU7" s="324">
        <v>31</v>
      </c>
      <c r="AV7" s="638"/>
      <c r="AW7" s="638"/>
      <c r="AX7" s="638"/>
      <c r="AY7" s="244">
        <v>2</v>
      </c>
      <c r="AZ7" s="632" t="s">
        <v>799</v>
      </c>
      <c r="BA7" s="324">
        <v>31</v>
      </c>
      <c r="BB7" s="638"/>
      <c r="BE7" s="244">
        <v>2</v>
      </c>
      <c r="BF7" s="632" t="s">
        <v>764</v>
      </c>
      <c r="BG7" s="326">
        <v>0.45833333333333331</v>
      </c>
      <c r="BH7" s="638"/>
      <c r="BI7" s="638"/>
      <c r="BJ7" s="638"/>
      <c r="BM7" s="244"/>
      <c r="BN7" s="244"/>
      <c r="BO7" s="324"/>
      <c r="BP7" s="638"/>
      <c r="BS7" s="244">
        <v>2</v>
      </c>
      <c r="BT7" s="393" t="s">
        <v>766</v>
      </c>
      <c r="BU7" s="326">
        <v>0.45833333333333331</v>
      </c>
      <c r="BV7" s="638"/>
    </row>
    <row r="8" spans="11:84">
      <c r="K8" s="244">
        <v>3</v>
      </c>
      <c r="L8" s="632" t="s">
        <v>799</v>
      </c>
      <c r="M8" s="324">
        <v>31</v>
      </c>
      <c r="N8" s="638"/>
      <c r="O8" s="638"/>
      <c r="Q8" s="244">
        <v>3</v>
      </c>
      <c r="R8" s="632" t="s">
        <v>764</v>
      </c>
      <c r="S8" s="324">
        <v>31</v>
      </c>
      <c r="T8" s="638"/>
      <c r="W8" s="244">
        <v>3</v>
      </c>
      <c r="X8" s="244" t="s">
        <v>765</v>
      </c>
      <c r="Y8" s="324">
        <v>31</v>
      </c>
      <c r="Z8" s="638"/>
      <c r="AC8" s="244"/>
      <c r="AD8" s="632"/>
      <c r="AE8" s="324"/>
      <c r="AF8" s="638"/>
      <c r="AH8" s="244">
        <v>3</v>
      </c>
      <c r="AI8" s="244" t="s">
        <v>770</v>
      </c>
      <c r="AJ8" s="324">
        <v>31</v>
      </c>
      <c r="AK8" s="638"/>
      <c r="AM8" s="244"/>
      <c r="AN8" s="632"/>
      <c r="AO8" s="324"/>
      <c r="AP8" s="638"/>
      <c r="AQ8" s="638"/>
      <c r="AS8" s="244"/>
      <c r="AT8" s="632"/>
      <c r="AU8" s="324"/>
      <c r="AV8" s="638"/>
      <c r="AW8" s="638"/>
      <c r="AX8" s="638"/>
      <c r="AY8" s="244">
        <v>3</v>
      </c>
      <c r="AZ8" s="244" t="s">
        <v>768</v>
      </c>
      <c r="BA8" s="324">
        <v>31</v>
      </c>
      <c r="BB8" s="638"/>
      <c r="BE8" s="244">
        <v>3</v>
      </c>
      <c r="BF8" s="393" t="s">
        <v>765</v>
      </c>
      <c r="BG8" s="326">
        <v>0.46875</v>
      </c>
      <c r="BH8" s="638"/>
      <c r="BI8" s="638"/>
      <c r="BJ8" s="638"/>
      <c r="BM8" s="244"/>
      <c r="BN8" s="632"/>
      <c r="BO8" s="324"/>
      <c r="BP8" s="638"/>
      <c r="BS8" s="244">
        <v>3</v>
      </c>
      <c r="BT8" s="393" t="s">
        <v>763</v>
      </c>
      <c r="BU8" s="326">
        <v>0.46875</v>
      </c>
      <c r="BV8" s="638"/>
    </row>
    <row r="9" spans="11:84">
      <c r="K9" s="244">
        <v>4</v>
      </c>
      <c r="L9" s="244" t="s">
        <v>800</v>
      </c>
      <c r="M9" s="324">
        <v>31</v>
      </c>
      <c r="N9" s="638"/>
      <c r="O9" s="638"/>
      <c r="Q9" s="244">
        <v>4</v>
      </c>
      <c r="R9" s="244" t="s">
        <v>765</v>
      </c>
      <c r="S9" s="324">
        <v>31</v>
      </c>
      <c r="T9" s="638"/>
      <c r="W9" s="244">
        <v>4</v>
      </c>
      <c r="X9" s="244" t="s">
        <v>766</v>
      </c>
      <c r="Y9" s="324">
        <v>31</v>
      </c>
      <c r="Z9" s="638"/>
      <c r="AC9" s="244"/>
      <c r="AD9" s="244"/>
      <c r="AE9" s="324"/>
      <c r="AF9" s="638"/>
      <c r="AH9" s="244">
        <v>4</v>
      </c>
      <c r="AI9" s="244" t="s">
        <v>771</v>
      </c>
      <c r="AJ9" s="324">
        <v>31</v>
      </c>
      <c r="AK9" s="638"/>
      <c r="AM9" s="244"/>
      <c r="AN9" s="244"/>
      <c r="AO9" s="324"/>
      <c r="AP9" s="638"/>
      <c r="AQ9" s="638"/>
      <c r="AS9" s="244"/>
      <c r="AT9" s="244"/>
      <c r="AU9" s="324"/>
      <c r="AV9" s="638"/>
      <c r="AW9" s="638"/>
      <c r="AX9" s="638"/>
      <c r="AY9" s="244"/>
      <c r="AZ9" s="244"/>
      <c r="BA9" s="324"/>
      <c r="BB9" s="638"/>
      <c r="BE9" s="244">
        <v>4</v>
      </c>
      <c r="BF9" s="393" t="s">
        <v>766</v>
      </c>
      <c r="BG9" s="326">
        <v>0.47916666666666702</v>
      </c>
      <c r="BH9" s="638"/>
      <c r="BI9" s="638"/>
      <c r="BJ9" s="638"/>
      <c r="BM9" s="244"/>
      <c r="BN9" s="244"/>
      <c r="BO9" s="324"/>
      <c r="BP9" s="638"/>
      <c r="BS9" s="244">
        <v>4</v>
      </c>
      <c r="BT9" s="632" t="s">
        <v>764</v>
      </c>
      <c r="BU9" s="326">
        <v>0.47916666666666702</v>
      </c>
      <c r="BV9" s="638"/>
    </row>
    <row r="10" spans="11:84">
      <c r="K10" s="244">
        <v>5</v>
      </c>
      <c r="L10" s="244" t="s">
        <v>767</v>
      </c>
      <c r="M10" s="324">
        <v>31</v>
      </c>
      <c r="N10" s="638"/>
      <c r="O10" s="638"/>
      <c r="Q10" s="244">
        <v>5</v>
      </c>
      <c r="R10" s="244" t="s">
        <v>766</v>
      </c>
      <c r="S10" s="324">
        <v>31</v>
      </c>
      <c r="T10" s="638"/>
      <c r="W10" s="244">
        <v>5</v>
      </c>
      <c r="X10" s="244" t="s">
        <v>798</v>
      </c>
      <c r="Y10" s="324">
        <v>31</v>
      </c>
      <c r="Z10" s="638"/>
      <c r="AC10" s="244"/>
      <c r="AD10" s="244"/>
      <c r="AE10" s="324"/>
      <c r="AF10" s="638"/>
      <c r="AH10" s="244"/>
      <c r="AI10" s="244"/>
      <c r="AJ10" s="324"/>
      <c r="AK10" s="638"/>
      <c r="AM10" s="244"/>
      <c r="AN10" s="244"/>
      <c r="AO10" s="324"/>
      <c r="AP10" s="638"/>
      <c r="AQ10" s="638"/>
      <c r="AS10" s="244"/>
      <c r="AT10" s="244"/>
      <c r="AU10" s="324"/>
      <c r="AV10" s="638"/>
      <c r="AW10" s="638"/>
      <c r="AX10" s="638"/>
      <c r="AY10" s="244"/>
      <c r="AZ10" s="632"/>
      <c r="BA10" s="324"/>
      <c r="BB10" s="638"/>
      <c r="BE10" s="244">
        <v>5</v>
      </c>
      <c r="BF10" s="393" t="s">
        <v>798</v>
      </c>
      <c r="BG10" s="326">
        <v>0.48958333333333298</v>
      </c>
      <c r="BH10" s="638"/>
      <c r="BI10" s="638"/>
      <c r="BJ10" s="638"/>
      <c r="BM10" s="244"/>
      <c r="BN10" s="244"/>
      <c r="BO10" s="324"/>
      <c r="BP10" s="638"/>
      <c r="BS10" s="244">
        <v>5</v>
      </c>
      <c r="BT10" s="393" t="s">
        <v>765</v>
      </c>
      <c r="BU10" s="326">
        <v>0.48958333333333298</v>
      </c>
      <c r="BV10" s="638"/>
    </row>
    <row r="11" spans="11:84">
      <c r="K11" s="244">
        <v>6</v>
      </c>
      <c r="L11" s="244" t="s">
        <v>768</v>
      </c>
      <c r="M11" s="324">
        <v>31</v>
      </c>
      <c r="N11" s="638"/>
      <c r="O11" s="638"/>
      <c r="Q11" s="244">
        <v>6</v>
      </c>
      <c r="R11" s="244" t="s">
        <v>798</v>
      </c>
      <c r="S11" s="324">
        <v>31</v>
      </c>
      <c r="T11" s="638"/>
      <c r="W11" s="244">
        <v>6</v>
      </c>
      <c r="X11" s="244" t="s">
        <v>768</v>
      </c>
      <c r="Y11" s="324">
        <v>31</v>
      </c>
      <c r="Z11" s="638"/>
      <c r="AC11" s="244"/>
      <c r="AD11" s="244"/>
      <c r="AE11" s="324"/>
      <c r="AF11" s="638"/>
      <c r="AH11" s="244"/>
      <c r="AI11" s="244"/>
      <c r="AJ11" s="324"/>
      <c r="AK11" s="638"/>
      <c r="AM11" s="244"/>
      <c r="AN11" s="244"/>
      <c r="AO11" s="324"/>
      <c r="AP11" s="638"/>
      <c r="AQ11" s="638"/>
      <c r="AS11" s="244"/>
      <c r="AT11" s="244"/>
      <c r="AU11" s="324"/>
      <c r="AV11" s="638"/>
      <c r="AW11" s="638"/>
      <c r="AX11" s="638"/>
      <c r="AY11" s="244"/>
      <c r="AZ11" s="244"/>
      <c r="BA11" s="324"/>
      <c r="BB11" s="638"/>
      <c r="BE11" s="244">
        <v>6</v>
      </c>
      <c r="BF11" s="393" t="s">
        <v>768</v>
      </c>
      <c r="BG11" s="326">
        <v>0.5</v>
      </c>
      <c r="BH11" s="638"/>
      <c r="BI11" s="638"/>
      <c r="BJ11" s="638"/>
      <c r="BM11" s="244"/>
      <c r="BN11" s="244"/>
      <c r="BO11" s="324"/>
      <c r="BP11" s="638"/>
      <c r="BS11" s="244">
        <v>6</v>
      </c>
      <c r="BT11" s="393" t="s">
        <v>798</v>
      </c>
      <c r="BU11" s="326">
        <v>0.5</v>
      </c>
      <c r="BV11" s="638"/>
    </row>
    <row r="12" spans="11:84">
      <c r="K12" s="244">
        <v>7</v>
      </c>
      <c r="L12" s="244" t="s">
        <v>769</v>
      </c>
      <c r="M12" s="324">
        <v>31</v>
      </c>
      <c r="N12" s="638"/>
      <c r="O12" s="638"/>
      <c r="Q12" s="244">
        <v>7</v>
      </c>
      <c r="R12" s="244" t="s">
        <v>768</v>
      </c>
      <c r="S12" s="324">
        <v>31</v>
      </c>
      <c r="T12" s="638"/>
      <c r="W12" s="244">
        <v>7</v>
      </c>
      <c r="X12" s="244" t="s">
        <v>769</v>
      </c>
      <c r="Y12" s="324">
        <v>31</v>
      </c>
      <c r="Z12" s="638"/>
      <c r="AC12" s="244"/>
      <c r="AD12" s="244"/>
      <c r="AE12" s="324"/>
      <c r="AF12" s="638"/>
      <c r="AH12" s="244"/>
      <c r="AI12" s="244"/>
      <c r="AJ12" s="324"/>
      <c r="AK12" s="638"/>
      <c r="AM12" s="244"/>
      <c r="AN12" s="244"/>
      <c r="AO12" s="324"/>
      <c r="AP12" s="638"/>
      <c r="AQ12" s="638"/>
      <c r="AS12" s="244"/>
      <c r="AT12" s="244"/>
      <c r="AU12" s="324"/>
      <c r="AV12" s="638"/>
      <c r="AW12" s="638"/>
      <c r="AX12" s="638"/>
      <c r="AY12" s="244"/>
      <c r="AZ12" s="244"/>
      <c r="BA12" s="324"/>
      <c r="BB12" s="638"/>
      <c r="BE12" s="244">
        <v>7</v>
      </c>
      <c r="BF12" s="393" t="s">
        <v>769</v>
      </c>
      <c r="BG12" s="326">
        <v>0.51041666666666696</v>
      </c>
      <c r="BH12" s="638"/>
      <c r="BI12" s="638"/>
      <c r="BJ12" s="638"/>
      <c r="BM12" s="244"/>
      <c r="BN12" s="244"/>
      <c r="BO12" s="324"/>
      <c r="BP12" s="638"/>
      <c r="BS12" s="244">
        <v>7</v>
      </c>
      <c r="BT12" s="393" t="s">
        <v>768</v>
      </c>
      <c r="BU12" s="326">
        <v>0.51041666666666696</v>
      </c>
      <c r="BV12" s="638"/>
    </row>
    <row r="13" spans="11:84">
      <c r="K13" s="244">
        <v>8</v>
      </c>
      <c r="L13" s="244" t="s">
        <v>770</v>
      </c>
      <c r="M13" s="324">
        <v>31</v>
      </c>
      <c r="N13" s="638"/>
      <c r="O13" s="638"/>
      <c r="Q13" s="244">
        <v>8</v>
      </c>
      <c r="R13" s="244" t="s">
        <v>769</v>
      </c>
      <c r="S13" s="324">
        <v>31</v>
      </c>
      <c r="T13" s="638"/>
      <c r="W13" s="244">
        <v>8</v>
      </c>
      <c r="X13" s="244" t="s">
        <v>770</v>
      </c>
      <c r="Y13" s="324">
        <v>31</v>
      </c>
      <c r="Z13" s="638"/>
      <c r="AC13" s="244"/>
      <c r="AD13" s="244"/>
      <c r="AE13" s="324"/>
      <c r="AF13" s="638"/>
      <c r="AH13" s="244"/>
      <c r="AI13" s="244"/>
      <c r="AJ13" s="324"/>
      <c r="AK13" s="638"/>
      <c r="AM13" s="244"/>
      <c r="AN13" s="244"/>
      <c r="AO13" s="324"/>
      <c r="AP13" s="638"/>
      <c r="AQ13" s="638"/>
      <c r="AS13" s="244"/>
      <c r="AT13" s="244"/>
      <c r="AU13" s="324"/>
      <c r="AV13" s="638"/>
      <c r="AW13" s="638"/>
      <c r="AX13" s="638"/>
      <c r="AY13" s="244"/>
      <c r="AZ13" s="244"/>
      <c r="BA13" s="324"/>
      <c r="BB13" s="638"/>
      <c r="BE13" s="244">
        <v>8</v>
      </c>
      <c r="BF13" s="393" t="s">
        <v>770</v>
      </c>
      <c r="BG13" s="326">
        <v>0.52083333333333304</v>
      </c>
      <c r="BH13" s="638"/>
      <c r="BI13" s="638"/>
      <c r="BJ13" s="638"/>
      <c r="BM13" s="244"/>
      <c r="BN13" s="244"/>
      <c r="BO13" s="324"/>
      <c r="BP13" s="638"/>
      <c r="BS13" s="244">
        <v>8</v>
      </c>
      <c r="BT13" s="393" t="s">
        <v>769</v>
      </c>
      <c r="BU13" s="326">
        <v>0.52083333333333304</v>
      </c>
      <c r="BV13" s="638"/>
    </row>
    <row r="14" spans="11:84">
      <c r="K14" s="244">
        <v>9</v>
      </c>
      <c r="L14" s="244" t="s">
        <v>771</v>
      </c>
      <c r="M14" s="637">
        <v>31</v>
      </c>
      <c r="N14" s="638"/>
      <c r="O14" s="638"/>
      <c r="Q14" s="244">
        <v>9</v>
      </c>
      <c r="R14" s="244" t="s">
        <v>770</v>
      </c>
      <c r="S14" s="637">
        <v>31</v>
      </c>
      <c r="T14" s="638"/>
      <c r="W14" s="244">
        <v>9</v>
      </c>
      <c r="X14" s="244" t="s">
        <v>771</v>
      </c>
      <c r="Y14" s="637">
        <v>31</v>
      </c>
      <c r="Z14" s="638"/>
      <c r="AC14" s="244"/>
      <c r="AD14" s="244"/>
      <c r="AE14" s="637"/>
      <c r="AF14" s="638"/>
      <c r="AH14" s="244"/>
      <c r="AI14" s="244"/>
      <c r="AJ14" s="637"/>
      <c r="AK14" s="638"/>
      <c r="AM14" s="244"/>
      <c r="AN14" s="244"/>
      <c r="AO14" s="637"/>
      <c r="AP14" s="638"/>
      <c r="AQ14" s="638"/>
      <c r="AS14" s="244"/>
      <c r="AT14" s="244"/>
      <c r="AU14" s="637"/>
      <c r="AV14" s="646"/>
      <c r="AW14" s="646"/>
      <c r="AX14" s="638"/>
      <c r="AY14" s="244"/>
      <c r="AZ14" s="244"/>
      <c r="BA14" s="637"/>
      <c r="BB14" s="638"/>
      <c r="BE14" s="244">
        <v>9</v>
      </c>
      <c r="BF14" s="393" t="s">
        <v>771</v>
      </c>
      <c r="BG14" s="326">
        <v>0.53125</v>
      </c>
      <c r="BH14" s="646"/>
      <c r="BI14" s="646"/>
      <c r="BJ14" s="638"/>
      <c r="BM14" s="244"/>
      <c r="BN14" s="244"/>
      <c r="BO14" s="637"/>
      <c r="BP14" s="638"/>
      <c r="BS14" s="244">
        <v>9</v>
      </c>
      <c r="BT14" s="393" t="s">
        <v>770</v>
      </c>
      <c r="BU14" s="326">
        <v>0.53125</v>
      </c>
      <c r="BV14" s="638"/>
    </row>
    <row r="15" spans="11:84" ht="15.75">
      <c r="K15" s="244"/>
      <c r="L15" s="976" t="s">
        <v>792</v>
      </c>
      <c r="M15" s="637"/>
      <c r="N15" s="638"/>
      <c r="O15" s="638"/>
      <c r="Q15" s="244">
        <v>10</v>
      </c>
      <c r="R15" s="244" t="s">
        <v>771</v>
      </c>
      <c r="S15" s="637">
        <v>31</v>
      </c>
      <c r="T15" s="638"/>
      <c r="W15" s="244"/>
      <c r="X15" s="976"/>
      <c r="Y15" s="637"/>
      <c r="Z15" s="638"/>
      <c r="AC15" s="244"/>
      <c r="AD15" s="244"/>
      <c r="AE15" s="637"/>
      <c r="AF15" s="638"/>
      <c r="AH15" s="244"/>
      <c r="AI15" s="244"/>
      <c r="AJ15" s="637"/>
      <c r="AK15" s="638"/>
      <c r="AM15" s="244"/>
      <c r="AN15" s="244"/>
      <c r="AO15" s="637"/>
      <c r="AP15" s="638"/>
      <c r="AQ15" s="638"/>
      <c r="AS15" s="244"/>
      <c r="AT15" s="244"/>
      <c r="AU15" s="637"/>
      <c r="AV15" s="646"/>
      <c r="AW15" s="646"/>
      <c r="AX15" s="638"/>
      <c r="AY15" s="244"/>
      <c r="AZ15" s="244"/>
      <c r="BA15" s="637"/>
      <c r="BB15" s="638"/>
      <c r="BE15" s="244"/>
      <c r="BF15" s="393"/>
      <c r="BG15" s="326"/>
      <c r="BH15" s="646"/>
      <c r="BI15" s="646"/>
      <c r="BJ15" s="638"/>
      <c r="BM15" s="244"/>
      <c r="BN15" s="244"/>
      <c r="BO15" s="637"/>
      <c r="BP15" s="638"/>
      <c r="BS15" s="244">
        <v>10</v>
      </c>
      <c r="BT15" s="393" t="s">
        <v>771</v>
      </c>
      <c r="BU15" s="326">
        <v>0.54166666666666596</v>
      </c>
      <c r="BV15" s="638"/>
    </row>
    <row r="16" spans="11:84" ht="15.75">
      <c r="K16" s="244">
        <v>1</v>
      </c>
      <c r="L16" s="244" t="s">
        <v>773</v>
      </c>
      <c r="M16" s="637">
        <v>31</v>
      </c>
      <c r="N16" s="638"/>
      <c r="O16" s="638"/>
      <c r="Q16" s="244"/>
      <c r="R16" s="976" t="s">
        <v>792</v>
      </c>
      <c r="S16" s="637"/>
      <c r="T16" s="638"/>
      <c r="Z16" s="638"/>
      <c r="AF16" s="638"/>
      <c r="AK16" s="638"/>
      <c r="AP16" s="638"/>
      <c r="AQ16" s="638"/>
      <c r="AV16" s="646"/>
      <c r="AW16" s="646"/>
      <c r="AX16" s="638"/>
      <c r="BB16" s="638"/>
      <c r="BH16" s="646"/>
      <c r="BI16" s="646"/>
      <c r="BJ16" s="638"/>
      <c r="BP16" s="638"/>
      <c r="BV16" s="638"/>
    </row>
    <row r="17" spans="9:84">
      <c r="K17" s="244">
        <v>2</v>
      </c>
      <c r="L17" s="244" t="s">
        <v>774</v>
      </c>
      <c r="M17" s="637">
        <v>31</v>
      </c>
      <c r="N17" s="638"/>
      <c r="O17" s="646"/>
      <c r="Q17" s="244">
        <v>11</v>
      </c>
      <c r="R17" s="244" t="s">
        <v>773</v>
      </c>
      <c r="S17" s="637">
        <v>31</v>
      </c>
      <c r="T17" s="638"/>
      <c r="Z17" s="638"/>
      <c r="AF17" s="638"/>
      <c r="AK17" s="638"/>
      <c r="AP17" s="638"/>
      <c r="AQ17" s="638"/>
      <c r="AV17" s="646"/>
      <c r="AW17" s="646"/>
      <c r="AX17" s="638"/>
      <c r="BB17" s="638"/>
      <c r="BH17" s="646"/>
      <c r="BI17" s="646"/>
      <c r="BJ17" s="638"/>
      <c r="BP17" s="638"/>
      <c r="BV17" s="638"/>
    </row>
    <row r="18" spans="9:84">
      <c r="K18" s="244">
        <v>3</v>
      </c>
      <c r="L18" s="632" t="s">
        <v>801</v>
      </c>
      <c r="M18" s="637">
        <v>31</v>
      </c>
      <c r="N18" s="638"/>
      <c r="O18" s="646"/>
      <c r="Q18" s="244">
        <v>12</v>
      </c>
      <c r="R18" s="244" t="s">
        <v>774</v>
      </c>
      <c r="S18" s="637">
        <v>31</v>
      </c>
      <c r="T18" s="638"/>
      <c r="Z18" s="638"/>
      <c r="AF18" s="638"/>
      <c r="AK18" s="638"/>
      <c r="AP18" s="638"/>
      <c r="AQ18" s="638"/>
      <c r="AV18" s="646"/>
      <c r="AW18" s="646"/>
      <c r="AX18" s="638"/>
      <c r="BB18" s="638"/>
      <c r="BH18" s="646"/>
      <c r="BI18" s="646"/>
      <c r="BJ18" s="638"/>
      <c r="BP18" s="638"/>
      <c r="BV18" s="638"/>
    </row>
    <row r="19" spans="9:84">
      <c r="K19" s="244">
        <v>4</v>
      </c>
      <c r="L19" s="244" t="s">
        <v>776</v>
      </c>
      <c r="M19" s="637">
        <v>31</v>
      </c>
      <c r="N19" s="638"/>
      <c r="O19" s="646"/>
      <c r="Q19" s="244">
        <v>13</v>
      </c>
      <c r="R19" s="632" t="s">
        <v>801</v>
      </c>
      <c r="S19" s="637">
        <v>31</v>
      </c>
      <c r="T19" s="638"/>
      <c r="Z19" s="638"/>
      <c r="AF19" s="638"/>
      <c r="AK19" s="638"/>
      <c r="AP19" s="638"/>
      <c r="AQ19" s="638"/>
      <c r="AV19" s="646"/>
      <c r="AW19" s="646"/>
      <c r="AX19" s="638"/>
      <c r="BB19" s="638"/>
      <c r="BH19" s="646"/>
      <c r="BI19" s="646"/>
      <c r="BJ19" s="638"/>
      <c r="BP19" s="638"/>
      <c r="BV19" s="638"/>
    </row>
    <row r="20" spans="9:84">
      <c r="K20" s="244">
        <v>5</v>
      </c>
      <c r="L20" s="244" t="s">
        <v>777</v>
      </c>
      <c r="M20" s="637">
        <v>31</v>
      </c>
      <c r="N20" s="638"/>
      <c r="O20" s="646"/>
      <c r="Q20" s="244">
        <v>14</v>
      </c>
      <c r="R20" s="244" t="s">
        <v>802</v>
      </c>
      <c r="S20" s="637">
        <v>31</v>
      </c>
      <c r="T20" s="638"/>
      <c r="Z20" s="638"/>
      <c r="AF20" s="638"/>
      <c r="AK20" s="638"/>
      <c r="AP20" s="638"/>
      <c r="AQ20" s="638"/>
      <c r="AV20" s="646"/>
      <c r="AW20" s="646"/>
      <c r="AX20" s="638"/>
      <c r="BB20" s="638"/>
      <c r="BH20" s="646"/>
      <c r="BI20" s="646"/>
      <c r="BJ20" s="638"/>
      <c r="BP20" s="638"/>
      <c r="BV20" s="638"/>
    </row>
    <row r="21" spans="9:84">
      <c r="K21" s="244"/>
      <c r="L21" s="244"/>
      <c r="M21" s="637"/>
      <c r="N21" s="638"/>
      <c r="O21" s="646"/>
      <c r="Q21" s="244">
        <v>15</v>
      </c>
      <c r="R21" s="244" t="s">
        <v>803</v>
      </c>
      <c r="S21" s="637">
        <v>31</v>
      </c>
      <c r="T21" s="638"/>
      <c r="Z21" s="638"/>
      <c r="AF21" s="638"/>
      <c r="AK21" s="638"/>
      <c r="AP21" s="638"/>
      <c r="AQ21" s="638"/>
      <c r="AV21" s="646"/>
      <c r="AW21" s="646"/>
      <c r="AX21" s="638"/>
      <c r="BB21" s="638"/>
      <c r="BH21" s="646"/>
      <c r="BI21" s="646"/>
      <c r="BJ21" s="638"/>
      <c r="BP21" s="638"/>
      <c r="BV21" s="638"/>
    </row>
    <row r="22" spans="9:84">
      <c r="N22" s="638"/>
      <c r="O22" s="646"/>
      <c r="Q22" s="244">
        <v>16</v>
      </c>
      <c r="R22" s="244" t="s">
        <v>776</v>
      </c>
      <c r="S22" s="637">
        <v>31</v>
      </c>
      <c r="T22" s="638"/>
      <c r="Z22" s="638"/>
      <c r="AF22" s="638"/>
      <c r="AK22" s="638"/>
      <c r="AP22" s="638"/>
      <c r="AQ22" s="638"/>
      <c r="AX22" s="638"/>
      <c r="BB22" s="638"/>
      <c r="BH22" s="646"/>
      <c r="BI22" s="646"/>
      <c r="BJ22" s="638"/>
      <c r="BP22" s="638"/>
      <c r="BV22" s="638"/>
    </row>
    <row r="23" spans="9:84">
      <c r="Q23" s="244">
        <v>17</v>
      </c>
      <c r="R23" s="244" t="s">
        <v>777</v>
      </c>
      <c r="S23" s="637">
        <v>31</v>
      </c>
      <c r="BH23" s="646"/>
      <c r="BI23" s="646"/>
    </row>
    <row r="24" spans="9:84">
      <c r="I24" t="s">
        <v>722</v>
      </c>
      <c r="BH24" s="646"/>
      <c r="BI24" s="646"/>
    </row>
    <row r="25" spans="9:84">
      <c r="BH25" s="646"/>
      <c r="BI25" s="646"/>
    </row>
    <row r="26" spans="9:84" ht="18.75">
      <c r="L26" s="628" t="s">
        <v>778</v>
      </c>
      <c r="R26" s="628" t="s">
        <v>778</v>
      </c>
      <c r="X26" s="628" t="s">
        <v>778</v>
      </c>
      <c r="AI26" s="628" t="s">
        <v>778</v>
      </c>
      <c r="AN26" s="628" t="s">
        <v>778</v>
      </c>
      <c r="AT26" s="628" t="s">
        <v>778</v>
      </c>
      <c r="AZ26" s="628" t="s">
        <v>778</v>
      </c>
    </row>
    <row r="27" spans="9:84" ht="18.75">
      <c r="K27" s="627" t="s">
        <v>804</v>
      </c>
      <c r="L27" s="627"/>
      <c r="M27" s="626"/>
      <c r="N27" s="640"/>
      <c r="O27" s="640"/>
      <c r="Q27" s="627" t="s">
        <v>805</v>
      </c>
      <c r="R27" s="627"/>
      <c r="S27" s="626"/>
      <c r="T27" s="640"/>
      <c r="W27" s="626"/>
      <c r="X27" s="628" t="s">
        <v>782</v>
      </c>
      <c r="Y27" s="626"/>
      <c r="Z27" s="634"/>
      <c r="AA27" s="626"/>
      <c r="AH27" s="626"/>
      <c r="AI27" s="628" t="s">
        <v>784</v>
      </c>
      <c r="AJ27" s="626"/>
      <c r="AK27" s="634"/>
      <c r="AM27" s="626"/>
      <c r="AN27" s="628" t="s">
        <v>810</v>
      </c>
      <c r="AO27" s="626"/>
      <c r="AT27" s="628" t="s">
        <v>806</v>
      </c>
      <c r="AU27" s="626"/>
      <c r="AV27" s="626"/>
      <c r="AW27" s="626"/>
      <c r="AY27" s="626"/>
      <c r="AZ27" s="628" t="s">
        <v>807</v>
      </c>
      <c r="BA27" s="626"/>
      <c r="BF27" s="628" t="s">
        <v>788</v>
      </c>
      <c r="BG27" s="626"/>
      <c r="BH27" s="626"/>
      <c r="BI27" s="626"/>
      <c r="BN27" s="2"/>
      <c r="BP27" s="638"/>
      <c r="BT27" s="628" t="s">
        <v>790</v>
      </c>
      <c r="BU27" s="626"/>
      <c r="BV27" s="634"/>
    </row>
    <row r="28" spans="9:84" ht="15.75">
      <c r="K28" s="629"/>
      <c r="L28" s="630">
        <v>45419</v>
      </c>
      <c r="M28" s="631">
        <v>0.34375</v>
      </c>
      <c r="O28" s="631"/>
      <c r="Q28" s="629"/>
      <c r="R28" s="630">
        <v>45420</v>
      </c>
      <c r="S28" s="631">
        <v>0.34375</v>
      </c>
      <c r="W28" s="629"/>
      <c r="X28" s="630">
        <v>45421</v>
      </c>
      <c r="Y28" s="631">
        <v>0.34375</v>
      </c>
      <c r="AA28" s="629"/>
      <c r="AH28" s="629"/>
      <c r="AI28" s="630">
        <v>45425</v>
      </c>
      <c r="AJ28" s="631">
        <v>0.34375</v>
      </c>
      <c r="AM28" s="629"/>
      <c r="AN28" s="630">
        <v>45426</v>
      </c>
      <c r="AO28" s="631">
        <v>0.34375</v>
      </c>
      <c r="AS28" s="629"/>
      <c r="AT28" s="630">
        <v>45427</v>
      </c>
      <c r="AU28" s="631">
        <v>0.34375</v>
      </c>
      <c r="AV28" s="631"/>
      <c r="AW28" s="631"/>
      <c r="AY28" s="629"/>
      <c r="AZ28" s="630">
        <v>45426</v>
      </c>
      <c r="BA28" s="631">
        <v>0.34375</v>
      </c>
      <c r="BE28" s="629"/>
      <c r="BF28" s="630">
        <v>45423</v>
      </c>
      <c r="BG28" s="631"/>
      <c r="BH28" s="631"/>
      <c r="BI28" s="631"/>
      <c r="BN28" s="2"/>
      <c r="BP28" s="638"/>
      <c r="BS28" s="629"/>
      <c r="BT28" s="630">
        <v>45437</v>
      </c>
      <c r="BU28" s="631"/>
      <c r="BV28" s="635"/>
    </row>
    <row r="29" spans="9:84" ht="21">
      <c r="L29" s="973" t="s">
        <v>791</v>
      </c>
      <c r="M29" s="623"/>
      <c r="N29" s="638"/>
      <c r="O29" s="631"/>
      <c r="R29" s="973" t="s">
        <v>791</v>
      </c>
      <c r="S29" s="623"/>
      <c r="T29" s="638"/>
      <c r="X29" s="973" t="s">
        <v>792</v>
      </c>
      <c r="Y29" s="623"/>
      <c r="Z29" s="638"/>
      <c r="AI29" s="973" t="s">
        <v>792</v>
      </c>
      <c r="AJ29" s="623"/>
      <c r="AK29" s="638"/>
      <c r="AN29" s="973" t="s">
        <v>791</v>
      </c>
      <c r="AO29" s="973"/>
      <c r="AQ29" s="638"/>
      <c r="AT29" s="973" t="s">
        <v>791</v>
      </c>
      <c r="AU29" s="973"/>
      <c r="AV29" s="973"/>
      <c r="AW29" s="973"/>
      <c r="AX29" s="638"/>
      <c r="AZ29" s="973" t="s">
        <v>791</v>
      </c>
      <c r="BA29" s="973"/>
      <c r="BF29" s="973" t="s">
        <v>792</v>
      </c>
      <c r="BG29" s="974" t="s">
        <v>125</v>
      </c>
      <c r="BH29" s="973"/>
      <c r="BI29" s="973"/>
      <c r="BJ29" s="638"/>
      <c r="BN29" s="2"/>
      <c r="BP29" s="638"/>
      <c r="BT29" s="973" t="s">
        <v>792</v>
      </c>
      <c r="BU29" s="974" t="s">
        <v>125</v>
      </c>
      <c r="BV29" s="638"/>
    </row>
    <row r="30" spans="9:84" ht="15.75">
      <c r="K30" s="977" t="s">
        <v>662</v>
      </c>
      <c r="L30" s="977" t="s">
        <v>793</v>
      </c>
      <c r="M30" s="975" t="s">
        <v>184</v>
      </c>
      <c r="N30" s="978"/>
      <c r="O30" s="979"/>
      <c r="P30" s="830"/>
      <c r="Q30" s="977" t="s">
        <v>662</v>
      </c>
      <c r="R30" s="977" t="s">
        <v>793</v>
      </c>
      <c r="S30" s="975" t="s">
        <v>184</v>
      </c>
      <c r="T30" s="978"/>
      <c r="U30" s="830"/>
      <c r="V30" s="830"/>
      <c r="W30" s="977" t="s">
        <v>662</v>
      </c>
      <c r="X30" s="977" t="s">
        <v>793</v>
      </c>
      <c r="Y30" s="975" t="s">
        <v>184</v>
      </c>
      <c r="Z30" s="978"/>
      <c r="AA30" s="830"/>
      <c r="AB30" s="830"/>
      <c r="AH30" s="977" t="s">
        <v>662</v>
      </c>
      <c r="AI30" s="977" t="s">
        <v>793</v>
      </c>
      <c r="AJ30" s="975" t="s">
        <v>184</v>
      </c>
      <c r="AK30" s="978"/>
      <c r="AL30" s="830"/>
      <c r="AM30" s="624" t="s">
        <v>662</v>
      </c>
      <c r="AN30" s="624" t="s">
        <v>793</v>
      </c>
      <c r="AO30" s="639" t="s">
        <v>184</v>
      </c>
      <c r="AQ30" s="978"/>
      <c r="AR30" s="830"/>
      <c r="AS30" s="977" t="s">
        <v>662</v>
      </c>
      <c r="AT30" s="977" t="s">
        <v>793</v>
      </c>
      <c r="AU30" s="975" t="s">
        <v>184</v>
      </c>
      <c r="AV30" s="973"/>
      <c r="AW30" s="973"/>
      <c r="AX30" s="978"/>
      <c r="AY30" s="624" t="s">
        <v>662</v>
      </c>
      <c r="AZ30" s="624" t="s">
        <v>793</v>
      </c>
      <c r="BA30" s="639" t="s">
        <v>184</v>
      </c>
      <c r="BC30" s="980"/>
      <c r="BD30" s="981"/>
      <c r="BE30" s="977" t="s">
        <v>662</v>
      </c>
      <c r="BF30" s="977" t="s">
        <v>793</v>
      </c>
      <c r="BG30" s="975" t="s">
        <v>794</v>
      </c>
      <c r="BH30" s="973"/>
      <c r="BI30" s="973"/>
      <c r="BJ30" s="978"/>
      <c r="BK30" s="830"/>
      <c r="BL30" s="830"/>
      <c r="BN30" s="2"/>
      <c r="BP30" s="638"/>
      <c r="BQ30" s="830"/>
      <c r="BR30" s="830"/>
      <c r="BS30" s="977" t="s">
        <v>662</v>
      </c>
      <c r="BT30" s="977" t="s">
        <v>793</v>
      </c>
      <c r="BU30" s="975" t="s">
        <v>794</v>
      </c>
      <c r="BV30" s="638"/>
      <c r="BW30" s="830"/>
      <c r="BX30" s="830"/>
      <c r="BY30" s="830"/>
      <c r="BZ30" s="830"/>
      <c r="CA30" s="830"/>
      <c r="CB30" s="830"/>
      <c r="CC30" s="830"/>
      <c r="CD30" s="830"/>
      <c r="CE30" s="830"/>
      <c r="CF30" s="830"/>
    </row>
    <row r="31" spans="9:84" ht="15.75">
      <c r="K31" s="244"/>
      <c r="L31" s="244" t="s">
        <v>797</v>
      </c>
      <c r="M31" s="324">
        <v>24</v>
      </c>
      <c r="N31" s="638"/>
      <c r="O31" s="631"/>
      <c r="Q31" s="244"/>
      <c r="R31" s="244" t="s">
        <v>797</v>
      </c>
      <c r="S31" s="324">
        <v>24</v>
      </c>
      <c r="T31" s="638"/>
      <c r="U31" s="631"/>
      <c r="W31" s="244">
        <v>1</v>
      </c>
      <c r="X31" s="244" t="s">
        <v>773</v>
      </c>
      <c r="Y31" s="324">
        <v>33</v>
      </c>
      <c r="Z31" s="638"/>
      <c r="AA31" s="631"/>
      <c r="AH31" s="244"/>
      <c r="AI31" s="632" t="s">
        <v>801</v>
      </c>
      <c r="AJ31" s="324">
        <v>33</v>
      </c>
      <c r="AK31" s="638"/>
      <c r="AM31" s="244"/>
      <c r="AN31" s="244" t="s">
        <v>797</v>
      </c>
      <c r="AO31" s="324">
        <v>24</v>
      </c>
      <c r="AQ31" s="978"/>
      <c r="AS31" s="244"/>
      <c r="AT31" s="244" t="s">
        <v>797</v>
      </c>
      <c r="AU31" s="324">
        <v>24</v>
      </c>
      <c r="AV31" s="638"/>
      <c r="AW31" s="638"/>
      <c r="AX31" s="638"/>
      <c r="AY31" s="244">
        <v>1</v>
      </c>
      <c r="AZ31" s="244" t="s">
        <v>808</v>
      </c>
      <c r="BA31" s="324">
        <v>31</v>
      </c>
      <c r="BE31" s="393">
        <v>1</v>
      </c>
      <c r="BF31" s="982" t="s">
        <v>776</v>
      </c>
      <c r="BG31" s="935">
        <v>0.375</v>
      </c>
      <c r="BH31" s="983"/>
      <c r="BI31" s="983"/>
      <c r="BJ31" s="638"/>
      <c r="BN31" s="2"/>
      <c r="BP31" s="638"/>
      <c r="BS31" s="244">
        <v>1</v>
      </c>
      <c r="BT31" s="393" t="s">
        <v>776</v>
      </c>
      <c r="BU31" s="326">
        <v>0.375</v>
      </c>
      <c r="BV31" s="638"/>
    </row>
    <row r="32" spans="9:84" ht="15.75">
      <c r="K32" s="244"/>
      <c r="L32" s="244"/>
      <c r="M32" s="324"/>
      <c r="N32" s="638"/>
      <c r="O32" s="631"/>
      <c r="Q32" s="244"/>
      <c r="R32" s="244"/>
      <c r="S32" s="324"/>
      <c r="T32" s="638"/>
      <c r="U32" s="631"/>
      <c r="W32" s="244">
        <v>2</v>
      </c>
      <c r="X32" s="244" t="s">
        <v>774</v>
      </c>
      <c r="Y32" s="324">
        <v>33</v>
      </c>
      <c r="Z32" s="638"/>
      <c r="AA32" s="631"/>
      <c r="AH32" s="244"/>
      <c r="AI32" s="632"/>
      <c r="AJ32" s="324"/>
      <c r="AK32" s="638"/>
      <c r="AM32" s="244"/>
      <c r="AN32" s="632"/>
      <c r="AO32" s="324"/>
      <c r="AQ32" s="978"/>
      <c r="AS32" s="244"/>
      <c r="AT32" s="244"/>
      <c r="AU32" s="324"/>
      <c r="AV32" s="638"/>
      <c r="AW32" s="638"/>
      <c r="AX32" s="638"/>
      <c r="AY32" s="244">
        <v>2</v>
      </c>
      <c r="AZ32" s="632" t="s">
        <v>771</v>
      </c>
      <c r="BA32" s="324">
        <v>31</v>
      </c>
      <c r="BE32" s="393">
        <v>2</v>
      </c>
      <c r="BF32" s="982" t="s">
        <v>773</v>
      </c>
      <c r="BG32" s="935">
        <v>0.38541666666666669</v>
      </c>
      <c r="BH32" s="983"/>
      <c r="BI32" s="983"/>
      <c r="BJ32" s="638"/>
      <c r="BN32" s="2"/>
      <c r="BP32" s="638"/>
      <c r="BS32" s="244">
        <v>2</v>
      </c>
      <c r="BT32" s="393" t="s">
        <v>773</v>
      </c>
      <c r="BU32" s="326">
        <v>0.38541666666666669</v>
      </c>
      <c r="BV32" s="638"/>
    </row>
    <row r="33" spans="2:74" ht="15.75">
      <c r="K33" s="384"/>
      <c r="L33" s="1021"/>
      <c r="M33" s="954"/>
      <c r="N33" s="638"/>
      <c r="O33" s="631"/>
      <c r="Q33" s="244"/>
      <c r="R33" s="632"/>
      <c r="S33" s="324"/>
      <c r="T33" s="638"/>
      <c r="U33" s="631"/>
      <c r="W33" s="244">
        <v>3</v>
      </c>
      <c r="X33" s="632" t="s">
        <v>801</v>
      </c>
      <c r="Y33" s="324">
        <v>33</v>
      </c>
      <c r="Z33" s="638"/>
      <c r="AA33" s="631"/>
      <c r="AH33" s="244"/>
      <c r="AI33" s="632"/>
      <c r="AJ33" s="324"/>
      <c r="AK33" s="638"/>
      <c r="AM33" s="244"/>
      <c r="AN33" s="244"/>
      <c r="AO33" s="324"/>
      <c r="AQ33" s="638"/>
      <c r="AS33" s="244"/>
      <c r="AT33" s="632"/>
      <c r="AU33" s="324"/>
      <c r="AV33" s="638"/>
      <c r="AW33" s="638"/>
      <c r="AX33" s="638"/>
      <c r="AY33" s="244"/>
      <c r="AZ33" s="244"/>
      <c r="BA33" s="324"/>
      <c r="BE33" s="393">
        <v>3</v>
      </c>
      <c r="BF33" s="982" t="s">
        <v>774</v>
      </c>
      <c r="BG33" s="935">
        <v>0.39583333333333331</v>
      </c>
      <c r="BH33" s="983"/>
      <c r="BI33" s="983"/>
      <c r="BJ33" s="638"/>
      <c r="BN33" s="2"/>
      <c r="BP33" s="638"/>
      <c r="BS33" s="244">
        <v>3</v>
      </c>
      <c r="BT33" s="393" t="s">
        <v>774</v>
      </c>
      <c r="BU33" s="326">
        <v>0.39583333333333331</v>
      </c>
      <c r="BV33" s="638"/>
    </row>
    <row r="34" spans="2:74" ht="15.75">
      <c r="K34" s="2"/>
      <c r="L34" s="247"/>
      <c r="M34" s="638"/>
      <c r="N34" s="638"/>
      <c r="O34" s="631"/>
      <c r="Q34" s="244"/>
      <c r="R34" s="244"/>
      <c r="S34" s="324"/>
      <c r="T34" s="638"/>
      <c r="U34" s="631"/>
      <c r="W34" s="244"/>
      <c r="X34" s="244"/>
      <c r="Y34" s="324"/>
      <c r="Z34" s="638"/>
      <c r="AA34" s="631"/>
      <c r="AH34" s="244"/>
      <c r="AI34" s="244"/>
      <c r="AJ34" s="324"/>
      <c r="AK34" s="638"/>
      <c r="AM34" s="244"/>
      <c r="AN34" s="244"/>
      <c r="AO34" s="324"/>
      <c r="AQ34" s="638"/>
      <c r="AS34" s="244"/>
      <c r="AT34" s="244"/>
      <c r="AU34" s="324"/>
      <c r="AV34" s="638"/>
      <c r="AW34" s="638"/>
      <c r="AX34" s="638"/>
      <c r="AY34" s="244"/>
      <c r="AZ34" s="244"/>
      <c r="BA34" s="324"/>
      <c r="BE34" s="393">
        <v>4</v>
      </c>
      <c r="BF34" s="393" t="s">
        <v>801</v>
      </c>
      <c r="BG34" s="935">
        <v>0.41666666666666669</v>
      </c>
      <c r="BH34" s="983"/>
      <c r="BI34" s="983"/>
      <c r="BJ34" s="638"/>
      <c r="BN34" s="2"/>
      <c r="BP34" s="638"/>
      <c r="BS34" s="244">
        <v>4</v>
      </c>
      <c r="BT34" s="632" t="s">
        <v>801</v>
      </c>
      <c r="BU34" s="326">
        <v>0.41666666666666669</v>
      </c>
      <c r="BV34" s="638"/>
    </row>
    <row r="35" spans="2:74" ht="15.75">
      <c r="K35" s="2"/>
      <c r="L35" s="247"/>
      <c r="M35" s="638"/>
      <c r="N35" s="638"/>
      <c r="O35" s="631"/>
      <c r="Q35" s="244"/>
      <c r="R35" s="244"/>
      <c r="S35" s="324"/>
      <c r="T35" s="638"/>
      <c r="U35" s="631"/>
      <c r="W35" s="244"/>
      <c r="X35" s="244"/>
      <c r="Y35" s="324"/>
      <c r="Z35" s="638"/>
      <c r="AA35" s="631"/>
      <c r="AH35" s="244"/>
      <c r="AI35" s="244"/>
      <c r="AJ35" s="324"/>
      <c r="AK35" s="638"/>
      <c r="AM35" s="244"/>
      <c r="AN35" s="632"/>
      <c r="AO35" s="324"/>
      <c r="AQ35" s="638"/>
      <c r="AS35" s="244"/>
      <c r="AT35" s="244"/>
      <c r="AU35" s="324"/>
      <c r="AV35" s="638"/>
      <c r="AW35" s="638"/>
      <c r="AX35" s="638"/>
      <c r="AY35" s="244"/>
      <c r="AZ35" s="632"/>
      <c r="BA35" s="324"/>
      <c r="BE35" s="393">
        <v>5</v>
      </c>
      <c r="BF35" s="982" t="s">
        <v>777</v>
      </c>
      <c r="BG35" s="935">
        <v>0.42708333333333331</v>
      </c>
      <c r="BH35" s="983"/>
      <c r="BI35" s="983"/>
      <c r="BJ35" s="638"/>
      <c r="BN35" s="2"/>
      <c r="BP35" s="638"/>
      <c r="BS35" s="244">
        <v>5</v>
      </c>
      <c r="BT35" s="393" t="s">
        <v>777</v>
      </c>
      <c r="BU35" s="326">
        <v>0.42708333333333331</v>
      </c>
      <c r="BV35" s="638"/>
    </row>
    <row r="36" spans="2:74" ht="18.75">
      <c r="B36" s="475" t="s">
        <v>758</v>
      </c>
      <c r="K36" s="2"/>
      <c r="L36" s="247"/>
      <c r="M36" s="638"/>
      <c r="N36" s="638"/>
      <c r="O36" s="631"/>
      <c r="Q36" s="244"/>
      <c r="R36" s="244"/>
      <c r="S36" s="324"/>
      <c r="T36" s="638"/>
      <c r="W36" s="244"/>
      <c r="X36" s="244"/>
      <c r="Y36" s="324"/>
      <c r="Z36" s="638"/>
      <c r="AH36" s="244"/>
      <c r="AI36" s="244"/>
      <c r="AJ36" s="324"/>
      <c r="AK36" s="638"/>
      <c r="AM36" s="244"/>
      <c r="AN36" s="244"/>
      <c r="AO36" s="324"/>
      <c r="AQ36" s="638"/>
      <c r="AS36" s="244"/>
      <c r="AT36" s="244"/>
      <c r="AU36" s="324"/>
      <c r="AV36" s="638"/>
      <c r="AW36" s="638"/>
      <c r="AX36" s="638"/>
      <c r="AY36" s="244"/>
      <c r="AZ36" s="973" t="s">
        <v>792</v>
      </c>
      <c r="BA36" s="324"/>
      <c r="BE36" s="393"/>
      <c r="BF36" s="982"/>
      <c r="BG36" s="388"/>
      <c r="BH36" s="638"/>
      <c r="BI36" s="638"/>
      <c r="BJ36" s="638"/>
      <c r="BN36" s="2"/>
      <c r="BP36" s="638"/>
      <c r="BS36" s="244"/>
      <c r="BT36" s="984"/>
      <c r="BU36" s="324"/>
      <c r="BV36" s="638"/>
    </row>
    <row r="37" spans="2:74" ht="16.5" thickBot="1">
      <c r="K37" s="2"/>
      <c r="L37" s="247"/>
      <c r="M37" s="638"/>
      <c r="N37" s="638"/>
      <c r="O37" s="631"/>
      <c r="Q37" s="244"/>
      <c r="R37" s="244"/>
      <c r="S37" s="324"/>
      <c r="T37" s="638"/>
      <c r="W37" s="244"/>
      <c r="X37" s="244"/>
      <c r="Y37" s="324"/>
      <c r="Z37" s="638"/>
      <c r="AH37" s="244"/>
      <c r="AI37" s="244"/>
      <c r="AJ37" s="324"/>
      <c r="AK37" s="638"/>
      <c r="AM37" s="244"/>
      <c r="AN37" s="244"/>
      <c r="AO37" s="324"/>
      <c r="AQ37" s="638"/>
      <c r="AS37" s="244"/>
      <c r="AT37" s="244"/>
      <c r="AU37" s="324"/>
      <c r="AV37" s="638"/>
      <c r="AW37" s="638"/>
      <c r="AX37" s="638"/>
      <c r="AY37" s="244"/>
      <c r="AZ37" s="244" t="s">
        <v>809</v>
      </c>
      <c r="BA37" s="637">
        <v>31</v>
      </c>
      <c r="BE37" s="393"/>
      <c r="BF37" s="393"/>
      <c r="BG37" s="388"/>
      <c r="BH37" s="638"/>
      <c r="BI37" s="638"/>
      <c r="BJ37" s="638"/>
      <c r="BN37" s="2"/>
      <c r="BP37" s="638"/>
      <c r="BS37" s="244"/>
      <c r="BT37" s="244"/>
      <c r="BU37" s="324"/>
      <c r="BV37" s="638"/>
    </row>
    <row r="38" spans="2:74" ht="16.5" thickBot="1">
      <c r="B38" s="576" t="s">
        <v>358</v>
      </c>
      <c r="C38" s="576" t="s">
        <v>359</v>
      </c>
      <c r="D38" s="576" t="s">
        <v>360</v>
      </c>
      <c r="E38" s="576" t="s">
        <v>361</v>
      </c>
      <c r="K38" s="2"/>
      <c r="L38" s="247"/>
      <c r="M38" s="638"/>
      <c r="N38" s="638"/>
      <c r="O38" s="631"/>
      <c r="Q38" s="244"/>
      <c r="R38" s="244"/>
      <c r="S38" s="324"/>
      <c r="T38" s="638"/>
      <c r="W38" s="244"/>
      <c r="X38" s="244"/>
      <c r="Y38" s="324"/>
      <c r="Z38" s="638"/>
      <c r="AH38" s="244"/>
      <c r="AI38" s="244"/>
      <c r="AJ38" s="324"/>
      <c r="AK38" s="638"/>
      <c r="AM38" s="244"/>
      <c r="AN38" s="973"/>
      <c r="AO38" s="324"/>
      <c r="AQ38" s="638"/>
      <c r="AS38" s="244"/>
      <c r="AT38" s="244"/>
      <c r="AU38" s="324"/>
      <c r="AV38" s="638"/>
      <c r="AW38" s="638"/>
      <c r="AX38" s="638"/>
      <c r="AY38" s="244"/>
      <c r="AZ38" s="973"/>
      <c r="BA38" s="324"/>
      <c r="BE38" s="393"/>
      <c r="BF38" s="393"/>
      <c r="BG38" s="388"/>
      <c r="BH38" s="638"/>
      <c r="BI38" s="638"/>
      <c r="BJ38" s="638"/>
      <c r="BN38" s="2"/>
      <c r="BP38" s="638"/>
      <c r="BS38" s="244"/>
      <c r="BT38" s="244"/>
      <c r="BU38" s="324"/>
      <c r="BV38" s="638"/>
    </row>
    <row r="39" spans="2:74" ht="15.75">
      <c r="B39" s="938"/>
      <c r="C39" s="939" t="s">
        <v>362</v>
      </c>
      <c r="D39" s="939" t="s">
        <v>365</v>
      </c>
      <c r="E39" s="939" t="s">
        <v>367</v>
      </c>
      <c r="K39" s="2"/>
      <c r="L39" s="247"/>
      <c r="M39" s="638"/>
      <c r="N39" s="638"/>
      <c r="O39" s="631"/>
      <c r="Q39" s="244"/>
      <c r="R39" s="244"/>
      <c r="S39" s="324"/>
      <c r="T39" s="638"/>
      <c r="W39" s="244"/>
      <c r="X39" s="244"/>
      <c r="Y39" s="324"/>
      <c r="Z39" s="638"/>
      <c r="AH39" s="244"/>
      <c r="AI39" s="244"/>
      <c r="AJ39" s="324"/>
      <c r="AK39" s="638"/>
      <c r="AM39" s="244"/>
      <c r="AN39" s="244"/>
      <c r="AO39" s="637"/>
      <c r="AQ39" s="638"/>
      <c r="AS39" s="244"/>
      <c r="AT39" s="244"/>
      <c r="AU39" s="324"/>
      <c r="AV39" s="638"/>
      <c r="AW39" s="638"/>
      <c r="AX39" s="638"/>
      <c r="AY39" s="244"/>
      <c r="AZ39" s="244"/>
      <c r="BA39" s="637"/>
      <c r="BE39" s="244"/>
      <c r="BF39" s="244"/>
      <c r="BG39" s="324"/>
      <c r="BH39" s="638"/>
      <c r="BI39" s="638"/>
      <c r="BJ39" s="638"/>
      <c r="BN39" s="2"/>
      <c r="BP39" s="638"/>
      <c r="BS39" s="244"/>
      <c r="BT39" s="244"/>
      <c r="BU39" s="324"/>
      <c r="BV39" s="638"/>
    </row>
    <row r="40" spans="2:74" ht="15.75">
      <c r="B40" s="940" t="s">
        <v>357</v>
      </c>
      <c r="C40" s="941" t="s">
        <v>363</v>
      </c>
      <c r="D40" s="941" t="s">
        <v>366</v>
      </c>
      <c r="E40" s="941" t="s">
        <v>367</v>
      </c>
      <c r="K40" s="2"/>
      <c r="L40" s="247"/>
      <c r="M40" s="638"/>
      <c r="N40" s="638"/>
      <c r="O40" s="631"/>
      <c r="Q40" s="244"/>
      <c r="R40" s="244"/>
      <c r="S40" s="324"/>
      <c r="T40" s="638"/>
      <c r="W40" s="244"/>
      <c r="X40" s="244"/>
      <c r="Y40" s="324"/>
      <c r="Z40" s="638"/>
      <c r="AK40" s="638"/>
      <c r="AM40" s="244"/>
      <c r="AN40" s="244"/>
      <c r="AO40" s="637"/>
      <c r="AQ40" s="638"/>
      <c r="AS40" s="244"/>
      <c r="AT40" s="244"/>
      <c r="AU40" s="324"/>
      <c r="AV40" s="638"/>
      <c r="AW40" s="638"/>
      <c r="AX40" s="638"/>
      <c r="AY40" s="244"/>
      <c r="AZ40" s="244"/>
      <c r="BA40" s="637"/>
      <c r="BE40" s="244"/>
      <c r="BF40" s="244"/>
      <c r="BG40" s="324"/>
      <c r="BH40" s="638"/>
      <c r="BI40" s="638"/>
      <c r="BJ40" s="638"/>
      <c r="BN40" s="2"/>
      <c r="BP40" s="638"/>
      <c r="BS40" s="244"/>
      <c r="BT40" s="244"/>
      <c r="BU40" s="324"/>
      <c r="BV40" s="638"/>
    </row>
    <row r="41" spans="2:74" ht="26.25" thickBot="1">
      <c r="B41" s="942"/>
      <c r="C41" s="943" t="s">
        <v>364</v>
      </c>
      <c r="D41" s="943" t="s">
        <v>366</v>
      </c>
      <c r="E41" s="943" t="s">
        <v>368</v>
      </c>
      <c r="K41" s="2"/>
      <c r="L41" s="247"/>
      <c r="M41" s="638"/>
      <c r="N41" s="638"/>
      <c r="O41" s="631"/>
      <c r="T41" s="638"/>
      <c r="Z41" s="638"/>
      <c r="AK41" s="638"/>
      <c r="AQ41" s="638"/>
      <c r="AV41" s="638"/>
      <c r="AW41" s="638"/>
      <c r="AX41" s="638"/>
      <c r="BJ41" s="638"/>
      <c r="BN41" s="2"/>
      <c r="BP41" s="638"/>
      <c r="BV41" s="638"/>
    </row>
    <row r="42" spans="2:74" ht="16.5" thickBot="1">
      <c r="B42" s="944" t="s">
        <v>369</v>
      </c>
      <c r="C42" s="944" t="s">
        <v>370</v>
      </c>
      <c r="D42" s="944" t="s">
        <v>366</v>
      </c>
      <c r="E42" s="944" t="s">
        <v>368</v>
      </c>
      <c r="K42" s="2"/>
      <c r="L42" s="247"/>
      <c r="M42" s="638"/>
      <c r="N42" s="638"/>
      <c r="O42" s="631"/>
      <c r="T42" s="638"/>
      <c r="Z42" s="638"/>
      <c r="AK42" s="638"/>
      <c r="AQ42" s="638"/>
      <c r="AV42" s="638"/>
      <c r="AW42" s="638"/>
      <c r="AX42" s="638"/>
      <c r="BJ42" s="638"/>
      <c r="BN42" s="2"/>
      <c r="BP42" s="638"/>
      <c r="BV42" s="638"/>
    </row>
    <row r="43" spans="2:74" ht="15.75">
      <c r="B43" s="938"/>
      <c r="C43" s="939" t="s">
        <v>362</v>
      </c>
      <c r="D43" s="939" t="s">
        <v>366</v>
      </c>
      <c r="E43" s="939" t="s">
        <v>367</v>
      </c>
      <c r="K43" s="2"/>
      <c r="L43" s="247"/>
      <c r="M43" s="638"/>
      <c r="N43" s="638"/>
      <c r="O43" s="631"/>
      <c r="T43" s="638"/>
      <c r="Z43" s="638"/>
      <c r="AK43" s="638"/>
      <c r="AQ43" s="638"/>
      <c r="AV43" s="638"/>
      <c r="AW43" s="638"/>
      <c r="AX43" s="638"/>
      <c r="BJ43" s="638"/>
      <c r="BN43" s="2"/>
      <c r="BP43" s="638"/>
      <c r="BV43" s="638"/>
    </row>
    <row r="44" spans="2:74" ht="18.75">
      <c r="B44" s="945" t="s">
        <v>371</v>
      </c>
      <c r="C44" s="941" t="s">
        <v>378</v>
      </c>
      <c r="D44" s="941" t="s">
        <v>366</v>
      </c>
      <c r="E44" s="941" t="s">
        <v>367</v>
      </c>
      <c r="K44" s="2"/>
      <c r="L44" s="247"/>
      <c r="M44" s="638"/>
      <c r="N44" s="638"/>
      <c r="X44" s="628" t="s">
        <v>778</v>
      </c>
      <c r="AQ44" s="638"/>
      <c r="AV44" s="638"/>
      <c r="AW44" s="638"/>
      <c r="BN44" s="2"/>
      <c r="BP44" s="638"/>
      <c r="BV44" s="638"/>
    </row>
    <row r="45" spans="2:74" ht="18.75">
      <c r="B45" s="945"/>
      <c r="C45" s="941" t="s">
        <v>363</v>
      </c>
      <c r="D45" s="941" t="s">
        <v>366</v>
      </c>
      <c r="E45" s="941" t="s">
        <v>367</v>
      </c>
      <c r="K45" s="2"/>
      <c r="L45" s="247"/>
      <c r="M45" s="638"/>
      <c r="N45" s="638"/>
      <c r="W45" s="626"/>
      <c r="X45" s="628" t="s">
        <v>782</v>
      </c>
      <c r="Y45" s="626"/>
      <c r="AQ45" s="638"/>
      <c r="AV45" s="638"/>
      <c r="AW45" s="638"/>
      <c r="BN45" s="2"/>
      <c r="BP45" s="638"/>
      <c r="BV45" s="638"/>
    </row>
    <row r="46" spans="2:74" ht="16.5" thickBot="1">
      <c r="B46" s="942"/>
      <c r="C46" s="943" t="s">
        <v>379</v>
      </c>
      <c r="D46" s="943" t="s">
        <v>366</v>
      </c>
      <c r="E46" s="943" t="s">
        <v>368</v>
      </c>
      <c r="K46" s="2"/>
      <c r="L46" s="247"/>
      <c r="M46" s="638"/>
      <c r="N46" s="638"/>
      <c r="W46" s="629"/>
      <c r="X46" s="630">
        <v>45421</v>
      </c>
      <c r="Y46" s="631">
        <v>0.34375</v>
      </c>
      <c r="AQ46" s="638"/>
      <c r="AV46" s="638"/>
      <c r="AW46" s="638"/>
      <c r="BN46" s="2"/>
      <c r="BP46" s="638"/>
      <c r="BV46" s="638"/>
    </row>
    <row r="47" spans="2:74" ht="21.75" thickBot="1">
      <c r="B47" s="942" t="s">
        <v>658</v>
      </c>
      <c r="C47" s="942" t="s">
        <v>659</v>
      </c>
      <c r="D47" s="943" t="s">
        <v>365</v>
      </c>
      <c r="E47" s="943" t="s">
        <v>367</v>
      </c>
      <c r="X47" s="973" t="s">
        <v>791</v>
      </c>
      <c r="Y47" s="623"/>
      <c r="AQ47" s="638"/>
      <c r="AV47" s="638"/>
      <c r="AW47" s="638"/>
      <c r="BN47" s="2"/>
      <c r="BP47" s="638"/>
    </row>
    <row r="48" spans="2:74">
      <c r="W48" s="624" t="s">
        <v>662</v>
      </c>
      <c r="X48" s="624" t="s">
        <v>793</v>
      </c>
      <c r="Y48" s="639" t="s">
        <v>184</v>
      </c>
      <c r="AQ48" s="638"/>
      <c r="AV48" s="638"/>
      <c r="AW48" s="638"/>
      <c r="BN48" s="2"/>
      <c r="BP48" s="638"/>
    </row>
    <row r="49" spans="23:68">
      <c r="W49" s="244"/>
      <c r="X49" s="244"/>
      <c r="Y49" s="324">
        <v>24</v>
      </c>
      <c r="AQ49" s="638"/>
      <c r="AV49" s="638"/>
      <c r="AW49" s="638"/>
      <c r="BN49" s="2"/>
      <c r="BP49" s="638"/>
    </row>
    <row r="50" spans="23:68">
      <c r="W50" s="244"/>
      <c r="X50" s="632"/>
      <c r="Y50" s="324">
        <v>24</v>
      </c>
      <c r="AQ50" s="638"/>
      <c r="AV50" s="638"/>
      <c r="AW50" s="638"/>
      <c r="BN50" s="2"/>
      <c r="BP50" s="638"/>
    </row>
    <row r="51" spans="23:68">
      <c r="W51" s="244"/>
      <c r="X51" s="244"/>
      <c r="Y51" s="324">
        <v>24</v>
      </c>
      <c r="AQ51" s="638"/>
      <c r="AV51" s="638"/>
      <c r="AW51" s="638"/>
      <c r="BN51" s="2"/>
      <c r="BP51" s="638"/>
    </row>
    <row r="52" spans="23:68">
      <c r="W52" s="244"/>
      <c r="X52" s="244"/>
      <c r="Y52" s="324">
        <v>24</v>
      </c>
      <c r="AQ52" s="638"/>
      <c r="AV52" s="638"/>
      <c r="AW52" s="638"/>
      <c r="BN52" s="2"/>
      <c r="BP52" s="638"/>
    </row>
    <row r="53" spans="23:68">
      <c r="W53" s="244"/>
      <c r="X53" s="244"/>
      <c r="Y53" s="324">
        <v>24</v>
      </c>
      <c r="AQ53" s="638"/>
      <c r="AV53" s="638"/>
      <c r="AW53" s="638"/>
      <c r="BN53" s="2"/>
      <c r="BP53" s="638"/>
    </row>
    <row r="54" spans="23:68">
      <c r="W54" s="244"/>
      <c r="X54" s="244"/>
      <c r="Y54" s="324">
        <v>24</v>
      </c>
      <c r="AQ54" s="638"/>
      <c r="AV54" s="638"/>
      <c r="AW54" s="638"/>
      <c r="BN54" s="2"/>
      <c r="BP54" s="638"/>
    </row>
    <row r="55" spans="23:68">
      <c r="AQ55" s="638"/>
      <c r="BN55" s="2"/>
      <c r="BP55" s="638"/>
    </row>
  </sheetData>
  <sheetProtection selectLockedCells="1" selectUnlockedCells="1"/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44" r:id="rId4">
          <objectPr defaultSize="0" r:id="rId5">
            <anchor moveWithCells="1">
              <from>
                <xdr:col>0</xdr:col>
                <xdr:colOff>276225</xdr:colOff>
                <xdr:row>0</xdr:row>
                <xdr:rowOff>76200</xdr:rowOff>
              </from>
              <to>
                <xdr:col>4</xdr:col>
                <xdr:colOff>685800</xdr:colOff>
                <xdr:row>34</xdr:row>
                <xdr:rowOff>114300</xdr:rowOff>
              </to>
            </anchor>
          </objectPr>
        </oleObject>
      </mc:Choice>
      <mc:Fallback>
        <oleObject progId="Word.Document.12" shapeId="1024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42:C44"/>
  <sheetViews>
    <sheetView topLeftCell="A5" zoomScaleNormal="100" workbookViewId="0">
      <selection activeCell="E42" sqref="E42"/>
    </sheetView>
  </sheetViews>
  <sheetFormatPr defaultRowHeight="12.75"/>
  <cols>
    <col min="2" max="2" width="46.28515625" customWidth="1"/>
    <col min="3" max="3" width="15" customWidth="1"/>
  </cols>
  <sheetData>
    <row r="42" spans="2:3">
      <c r="B42" s="244" t="s">
        <v>372</v>
      </c>
      <c r="C42" s="244" t="s">
        <v>375</v>
      </c>
    </row>
    <row r="43" spans="2:3">
      <c r="B43" s="244" t="s">
        <v>373</v>
      </c>
      <c r="C43" s="244" t="s">
        <v>376</v>
      </c>
    </row>
    <row r="44" spans="2:3">
      <c r="B44" s="244" t="s">
        <v>374</v>
      </c>
      <c r="C44" s="244" t="s">
        <v>377</v>
      </c>
    </row>
  </sheetData>
  <sheetProtection password="DF3D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7" r:id="rId4">
          <objectPr defaultSize="0" r:id="rId5">
            <anchor moveWithCells="1">
              <from>
                <xdr:col>1</xdr:col>
                <xdr:colOff>76200</xdr:colOff>
                <xdr:row>4</xdr:row>
                <xdr:rowOff>152400</xdr:rowOff>
              </from>
              <to>
                <xdr:col>7</xdr:col>
                <xdr:colOff>523875</xdr:colOff>
                <xdr:row>32</xdr:row>
                <xdr:rowOff>123825</xdr:rowOff>
              </to>
            </anchor>
          </objectPr>
        </oleObject>
      </mc:Choice>
      <mc:Fallback>
        <oleObject progId="Word.Document.12" shapeId="9217" r:id="rId4"/>
      </mc:Fallback>
    </mc:AlternateContent>
    <mc:AlternateContent xmlns:mc="http://schemas.openxmlformats.org/markup-compatibility/2006">
      <mc:Choice Requires="x14">
        <oleObject progId="Word.Document.12" shapeId="9218" r:id="rId6">
          <objectPr defaultSize="0" r:id="rId7">
            <anchor moveWithCells="1">
              <from>
                <xdr:col>1</xdr:col>
                <xdr:colOff>47625</xdr:colOff>
                <xdr:row>4</xdr:row>
                <xdr:rowOff>152400</xdr:rowOff>
              </from>
              <to>
                <xdr:col>9</xdr:col>
                <xdr:colOff>542925</xdr:colOff>
                <xdr:row>41</xdr:row>
                <xdr:rowOff>28575</xdr:rowOff>
              </to>
            </anchor>
          </objectPr>
        </oleObject>
      </mc:Choice>
      <mc:Fallback>
        <oleObject progId="Word.Document.12" shapeId="921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DF463"/>
  <sheetViews>
    <sheetView zoomScale="89" zoomScaleNormal="89" workbookViewId="0">
      <selection activeCell="I1" sqref="I1:I1048576"/>
    </sheetView>
  </sheetViews>
  <sheetFormatPr defaultRowHeight="15"/>
  <cols>
    <col min="1" max="1" width="2.140625" customWidth="1"/>
    <col min="2" max="2" width="5.7109375" customWidth="1"/>
    <col min="3" max="3" width="63.42578125" customWidth="1"/>
    <col min="4" max="4" width="11.28515625" customWidth="1"/>
    <col min="5" max="5" width="13" customWidth="1"/>
    <col min="6" max="6" width="8.28515625" customWidth="1"/>
    <col min="7" max="7" width="11.5703125" customWidth="1"/>
    <col min="8" max="8" width="22.42578125" style="318" customWidth="1"/>
    <col min="9" max="9" width="6.5703125" hidden="1" customWidth="1"/>
    <col min="10" max="11" width="2.85546875" hidden="1" customWidth="1"/>
    <col min="12" max="12" width="5.7109375" hidden="1" customWidth="1"/>
    <col min="13" max="23" width="15.7109375" hidden="1" customWidth="1"/>
    <col min="24" max="24" width="3.28515625" hidden="1" customWidth="1"/>
    <col min="25" max="25" width="5.7109375" hidden="1" customWidth="1"/>
    <col min="26" max="26" width="29.42578125" hidden="1" customWidth="1"/>
    <col min="27" max="27" width="6.28515625" hidden="1" customWidth="1"/>
    <col min="28" max="28" width="7" style="485" hidden="1" customWidth="1"/>
    <col min="29" max="29" width="26.140625" style="485" hidden="1" customWidth="1"/>
    <col min="30" max="30" width="9.140625" style="485" hidden="1" customWidth="1"/>
    <col min="31" max="41" width="5.7109375" hidden="1" customWidth="1"/>
    <col min="42" max="42" width="16.5703125" hidden="1" customWidth="1"/>
    <col min="43" max="43" width="16.85546875" hidden="1" customWidth="1"/>
    <col min="44" max="44" width="20.5703125" hidden="1" customWidth="1"/>
    <col min="45" max="45" width="15.7109375" hidden="1" customWidth="1"/>
    <col min="46" max="46" width="17.7109375" hidden="1" customWidth="1"/>
    <col min="47" max="54" width="9.140625" hidden="1" customWidth="1"/>
    <col min="55" max="55" width="0.28515625" customWidth="1"/>
    <col min="56" max="56" width="0.5703125" customWidth="1"/>
    <col min="57" max="57" width="8" customWidth="1"/>
    <col min="58" max="109" width="9.140625" customWidth="1"/>
  </cols>
  <sheetData>
    <row r="1" spans="2:78" ht="30.75" customHeight="1">
      <c r="C1" s="389" t="s">
        <v>812</v>
      </c>
      <c r="D1" s="307" t="s">
        <v>813</v>
      </c>
      <c r="Z1" s="484" t="s">
        <v>195</v>
      </c>
      <c r="AA1" s="484"/>
      <c r="AB1" s="484"/>
      <c r="AC1" s="484" t="s">
        <v>185</v>
      </c>
    </row>
    <row r="2" spans="2:78" ht="20.25" customHeight="1">
      <c r="C2" s="319" t="s">
        <v>392</v>
      </c>
      <c r="M2" s="333"/>
      <c r="N2" s="333"/>
      <c r="O2" s="333"/>
      <c r="P2" s="334"/>
      <c r="Q2" s="335"/>
      <c r="R2" s="336"/>
      <c r="Z2" t="s">
        <v>393</v>
      </c>
      <c r="AC2" t="s">
        <v>393</v>
      </c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</row>
    <row r="3" spans="2:78" s="320" customFormat="1" ht="42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822</v>
      </c>
      <c r="H3" s="321" t="s">
        <v>184</v>
      </c>
      <c r="I3" s="321" t="s">
        <v>686</v>
      </c>
      <c r="M3" s="337" t="s">
        <v>218</v>
      </c>
      <c r="N3" s="331"/>
      <c r="O3" s="333"/>
      <c r="P3" s="334"/>
      <c r="Q3" s="335"/>
      <c r="R3" s="336"/>
      <c r="S3" s="337" t="s">
        <v>219</v>
      </c>
      <c r="T3" s="331"/>
      <c r="U3" s="331"/>
      <c r="V3" s="331"/>
      <c r="W3"/>
      <c r="X3"/>
      <c r="Y3"/>
      <c r="Z3" t="s">
        <v>352</v>
      </c>
      <c r="AA3"/>
      <c r="AB3" s="485"/>
      <c r="AC3" t="s">
        <v>352</v>
      </c>
      <c r="AD3" s="485"/>
      <c r="AE3"/>
      <c r="AF3"/>
      <c r="AG3"/>
      <c r="AH3"/>
      <c r="AI3"/>
      <c r="AJ3"/>
      <c r="AK3"/>
      <c r="AL3"/>
      <c r="AM3"/>
      <c r="AN3"/>
      <c r="AO3"/>
      <c r="AP3"/>
      <c r="AQ3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</row>
    <row r="4" spans="2:78" s="320" customFormat="1" ht="27.75" customHeight="1">
      <c r="B4" s="477"/>
      <c r="C4" s="476" t="s">
        <v>386</v>
      </c>
      <c r="D4" s="477"/>
      <c r="E4" s="477"/>
      <c r="F4" s="477"/>
      <c r="G4" s="477"/>
      <c r="H4" s="477"/>
      <c r="I4" s="477"/>
      <c r="M4" s="337" t="s">
        <v>220</v>
      </c>
      <c r="N4" s="331"/>
      <c r="O4" s="333"/>
      <c r="P4" s="334"/>
      <c r="Q4" s="335"/>
      <c r="R4" s="336"/>
      <c r="S4" s="337" t="s">
        <v>220</v>
      </c>
      <c r="T4" s="331"/>
      <c r="U4" s="331"/>
      <c r="V4" s="331"/>
      <c r="W4"/>
      <c r="X4"/>
      <c r="Y4"/>
      <c r="Z4" s="486">
        <v>44360.3125</v>
      </c>
      <c r="AA4" s="486"/>
      <c r="AB4" s="485"/>
      <c r="AC4" s="486">
        <v>44359.625</v>
      </c>
      <c r="AD4" s="485"/>
      <c r="AE4"/>
      <c r="AF4"/>
      <c r="AG4"/>
      <c r="AH4"/>
      <c r="AI4"/>
      <c r="AJ4"/>
      <c r="AK4"/>
      <c r="AL4"/>
      <c r="AM4"/>
      <c r="AN4"/>
      <c r="AO4"/>
      <c r="AP4"/>
      <c r="AQ4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</row>
    <row r="5" spans="2:78" ht="18.75">
      <c r="B5" s="479"/>
      <c r="C5" s="642" t="s">
        <v>821</v>
      </c>
      <c r="D5" s="642"/>
      <c r="E5" s="643"/>
      <c r="F5" s="642"/>
      <c r="G5" s="644"/>
      <c r="H5" s="642"/>
      <c r="I5" s="642"/>
      <c r="M5" s="337"/>
      <c r="N5" s="331"/>
      <c r="O5" s="333"/>
      <c r="P5" s="334"/>
      <c r="Q5" s="335"/>
      <c r="R5" s="336"/>
      <c r="S5" s="337"/>
      <c r="T5" s="331"/>
      <c r="U5" s="331"/>
      <c r="V5" s="331"/>
      <c r="Y5">
        <v>1</v>
      </c>
      <c r="Z5" t="s">
        <v>394</v>
      </c>
      <c r="AB5">
        <v>1</v>
      </c>
      <c r="AC5" t="s">
        <v>394</v>
      </c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</row>
    <row r="6" spans="2:78" ht="15.75">
      <c r="B6" s="479"/>
      <c r="C6" s="641"/>
      <c r="D6" s="642"/>
      <c r="E6" s="643"/>
      <c r="F6" s="642"/>
      <c r="G6" s="644"/>
      <c r="H6" s="642"/>
      <c r="I6" s="642"/>
      <c r="M6" s="338" t="s">
        <v>185</v>
      </c>
      <c r="N6" s="339"/>
      <c r="O6" s="340"/>
      <c r="P6" s="341"/>
      <c r="Q6" s="342"/>
      <c r="R6" s="336"/>
      <c r="S6" s="343" t="s">
        <v>195</v>
      </c>
      <c r="T6" s="331"/>
      <c r="U6" s="331"/>
      <c r="V6" s="331"/>
      <c r="W6" s="331"/>
      <c r="X6" s="331"/>
      <c r="Y6">
        <v>2</v>
      </c>
      <c r="Z6" t="s">
        <v>395</v>
      </c>
      <c r="AB6">
        <v>2</v>
      </c>
      <c r="AC6" t="s">
        <v>395</v>
      </c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</row>
    <row r="7" spans="2:78" ht="15.75">
      <c r="B7" s="479">
        <v>1</v>
      </c>
      <c r="C7" s="990" t="s">
        <v>387</v>
      </c>
      <c r="D7" s="989" t="s">
        <v>351</v>
      </c>
      <c r="E7" s="987">
        <v>45451</v>
      </c>
      <c r="F7" s="991" t="s">
        <v>194</v>
      </c>
      <c r="G7" s="988">
        <v>0.75</v>
      </c>
      <c r="H7" s="989">
        <v>13</v>
      </c>
      <c r="I7" s="989">
        <v>3</v>
      </c>
      <c r="M7" s="344" t="s">
        <v>187</v>
      </c>
      <c r="N7" s="345" t="s">
        <v>177</v>
      </c>
      <c r="O7" s="375">
        <v>44208</v>
      </c>
      <c r="P7" s="347" t="s">
        <v>249</v>
      </c>
      <c r="Q7" s="348"/>
      <c r="R7" s="336"/>
      <c r="S7" s="344" t="s">
        <v>187</v>
      </c>
      <c r="T7" s="345" t="s">
        <v>177</v>
      </c>
      <c r="U7" s="375">
        <v>44212</v>
      </c>
      <c r="V7" s="347" t="s">
        <v>322</v>
      </c>
      <c r="W7" s="331"/>
      <c r="X7" s="331"/>
      <c r="Y7">
        <v>3</v>
      </c>
      <c r="Z7" t="s">
        <v>396</v>
      </c>
      <c r="AB7">
        <v>3</v>
      </c>
      <c r="AC7" t="s">
        <v>396</v>
      </c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</row>
    <row r="8" spans="2:78" ht="17.25" customHeight="1">
      <c r="B8" s="480">
        <v>2</v>
      </c>
      <c r="C8" s="990" t="s">
        <v>189</v>
      </c>
      <c r="D8" s="989" t="s">
        <v>149</v>
      </c>
      <c r="E8" s="987">
        <v>45451</v>
      </c>
      <c r="F8" s="991" t="s">
        <v>194</v>
      </c>
      <c r="G8" s="988">
        <v>0.75</v>
      </c>
      <c r="H8" s="989">
        <v>13</v>
      </c>
      <c r="I8" s="989">
        <v>5</v>
      </c>
      <c r="J8" s="320"/>
      <c r="K8" s="318"/>
      <c r="L8" s="318"/>
      <c r="M8" s="360">
        <v>1</v>
      </c>
      <c r="N8" s="355" t="s">
        <v>225</v>
      </c>
      <c r="O8" s="355" t="s">
        <v>226</v>
      </c>
      <c r="P8" s="361">
        <v>34</v>
      </c>
      <c r="Q8" s="357"/>
      <c r="R8" s="336"/>
      <c r="S8" s="363">
        <v>1</v>
      </c>
      <c r="T8" s="244" t="s">
        <v>225</v>
      </c>
      <c r="U8" s="244" t="s">
        <v>226</v>
      </c>
      <c r="V8" s="361">
        <v>32</v>
      </c>
      <c r="W8" s="331"/>
      <c r="X8" s="331"/>
      <c r="AC8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</row>
    <row r="9" spans="2:78">
      <c r="B9" s="479">
        <v>3</v>
      </c>
      <c r="C9" s="990" t="s">
        <v>214</v>
      </c>
      <c r="D9" s="989" t="s">
        <v>352</v>
      </c>
      <c r="E9" s="987">
        <v>45452</v>
      </c>
      <c r="F9" s="991" t="s">
        <v>216</v>
      </c>
      <c r="G9" s="988">
        <v>0.66666666666666663</v>
      </c>
      <c r="H9" s="989">
        <v>13</v>
      </c>
      <c r="I9" s="989">
        <v>7</v>
      </c>
      <c r="J9" s="320"/>
      <c r="K9" s="318"/>
      <c r="L9" s="318"/>
      <c r="M9" s="349" t="s">
        <v>221</v>
      </c>
      <c r="N9" s="349" t="s">
        <v>222</v>
      </c>
      <c r="O9" s="349" t="s">
        <v>223</v>
      </c>
      <c r="P9" s="350" t="s">
        <v>4</v>
      </c>
      <c r="Q9" s="357"/>
      <c r="R9" s="336"/>
      <c r="S9" s="349" t="s">
        <v>221</v>
      </c>
      <c r="T9" s="349" t="s">
        <v>222</v>
      </c>
      <c r="U9" s="349" t="s">
        <v>223</v>
      </c>
      <c r="V9" s="350" t="s">
        <v>4</v>
      </c>
      <c r="W9" s="331"/>
      <c r="X9" s="331"/>
      <c r="Y9">
        <v>6</v>
      </c>
      <c r="Z9" t="s">
        <v>405</v>
      </c>
      <c r="AC9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</row>
    <row r="10" spans="2:78" ht="17.25" customHeight="1">
      <c r="B10" s="480">
        <v>4</v>
      </c>
      <c r="C10" s="990" t="s">
        <v>214</v>
      </c>
      <c r="D10" s="989" t="s">
        <v>352</v>
      </c>
      <c r="E10" s="987">
        <v>45452</v>
      </c>
      <c r="F10" s="991" t="s">
        <v>216</v>
      </c>
      <c r="G10" s="988">
        <v>0.75</v>
      </c>
      <c r="H10" s="989">
        <v>13</v>
      </c>
      <c r="I10" s="989">
        <v>6</v>
      </c>
      <c r="J10" s="320"/>
      <c r="K10" s="318"/>
      <c r="L10" s="318"/>
      <c r="M10" s="360">
        <v>1</v>
      </c>
      <c r="N10" s="355" t="s">
        <v>225</v>
      </c>
      <c r="O10" s="355" t="s">
        <v>226</v>
      </c>
      <c r="P10" s="361">
        <v>34</v>
      </c>
      <c r="Q10" s="357"/>
      <c r="R10" s="336"/>
      <c r="S10" s="363">
        <v>1</v>
      </c>
      <c r="T10" s="244" t="s">
        <v>225</v>
      </c>
      <c r="U10" s="244" t="s">
        <v>226</v>
      </c>
      <c r="V10" s="361">
        <v>32</v>
      </c>
      <c r="W10" s="331"/>
      <c r="X10" s="331"/>
      <c r="AC10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</row>
    <row r="11" spans="2:78">
      <c r="B11" s="479">
        <v>5</v>
      </c>
      <c r="C11" s="990" t="s">
        <v>214</v>
      </c>
      <c r="D11" s="989" t="s">
        <v>353</v>
      </c>
      <c r="E11" s="987">
        <v>45452</v>
      </c>
      <c r="F11" s="991" t="s">
        <v>216</v>
      </c>
      <c r="G11" s="988">
        <v>0.58333333333333337</v>
      </c>
      <c r="H11" s="989">
        <v>13</v>
      </c>
      <c r="I11" s="989">
        <v>13</v>
      </c>
      <c r="J11" s="320"/>
      <c r="K11" s="318"/>
      <c r="L11" s="318"/>
      <c r="M11" s="349" t="s">
        <v>221</v>
      </c>
      <c r="N11" s="349" t="s">
        <v>222</v>
      </c>
      <c r="O11" s="349" t="s">
        <v>223</v>
      </c>
      <c r="P11" s="350" t="s">
        <v>4</v>
      </c>
      <c r="Q11" s="357"/>
      <c r="R11" s="336"/>
      <c r="S11" s="349" t="s">
        <v>221</v>
      </c>
      <c r="T11" s="349" t="s">
        <v>222</v>
      </c>
      <c r="U11" s="349" t="s">
        <v>223</v>
      </c>
      <c r="V11" s="350" t="s">
        <v>4</v>
      </c>
      <c r="W11" s="331"/>
      <c r="X11" s="331"/>
      <c r="Y11">
        <v>6</v>
      </c>
      <c r="Z11" t="s">
        <v>405</v>
      </c>
      <c r="AC1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</row>
    <row r="12" spans="2:78" ht="17.25" customHeight="1">
      <c r="B12" s="480"/>
      <c r="C12" s="244"/>
      <c r="D12" s="244"/>
      <c r="E12" s="244"/>
      <c r="F12" s="244"/>
      <c r="G12" s="244"/>
      <c r="H12" s="324"/>
      <c r="I12" s="645"/>
      <c r="J12" s="320"/>
      <c r="K12" s="318"/>
      <c r="L12" s="318"/>
      <c r="M12" s="360">
        <v>1</v>
      </c>
      <c r="N12" s="355" t="s">
        <v>225</v>
      </c>
      <c r="O12" s="355" t="s">
        <v>226</v>
      </c>
      <c r="P12" s="361">
        <v>34</v>
      </c>
      <c r="Q12" s="357"/>
      <c r="R12" s="336"/>
      <c r="S12" s="363">
        <v>1</v>
      </c>
      <c r="T12" s="244" t="s">
        <v>225</v>
      </c>
      <c r="U12" s="244" t="s">
        <v>226</v>
      </c>
      <c r="V12" s="361">
        <v>32</v>
      </c>
      <c r="W12" s="331"/>
      <c r="X12" s="331"/>
      <c r="AC12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</row>
    <row r="13" spans="2:78">
      <c r="B13" s="480"/>
      <c r="C13" s="642" t="s">
        <v>595</v>
      </c>
      <c r="D13" s="244"/>
      <c r="E13" s="244"/>
      <c r="F13" s="244"/>
      <c r="G13" s="244"/>
      <c r="H13" s="324"/>
      <c r="I13" s="645"/>
      <c r="J13" s="320"/>
      <c r="K13" s="318"/>
      <c r="L13" s="318"/>
      <c r="M13" s="349" t="s">
        <v>221</v>
      </c>
      <c r="N13" s="349" t="s">
        <v>222</v>
      </c>
      <c r="O13" s="349" t="s">
        <v>223</v>
      </c>
      <c r="P13" s="350" t="s">
        <v>4</v>
      </c>
      <c r="Q13" s="357"/>
      <c r="R13" s="336"/>
      <c r="S13" s="349" t="s">
        <v>221</v>
      </c>
      <c r="T13" s="349" t="s">
        <v>222</v>
      </c>
      <c r="U13" s="349" t="s">
        <v>223</v>
      </c>
      <c r="V13" s="350" t="s">
        <v>4</v>
      </c>
      <c r="W13" s="331"/>
      <c r="X13" s="331"/>
      <c r="Y13">
        <v>6</v>
      </c>
      <c r="Z13" t="s">
        <v>405</v>
      </c>
      <c r="AC13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</row>
    <row r="14" spans="2:78" ht="17.25" customHeight="1">
      <c r="B14" s="480">
        <v>6</v>
      </c>
      <c r="C14" s="990" t="s">
        <v>209</v>
      </c>
      <c r="D14" s="989" t="s">
        <v>355</v>
      </c>
      <c r="E14" s="987">
        <v>45451</v>
      </c>
      <c r="F14" s="991" t="s">
        <v>194</v>
      </c>
      <c r="G14" s="988">
        <v>0.33333333333333331</v>
      </c>
      <c r="H14" s="989">
        <v>13</v>
      </c>
      <c r="I14" s="989">
        <v>14</v>
      </c>
      <c r="J14" s="320"/>
      <c r="K14" s="318"/>
      <c r="L14" s="318"/>
      <c r="M14" s="360">
        <v>1</v>
      </c>
      <c r="N14" s="355" t="s">
        <v>225</v>
      </c>
      <c r="O14" s="355" t="s">
        <v>226</v>
      </c>
      <c r="P14" s="361">
        <v>34</v>
      </c>
      <c r="Q14" s="357"/>
      <c r="R14" s="336"/>
      <c r="S14" s="363">
        <v>1</v>
      </c>
      <c r="T14" s="244" t="s">
        <v>225</v>
      </c>
      <c r="U14" s="244" t="s">
        <v>226</v>
      </c>
      <c r="V14" s="361">
        <v>32</v>
      </c>
      <c r="W14" s="331"/>
      <c r="X14" s="331"/>
      <c r="AC14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</row>
    <row r="15" spans="2:78">
      <c r="B15" s="480">
        <v>7</v>
      </c>
      <c r="C15" s="990" t="s">
        <v>157</v>
      </c>
      <c r="D15" s="989" t="s">
        <v>158</v>
      </c>
      <c r="E15" s="987">
        <v>45451</v>
      </c>
      <c r="F15" s="991" t="s">
        <v>194</v>
      </c>
      <c r="G15" s="988">
        <v>0.41666666666666669</v>
      </c>
      <c r="H15" s="989">
        <v>19</v>
      </c>
      <c r="I15" s="989">
        <v>8</v>
      </c>
      <c r="M15" s="349" t="s">
        <v>221</v>
      </c>
      <c r="N15" s="349" t="s">
        <v>222</v>
      </c>
      <c r="O15" s="349" t="s">
        <v>223</v>
      </c>
      <c r="P15" s="350" t="s">
        <v>4</v>
      </c>
      <c r="Q15" s="351"/>
      <c r="R15" s="336"/>
      <c r="S15" s="349" t="s">
        <v>221</v>
      </c>
      <c r="T15" s="349" t="s">
        <v>222</v>
      </c>
      <c r="U15" s="349" t="s">
        <v>223</v>
      </c>
      <c r="V15" s="350" t="s">
        <v>4</v>
      </c>
      <c r="W15" s="331"/>
      <c r="X15" s="331"/>
      <c r="Y15">
        <v>4</v>
      </c>
      <c r="Z15" t="s">
        <v>397</v>
      </c>
      <c r="AB15">
        <v>4</v>
      </c>
      <c r="AC15" t="s">
        <v>397</v>
      </c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</row>
    <row r="16" spans="2:78" s="320" customFormat="1" ht="15" customHeight="1">
      <c r="B16" s="480">
        <v>8</v>
      </c>
      <c r="C16" s="990" t="s">
        <v>209</v>
      </c>
      <c r="D16" s="989" t="s">
        <v>355</v>
      </c>
      <c r="E16" s="987">
        <v>45451</v>
      </c>
      <c r="F16" s="991" t="s">
        <v>194</v>
      </c>
      <c r="G16" s="988">
        <v>0.41666666666666669</v>
      </c>
      <c r="H16" s="989">
        <v>13</v>
      </c>
      <c r="I16" s="989">
        <v>14</v>
      </c>
      <c r="J16"/>
      <c r="M16" s="354">
        <v>1</v>
      </c>
      <c r="N16" s="392" t="s">
        <v>253</v>
      </c>
      <c r="O16" s="392" t="s">
        <v>254</v>
      </c>
      <c r="P16" s="356">
        <v>31</v>
      </c>
      <c r="Q16" s="357"/>
      <c r="R16" s="336"/>
      <c r="S16" s="354">
        <v>1</v>
      </c>
      <c r="T16" s="355" t="s">
        <v>253</v>
      </c>
      <c r="U16" s="355" t="s">
        <v>254</v>
      </c>
      <c r="V16" s="356" t="s">
        <v>82</v>
      </c>
      <c r="W16" s="331"/>
      <c r="X16" s="331"/>
      <c r="Y16">
        <v>5</v>
      </c>
      <c r="Z16" t="s">
        <v>398</v>
      </c>
      <c r="AA16"/>
      <c r="AB16">
        <v>5</v>
      </c>
      <c r="AC16" t="s">
        <v>398</v>
      </c>
      <c r="AD16" s="485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</row>
    <row r="17" spans="2:78" ht="15" customHeight="1">
      <c r="B17" s="480">
        <v>9</v>
      </c>
      <c r="C17" s="990" t="s">
        <v>209</v>
      </c>
      <c r="D17" s="989" t="s">
        <v>355</v>
      </c>
      <c r="E17" s="987">
        <v>45451</v>
      </c>
      <c r="F17" s="991" t="s">
        <v>194</v>
      </c>
      <c r="G17" s="988">
        <v>0.5</v>
      </c>
      <c r="H17" s="989">
        <v>13</v>
      </c>
      <c r="I17" s="989">
        <v>6</v>
      </c>
      <c r="M17" s="354">
        <v>2</v>
      </c>
      <c r="N17" s="392" t="s">
        <v>255</v>
      </c>
      <c r="O17" s="392" t="s">
        <v>232</v>
      </c>
      <c r="P17" s="356">
        <v>31</v>
      </c>
      <c r="Q17" s="357"/>
      <c r="R17" s="336"/>
      <c r="S17" s="354">
        <v>2</v>
      </c>
      <c r="T17" s="355" t="s">
        <v>255</v>
      </c>
      <c r="U17" s="355" t="s">
        <v>232</v>
      </c>
      <c r="V17" s="356" t="s">
        <v>82</v>
      </c>
      <c r="W17" s="331"/>
      <c r="X17" s="331"/>
      <c r="Y17">
        <v>6</v>
      </c>
      <c r="Z17" t="s">
        <v>399</v>
      </c>
      <c r="AB17">
        <v>6</v>
      </c>
      <c r="AC17" t="s">
        <v>399</v>
      </c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</row>
    <row r="18" spans="2:78" ht="18.75">
      <c r="B18" s="480">
        <v>10</v>
      </c>
      <c r="C18" s="990" t="s">
        <v>155</v>
      </c>
      <c r="D18" s="989" t="s">
        <v>156</v>
      </c>
      <c r="E18" s="987">
        <v>45451</v>
      </c>
      <c r="F18" s="991" t="s">
        <v>194</v>
      </c>
      <c r="G18" s="988">
        <v>0.5</v>
      </c>
      <c r="H18" s="989">
        <v>13</v>
      </c>
      <c r="I18" s="989">
        <v>3</v>
      </c>
      <c r="M18" s="358"/>
      <c r="O18" s="358"/>
      <c r="P18" s="359"/>
      <c r="Q18" s="357"/>
      <c r="R18" s="336"/>
      <c r="S18" s="337"/>
      <c r="T18" s="331"/>
      <c r="U18" s="331"/>
      <c r="V18" s="331"/>
      <c r="W18" s="331"/>
      <c r="X18" s="331"/>
      <c r="AB18">
        <v>7</v>
      </c>
      <c r="AC18" t="s">
        <v>400</v>
      </c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</row>
    <row r="19" spans="2:78" ht="15.75">
      <c r="B19" s="480">
        <v>11</v>
      </c>
      <c r="C19" s="990" t="s">
        <v>157</v>
      </c>
      <c r="D19" s="989" t="s">
        <v>158</v>
      </c>
      <c r="E19" s="987">
        <v>45451</v>
      </c>
      <c r="F19" s="991" t="s">
        <v>194</v>
      </c>
      <c r="G19" s="988">
        <v>0.5</v>
      </c>
      <c r="H19" s="989">
        <v>19</v>
      </c>
      <c r="I19" s="989">
        <v>10</v>
      </c>
      <c r="M19" s="338" t="s">
        <v>185</v>
      </c>
      <c r="N19" s="333"/>
      <c r="O19" s="333"/>
      <c r="P19" s="334"/>
      <c r="Q19" s="357"/>
      <c r="R19" s="336"/>
      <c r="S19" s="343" t="s">
        <v>195</v>
      </c>
      <c r="T19" s="331"/>
      <c r="U19" s="331"/>
      <c r="V19" s="331"/>
      <c r="W19" s="331"/>
      <c r="X19" s="331"/>
      <c r="Z19" t="s">
        <v>393</v>
      </c>
      <c r="AB19">
        <v>8</v>
      </c>
      <c r="AC19" t="s">
        <v>401</v>
      </c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52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</row>
    <row r="20" spans="2:78" ht="15.75">
      <c r="B20" s="480">
        <v>12</v>
      </c>
      <c r="C20" s="990" t="s">
        <v>699</v>
      </c>
      <c r="D20" s="989" t="s">
        <v>700</v>
      </c>
      <c r="E20" s="987">
        <v>45451</v>
      </c>
      <c r="F20" s="991" t="s">
        <v>194</v>
      </c>
      <c r="G20" s="988">
        <v>0.58333333333333337</v>
      </c>
      <c r="H20" s="989">
        <v>19</v>
      </c>
      <c r="I20" s="989">
        <v>4</v>
      </c>
      <c r="J20" s="320"/>
      <c r="M20" s="344" t="s">
        <v>190</v>
      </c>
      <c r="N20" s="345" t="s">
        <v>177</v>
      </c>
      <c r="O20" s="375">
        <v>44208</v>
      </c>
      <c r="P20" s="347" t="s">
        <v>250</v>
      </c>
      <c r="Q20" s="357"/>
      <c r="R20" s="336"/>
      <c r="S20" s="344" t="s">
        <v>196</v>
      </c>
      <c r="T20" s="345" t="s">
        <v>177</v>
      </c>
      <c r="U20" s="346">
        <v>44207</v>
      </c>
      <c r="V20" s="347" t="s">
        <v>251</v>
      </c>
      <c r="W20" s="331"/>
      <c r="X20" s="352"/>
      <c r="Z20" t="s">
        <v>352</v>
      </c>
      <c r="AB20">
        <v>9</v>
      </c>
      <c r="AC20" t="s">
        <v>402</v>
      </c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  <c r="AP20" s="352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</row>
    <row r="21" spans="2:78" ht="18.600000000000001" customHeight="1">
      <c r="B21" s="480">
        <v>13</v>
      </c>
      <c r="C21" s="990" t="s">
        <v>682</v>
      </c>
      <c r="D21" s="989" t="s">
        <v>683</v>
      </c>
      <c r="E21" s="987">
        <v>45451</v>
      </c>
      <c r="F21" s="991" t="s">
        <v>194</v>
      </c>
      <c r="G21" s="988">
        <v>0.58333333333333337</v>
      </c>
      <c r="H21" s="989">
        <v>19</v>
      </c>
      <c r="I21" s="989">
        <v>6</v>
      </c>
      <c r="J21" s="320"/>
      <c r="M21" s="349" t="s">
        <v>221</v>
      </c>
      <c r="N21" s="349" t="s">
        <v>222</v>
      </c>
      <c r="O21" s="349" t="s">
        <v>223</v>
      </c>
      <c r="P21" s="350" t="s">
        <v>4</v>
      </c>
      <c r="Q21" s="357"/>
      <c r="R21" s="336"/>
      <c r="S21" s="349" t="s">
        <v>221</v>
      </c>
      <c r="T21" s="349" t="s">
        <v>222</v>
      </c>
      <c r="U21" s="349" t="s">
        <v>223</v>
      </c>
      <c r="V21" s="350" t="s">
        <v>4</v>
      </c>
      <c r="W21" s="331"/>
      <c r="X21" s="352"/>
      <c r="Z21" s="486">
        <v>44360.520833333336</v>
      </c>
      <c r="AA21" s="486"/>
      <c r="AB21">
        <v>10</v>
      </c>
      <c r="AC21" t="s">
        <v>403</v>
      </c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</row>
    <row r="22" spans="2:78" ht="18" customHeight="1">
      <c r="B22" s="480">
        <v>14</v>
      </c>
      <c r="C22" s="990" t="s">
        <v>699</v>
      </c>
      <c r="D22" s="989" t="s">
        <v>700</v>
      </c>
      <c r="E22" s="987">
        <v>45451</v>
      </c>
      <c r="F22" s="991" t="s">
        <v>194</v>
      </c>
      <c r="G22" s="988">
        <v>0.66666666666666663</v>
      </c>
      <c r="H22" s="989">
        <v>19</v>
      </c>
      <c r="I22" s="989">
        <v>12</v>
      </c>
      <c r="J22" s="320"/>
      <c r="M22" s="360">
        <v>1</v>
      </c>
      <c r="N22" s="355" t="s">
        <v>256</v>
      </c>
      <c r="O22" s="355" t="s">
        <v>235</v>
      </c>
      <c r="P22" s="361">
        <v>34</v>
      </c>
      <c r="Q22" s="357"/>
      <c r="R22" s="336"/>
      <c r="S22" s="354">
        <v>1</v>
      </c>
      <c r="T22" s="355" t="s">
        <v>253</v>
      </c>
      <c r="U22" s="355" t="s">
        <v>254</v>
      </c>
      <c r="V22" s="356">
        <v>31</v>
      </c>
      <c r="W22" s="331"/>
      <c r="X22" s="331"/>
      <c r="Y22">
        <v>1</v>
      </c>
      <c r="Z22" t="s">
        <v>400</v>
      </c>
      <c r="AB22">
        <v>11</v>
      </c>
      <c r="AC22" t="s">
        <v>404</v>
      </c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</row>
    <row r="23" spans="2:78" ht="15" customHeight="1">
      <c r="B23" s="480">
        <v>15</v>
      </c>
      <c r="C23" s="990" t="s">
        <v>679</v>
      </c>
      <c r="D23" s="989" t="s">
        <v>680</v>
      </c>
      <c r="E23" s="987">
        <v>45451</v>
      </c>
      <c r="F23" s="991" t="s">
        <v>194</v>
      </c>
      <c r="G23" s="988">
        <v>0.66666666666666663</v>
      </c>
      <c r="H23" s="989">
        <v>19</v>
      </c>
      <c r="I23" s="989">
        <v>1</v>
      </c>
      <c r="M23" s="363">
        <v>2</v>
      </c>
      <c r="N23" s="244" t="s">
        <v>257</v>
      </c>
      <c r="O23" s="244" t="s">
        <v>258</v>
      </c>
      <c r="P23" s="361">
        <v>34</v>
      </c>
      <c r="Q23" s="357"/>
      <c r="R23" s="336"/>
      <c r="S23" s="354">
        <v>2</v>
      </c>
      <c r="T23" s="355" t="s">
        <v>255</v>
      </c>
      <c r="U23" s="355" t="s">
        <v>232</v>
      </c>
      <c r="V23" s="356">
        <v>31</v>
      </c>
      <c r="W23" s="331"/>
      <c r="X23" s="331"/>
      <c r="Y23">
        <v>2</v>
      </c>
      <c r="Z23" t="s">
        <v>401</v>
      </c>
      <c r="AB23">
        <v>12</v>
      </c>
      <c r="AC23" t="s">
        <v>405</v>
      </c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</row>
    <row r="24" spans="2:78" ht="15" customHeight="1">
      <c r="B24" s="480">
        <v>16</v>
      </c>
      <c r="C24" s="990" t="s">
        <v>209</v>
      </c>
      <c r="D24" s="989" t="s">
        <v>356</v>
      </c>
      <c r="E24" s="987">
        <v>45451</v>
      </c>
      <c r="F24" s="991" t="s">
        <v>194</v>
      </c>
      <c r="G24" s="988">
        <v>0.58333333333333337</v>
      </c>
      <c r="H24" s="989">
        <v>13</v>
      </c>
      <c r="I24" s="989">
        <v>14</v>
      </c>
      <c r="J24" s="320"/>
      <c r="M24" s="372"/>
      <c r="N24" s="373"/>
      <c r="O24" s="2"/>
      <c r="P24" s="371"/>
      <c r="Q24" s="357"/>
      <c r="R24" s="336"/>
      <c r="S24" s="337"/>
      <c r="T24" s="331"/>
      <c r="U24" s="331"/>
      <c r="V24" s="331"/>
      <c r="W24" s="331"/>
      <c r="X24" s="331"/>
      <c r="Y24">
        <v>3</v>
      </c>
      <c r="Z24" t="s">
        <v>402</v>
      </c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</row>
    <row r="25" spans="2:78" ht="15" customHeight="1">
      <c r="B25" s="480">
        <v>17</v>
      </c>
      <c r="C25" s="990" t="s">
        <v>209</v>
      </c>
      <c r="D25" s="989" t="s">
        <v>356</v>
      </c>
      <c r="E25" s="987">
        <v>45451</v>
      </c>
      <c r="F25" s="991" t="s">
        <v>194</v>
      </c>
      <c r="G25" s="988">
        <v>0.66666666666666663</v>
      </c>
      <c r="H25" s="989">
        <v>13</v>
      </c>
      <c r="I25" s="989">
        <v>14</v>
      </c>
      <c r="J25" s="320"/>
      <c r="K25" s="318"/>
      <c r="L25" s="318"/>
      <c r="M25" s="338" t="s">
        <v>185</v>
      </c>
      <c r="N25" s="333"/>
      <c r="O25" s="333"/>
      <c r="P25" s="334"/>
      <c r="Q25" s="357"/>
      <c r="R25" s="336"/>
      <c r="S25" s="343" t="s">
        <v>195</v>
      </c>
      <c r="T25" s="331"/>
      <c r="U25" s="331"/>
      <c r="V25" s="331"/>
      <c r="W25" s="331"/>
      <c r="X25" s="331"/>
      <c r="Y25">
        <v>4</v>
      </c>
      <c r="Z25" t="s">
        <v>403</v>
      </c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</row>
    <row r="26" spans="2:78" ht="15.75">
      <c r="B26" s="480">
        <v>18</v>
      </c>
      <c r="C26" s="990" t="s">
        <v>209</v>
      </c>
      <c r="D26" s="989" t="s">
        <v>356</v>
      </c>
      <c r="E26" s="987">
        <v>45451</v>
      </c>
      <c r="F26" s="991" t="s">
        <v>194</v>
      </c>
      <c r="G26" s="988">
        <v>0.75</v>
      </c>
      <c r="H26" s="989">
        <v>19</v>
      </c>
      <c r="I26" s="989">
        <v>6</v>
      </c>
      <c r="K26" s="318"/>
      <c r="L26" s="318"/>
      <c r="M26" s="344" t="s">
        <v>199</v>
      </c>
      <c r="N26" s="345" t="s">
        <v>177</v>
      </c>
      <c r="O26" s="375">
        <v>44208</v>
      </c>
      <c r="P26" s="347" t="s">
        <v>252</v>
      </c>
      <c r="Q26" s="357"/>
      <c r="R26" s="336"/>
      <c r="S26" s="344" t="s">
        <v>199</v>
      </c>
      <c r="T26" s="345" t="s">
        <v>177</v>
      </c>
      <c r="U26" s="346">
        <v>44207</v>
      </c>
      <c r="V26" s="347" t="s">
        <v>322</v>
      </c>
      <c r="W26" s="331"/>
      <c r="X26" s="331"/>
      <c r="Y26">
        <v>5</v>
      </c>
      <c r="Z26" t="s">
        <v>404</v>
      </c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</row>
    <row r="27" spans="2:78">
      <c r="B27" s="480">
        <v>19</v>
      </c>
      <c r="C27" s="990" t="s">
        <v>203</v>
      </c>
      <c r="D27" s="989" t="s">
        <v>163</v>
      </c>
      <c r="E27" s="987">
        <v>45452</v>
      </c>
      <c r="F27" s="991" t="s">
        <v>216</v>
      </c>
      <c r="G27" s="988">
        <v>0.33333333333333331</v>
      </c>
      <c r="H27" s="989">
        <v>19</v>
      </c>
      <c r="I27" s="989">
        <v>8</v>
      </c>
      <c r="J27" s="320"/>
      <c r="K27" s="318"/>
      <c r="L27" s="318"/>
      <c r="M27" s="349" t="s">
        <v>221</v>
      </c>
      <c r="N27" s="349" t="s">
        <v>222</v>
      </c>
      <c r="O27" s="349" t="s">
        <v>223</v>
      </c>
      <c r="P27" s="350" t="s">
        <v>4</v>
      </c>
      <c r="Q27" s="357"/>
      <c r="R27" s="336"/>
      <c r="S27" s="349" t="s">
        <v>221</v>
      </c>
      <c r="T27" s="349" t="s">
        <v>222</v>
      </c>
      <c r="U27" s="349" t="s">
        <v>223</v>
      </c>
      <c r="V27" s="350" t="s">
        <v>4</v>
      </c>
      <c r="W27" s="331"/>
      <c r="X27" s="331"/>
      <c r="Y27">
        <v>6</v>
      </c>
      <c r="Z27" t="s">
        <v>405</v>
      </c>
      <c r="AC27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</row>
    <row r="28" spans="2:78" ht="17.25" customHeight="1">
      <c r="B28" s="480">
        <v>20</v>
      </c>
      <c r="C28" s="990" t="s">
        <v>203</v>
      </c>
      <c r="D28" s="989" t="s">
        <v>164</v>
      </c>
      <c r="E28" s="987">
        <v>45452</v>
      </c>
      <c r="F28" s="991" t="s">
        <v>216</v>
      </c>
      <c r="G28" s="988">
        <v>0.33333333333333331</v>
      </c>
      <c r="H28" s="989">
        <v>13</v>
      </c>
      <c r="I28" s="989">
        <v>9</v>
      </c>
      <c r="J28" s="320"/>
      <c r="K28" s="318"/>
      <c r="L28" s="318"/>
      <c r="M28" s="360">
        <v>1</v>
      </c>
      <c r="N28" s="355" t="s">
        <v>225</v>
      </c>
      <c r="O28" s="355" t="s">
        <v>226</v>
      </c>
      <c r="P28" s="361">
        <v>34</v>
      </c>
      <c r="Q28" s="357"/>
      <c r="R28" s="336"/>
      <c r="S28" s="363">
        <v>1</v>
      </c>
      <c r="T28" s="244" t="s">
        <v>225</v>
      </c>
      <c r="U28" s="244" t="s">
        <v>226</v>
      </c>
      <c r="V28" s="361">
        <v>32</v>
      </c>
      <c r="W28" s="331"/>
      <c r="X28" s="331"/>
      <c r="AC28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</row>
    <row r="29" spans="2:78" ht="17.25" customHeight="1">
      <c r="B29" s="480">
        <v>21</v>
      </c>
      <c r="C29" s="990" t="s">
        <v>203</v>
      </c>
      <c r="D29" s="989" t="s">
        <v>164</v>
      </c>
      <c r="E29" s="987">
        <v>45452</v>
      </c>
      <c r="F29" s="991" t="s">
        <v>216</v>
      </c>
      <c r="G29" s="988">
        <v>0.41666666666666669</v>
      </c>
      <c r="H29" s="989">
        <v>13</v>
      </c>
      <c r="I29" s="989">
        <v>10</v>
      </c>
      <c r="K29" s="318"/>
      <c r="L29" s="318"/>
      <c r="M29" s="363">
        <v>2</v>
      </c>
      <c r="N29" s="244" t="s">
        <v>259</v>
      </c>
      <c r="O29" s="244" t="s">
        <v>260</v>
      </c>
      <c r="P29" s="361">
        <v>34</v>
      </c>
      <c r="Q29" s="357"/>
      <c r="R29" s="336"/>
      <c r="S29" s="363">
        <v>2</v>
      </c>
      <c r="T29" s="244" t="s">
        <v>227</v>
      </c>
      <c r="U29" s="244" t="s">
        <v>228</v>
      </c>
      <c r="V29" s="361">
        <v>32</v>
      </c>
      <c r="W29" s="331"/>
      <c r="X29" s="331"/>
      <c r="Z29" t="s">
        <v>393</v>
      </c>
      <c r="AC29" t="s">
        <v>393</v>
      </c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</row>
    <row r="30" spans="2:78" s="320" customFormat="1" ht="13.5" customHeight="1">
      <c r="B30" s="480">
        <v>22</v>
      </c>
      <c r="C30" s="990" t="s">
        <v>388</v>
      </c>
      <c r="D30" s="989" t="s">
        <v>389</v>
      </c>
      <c r="E30" s="987">
        <v>45452</v>
      </c>
      <c r="F30" s="991" t="s">
        <v>216</v>
      </c>
      <c r="G30" s="988">
        <v>0.41666666666666669</v>
      </c>
      <c r="H30" s="989">
        <v>19</v>
      </c>
      <c r="I30" s="989">
        <v>5</v>
      </c>
      <c r="M30" s="372"/>
      <c r="N30" s="2"/>
      <c r="O30" s="2"/>
      <c r="P30" s="371"/>
      <c r="Q30" s="357"/>
      <c r="R30" s="336"/>
      <c r="S30" s="363">
        <v>3</v>
      </c>
      <c r="T30" s="244" t="s">
        <v>259</v>
      </c>
      <c r="U30" s="244" t="s">
        <v>260</v>
      </c>
      <c r="V30" s="361">
        <v>32</v>
      </c>
      <c r="W30" s="331"/>
      <c r="X30" s="331"/>
      <c r="Y30"/>
      <c r="Z30" t="s">
        <v>353</v>
      </c>
      <c r="AA30"/>
      <c r="AB30" s="485"/>
      <c r="AC30" t="s">
        <v>353</v>
      </c>
      <c r="AD30" s="485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</row>
    <row r="31" spans="2:78" s="320" customFormat="1" ht="18" customHeight="1">
      <c r="B31" s="480">
        <v>23</v>
      </c>
      <c r="C31" s="990" t="s">
        <v>678</v>
      </c>
      <c r="D31" s="989" t="s">
        <v>677</v>
      </c>
      <c r="E31" s="987">
        <v>45452</v>
      </c>
      <c r="F31" s="991" t="s">
        <v>216</v>
      </c>
      <c r="G31" s="988">
        <v>0.41666666666666669</v>
      </c>
      <c r="H31" s="989">
        <v>19</v>
      </c>
      <c r="I31" s="989">
        <v>2</v>
      </c>
      <c r="M31" s="374" t="s">
        <v>185</v>
      </c>
      <c r="N31" s="2"/>
      <c r="O31" s="2"/>
      <c r="P31" s="371"/>
      <c r="Q31" s="357"/>
      <c r="R31" s="336"/>
      <c r="S31"/>
      <c r="T31" s="331"/>
      <c r="U31" s="331"/>
      <c r="V31" s="331"/>
      <c r="W31" s="331"/>
      <c r="X31" s="331"/>
      <c r="Y31"/>
      <c r="Z31" s="486">
        <v>44367.3125</v>
      </c>
      <c r="AA31" s="486"/>
      <c r="AB31" s="485"/>
      <c r="AC31" s="486">
        <v>44359.5</v>
      </c>
      <c r="AD31" s="485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</row>
    <row r="32" spans="2:78" ht="17.45" customHeight="1">
      <c r="B32" s="480">
        <v>24</v>
      </c>
      <c r="C32" s="990" t="s">
        <v>819</v>
      </c>
      <c r="D32" s="992" t="s">
        <v>820</v>
      </c>
      <c r="E32" s="987">
        <v>45452</v>
      </c>
      <c r="F32" s="991" t="s">
        <v>216</v>
      </c>
      <c r="G32" s="988">
        <v>0.41666666666666669</v>
      </c>
      <c r="H32" s="989">
        <v>19</v>
      </c>
      <c r="I32" s="989">
        <v>1</v>
      </c>
      <c r="M32" s="344" t="s">
        <v>204</v>
      </c>
      <c r="N32" s="345" t="s">
        <v>177</v>
      </c>
      <c r="O32" s="375">
        <v>44208</v>
      </c>
      <c r="P32" s="347" t="s">
        <v>249</v>
      </c>
      <c r="Q32" s="357"/>
      <c r="R32" s="336"/>
      <c r="S32" s="343" t="s">
        <v>195</v>
      </c>
      <c r="T32" s="331"/>
      <c r="U32" s="331"/>
      <c r="V32" s="331"/>
      <c r="W32" s="331"/>
      <c r="X32" s="331"/>
      <c r="Y32">
        <v>1</v>
      </c>
      <c r="Z32" t="s">
        <v>406</v>
      </c>
      <c r="AB32" s="485">
        <v>1</v>
      </c>
      <c r="AC32" t="s">
        <v>406</v>
      </c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</row>
    <row r="33" spans="2:78" ht="15.75">
      <c r="B33" s="480">
        <v>25</v>
      </c>
      <c r="C33" s="990" t="s">
        <v>212</v>
      </c>
      <c r="D33" s="989" t="s">
        <v>390</v>
      </c>
      <c r="E33" s="987">
        <v>45452</v>
      </c>
      <c r="F33" s="991" t="s">
        <v>216</v>
      </c>
      <c r="G33" s="988">
        <v>0.5</v>
      </c>
      <c r="H33" s="989">
        <v>19</v>
      </c>
      <c r="I33" s="989">
        <v>5</v>
      </c>
      <c r="J33" s="320"/>
      <c r="M33" s="349" t="s">
        <v>221</v>
      </c>
      <c r="N33" s="349" t="s">
        <v>222</v>
      </c>
      <c r="O33" s="349" t="s">
        <v>223</v>
      </c>
      <c r="P33" s="350" t="s">
        <v>4</v>
      </c>
      <c r="Q33" s="357"/>
      <c r="R33" s="336"/>
      <c r="S33" s="344" t="s">
        <v>190</v>
      </c>
      <c r="T33" s="345" t="s">
        <v>177</v>
      </c>
      <c r="U33" s="346">
        <v>44207</v>
      </c>
      <c r="V33" s="347" t="s">
        <v>322</v>
      </c>
      <c r="W33" s="331"/>
      <c r="X33" s="331"/>
      <c r="Y33">
        <v>2</v>
      </c>
      <c r="Z33" t="s">
        <v>407</v>
      </c>
      <c r="AB33" s="485">
        <v>2</v>
      </c>
      <c r="AC33" t="s">
        <v>407</v>
      </c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</row>
    <row r="34" spans="2:78">
      <c r="B34" s="480">
        <v>26</v>
      </c>
      <c r="C34" s="990" t="s">
        <v>685</v>
      </c>
      <c r="D34" s="989" t="s">
        <v>603</v>
      </c>
      <c r="E34" s="987">
        <v>45452</v>
      </c>
      <c r="F34" s="991" t="s">
        <v>216</v>
      </c>
      <c r="G34" s="988">
        <v>0.5</v>
      </c>
      <c r="H34" s="989">
        <v>19</v>
      </c>
      <c r="I34" s="989">
        <v>6</v>
      </c>
      <c r="J34" s="320"/>
      <c r="M34" s="360">
        <v>1</v>
      </c>
      <c r="N34" s="392" t="s">
        <v>261</v>
      </c>
      <c r="O34" s="392" t="s">
        <v>242</v>
      </c>
      <c r="P34" s="356">
        <v>31</v>
      </c>
      <c r="Q34" s="357"/>
      <c r="R34" s="336"/>
      <c r="S34" s="349" t="s">
        <v>221</v>
      </c>
      <c r="T34" s="349" t="s">
        <v>222</v>
      </c>
      <c r="U34" s="349" t="s">
        <v>223</v>
      </c>
      <c r="V34" s="350" t="s">
        <v>4</v>
      </c>
      <c r="W34" s="331"/>
      <c r="X34" s="331"/>
      <c r="Y34">
        <v>3</v>
      </c>
      <c r="Z34" t="s">
        <v>408</v>
      </c>
      <c r="AB34" s="485">
        <v>3</v>
      </c>
      <c r="AC34" t="s">
        <v>408</v>
      </c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</row>
    <row r="35" spans="2:78">
      <c r="B35" s="480">
        <v>27</v>
      </c>
      <c r="C35" s="990" t="s">
        <v>818</v>
      </c>
      <c r="D35" s="989" t="s">
        <v>817</v>
      </c>
      <c r="E35" s="987">
        <v>45452</v>
      </c>
      <c r="F35" s="991" t="s">
        <v>216</v>
      </c>
      <c r="G35" s="988">
        <v>0.5</v>
      </c>
      <c r="H35" s="989">
        <v>13</v>
      </c>
      <c r="I35" s="989">
        <v>1</v>
      </c>
      <c r="M35" s="372"/>
      <c r="N35" s="2"/>
      <c r="O35" s="2"/>
      <c r="P35" s="371"/>
      <c r="Q35" s="357"/>
      <c r="R35" s="336"/>
      <c r="S35" s="360">
        <v>1</v>
      </c>
      <c r="T35" s="387" t="s">
        <v>256</v>
      </c>
      <c r="U35" s="387" t="s">
        <v>235</v>
      </c>
      <c r="V35" s="361">
        <v>32</v>
      </c>
      <c r="W35" s="331"/>
      <c r="X35" s="331"/>
      <c r="Y35">
        <v>4</v>
      </c>
      <c r="Z35" t="s">
        <v>409</v>
      </c>
      <c r="AB35" s="485">
        <v>4</v>
      </c>
      <c r="AC35" t="s">
        <v>409</v>
      </c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</row>
    <row r="36" spans="2:78">
      <c r="B36" s="480">
        <v>28</v>
      </c>
      <c r="C36" s="990" t="s">
        <v>154</v>
      </c>
      <c r="D36" s="989" t="s">
        <v>159</v>
      </c>
      <c r="E36" s="987">
        <v>45452</v>
      </c>
      <c r="F36" s="991" t="s">
        <v>216</v>
      </c>
      <c r="G36" s="988">
        <v>0.5</v>
      </c>
      <c r="H36" s="989">
        <v>13</v>
      </c>
      <c r="I36" s="989">
        <v>13</v>
      </c>
      <c r="J36" s="320"/>
      <c r="K36" s="318"/>
      <c r="L36" s="318"/>
      <c r="M36" s="349" t="s">
        <v>221</v>
      </c>
      <c r="N36" s="349" t="s">
        <v>222</v>
      </c>
      <c r="O36" s="349" t="s">
        <v>223</v>
      </c>
      <c r="P36" s="350" t="s">
        <v>4</v>
      </c>
      <c r="Q36" s="357"/>
      <c r="R36" s="336"/>
      <c r="S36" s="349" t="s">
        <v>221</v>
      </c>
      <c r="T36" s="349" t="s">
        <v>222</v>
      </c>
      <c r="U36" s="349" t="s">
        <v>223</v>
      </c>
      <c r="V36" s="350" t="s">
        <v>4</v>
      </c>
      <c r="W36" s="331"/>
      <c r="X36" s="331"/>
      <c r="Y36">
        <v>6</v>
      </c>
      <c r="Z36" t="s">
        <v>405</v>
      </c>
      <c r="AC36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</row>
    <row r="37" spans="2:78" ht="17.25" customHeight="1">
      <c r="B37" s="480">
        <v>29</v>
      </c>
      <c r="C37" s="990" t="s">
        <v>383</v>
      </c>
      <c r="D37" s="989" t="s">
        <v>681</v>
      </c>
      <c r="E37" s="987">
        <v>45452</v>
      </c>
      <c r="F37" s="991" t="s">
        <v>216</v>
      </c>
      <c r="G37" s="988">
        <v>0.58333333333333337</v>
      </c>
      <c r="H37" s="989">
        <v>19</v>
      </c>
      <c r="I37" s="989">
        <v>3</v>
      </c>
      <c r="J37" s="320"/>
      <c r="K37" s="318"/>
      <c r="L37" s="318"/>
      <c r="M37" s="360">
        <v>1</v>
      </c>
      <c r="N37" s="355" t="s">
        <v>225</v>
      </c>
      <c r="O37" s="355" t="s">
        <v>226</v>
      </c>
      <c r="P37" s="361">
        <v>34</v>
      </c>
      <c r="Q37" s="357"/>
      <c r="R37" s="336"/>
      <c r="S37" s="363">
        <v>1</v>
      </c>
      <c r="T37" s="244" t="s">
        <v>225</v>
      </c>
      <c r="U37" s="244" t="s">
        <v>226</v>
      </c>
      <c r="V37" s="361">
        <v>32</v>
      </c>
      <c r="W37" s="331"/>
      <c r="X37" s="331"/>
      <c r="AC37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</row>
    <row r="38" spans="2:78">
      <c r="B38" s="480">
        <v>30</v>
      </c>
      <c r="C38" s="990" t="s">
        <v>816</v>
      </c>
      <c r="D38" s="989" t="s">
        <v>653</v>
      </c>
      <c r="E38" s="987">
        <v>45452</v>
      </c>
      <c r="F38" s="991" t="s">
        <v>216</v>
      </c>
      <c r="G38" s="988">
        <v>0.58333333333333337</v>
      </c>
      <c r="H38" s="989">
        <v>19</v>
      </c>
      <c r="I38" s="989">
        <v>5</v>
      </c>
      <c r="J38" s="320"/>
      <c r="K38" s="318"/>
      <c r="L38" s="318"/>
      <c r="M38" s="349" t="s">
        <v>221</v>
      </c>
      <c r="N38" s="349" t="s">
        <v>222</v>
      </c>
      <c r="O38" s="349" t="s">
        <v>223</v>
      </c>
      <c r="P38" s="350" t="s">
        <v>4</v>
      </c>
      <c r="Q38" s="357"/>
      <c r="R38" s="336"/>
      <c r="S38" s="349" t="s">
        <v>221</v>
      </c>
      <c r="T38" s="349" t="s">
        <v>222</v>
      </c>
      <c r="U38" s="349" t="s">
        <v>223</v>
      </c>
      <c r="V38" s="350" t="s">
        <v>4</v>
      </c>
      <c r="W38" s="331"/>
      <c r="X38" s="331"/>
      <c r="Y38">
        <v>6</v>
      </c>
      <c r="Z38" t="s">
        <v>405</v>
      </c>
      <c r="AC38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</row>
    <row r="39" spans="2:78" ht="17.25" customHeight="1">
      <c r="B39" s="480">
        <v>31</v>
      </c>
      <c r="C39" s="985" t="s">
        <v>814</v>
      </c>
      <c r="D39" s="986" t="s">
        <v>815</v>
      </c>
      <c r="E39" s="987">
        <v>45452</v>
      </c>
      <c r="F39" s="991" t="s">
        <v>216</v>
      </c>
      <c r="G39" s="988">
        <v>0.66666666666666663</v>
      </c>
      <c r="H39" s="989">
        <v>19</v>
      </c>
      <c r="I39" s="989">
        <v>3</v>
      </c>
      <c r="J39" s="320"/>
      <c r="K39" s="318"/>
      <c r="L39" s="318"/>
      <c r="M39" s="360">
        <v>1</v>
      </c>
      <c r="N39" s="355" t="s">
        <v>225</v>
      </c>
      <c r="O39" s="355" t="s">
        <v>226</v>
      </c>
      <c r="P39" s="361">
        <v>34</v>
      </c>
      <c r="Q39" s="357"/>
      <c r="R39" s="336"/>
      <c r="S39" s="363">
        <v>1</v>
      </c>
      <c r="T39" s="244" t="s">
        <v>225</v>
      </c>
      <c r="U39" s="244" t="s">
        <v>226</v>
      </c>
      <c r="V39" s="361">
        <v>32</v>
      </c>
      <c r="W39" s="331"/>
      <c r="X39" s="331"/>
      <c r="AC39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  <c r="BZ39" s="331"/>
    </row>
    <row r="40" spans="2:78">
      <c r="B40" s="480">
        <v>32</v>
      </c>
      <c r="C40" s="990" t="s">
        <v>198</v>
      </c>
      <c r="D40" s="989" t="s">
        <v>618</v>
      </c>
      <c r="E40" s="987">
        <v>45452</v>
      </c>
      <c r="F40" s="991" t="s">
        <v>216</v>
      </c>
      <c r="G40" s="988">
        <v>0.66666666666666663</v>
      </c>
      <c r="H40" s="989">
        <v>19</v>
      </c>
      <c r="I40" s="989">
        <v>5</v>
      </c>
      <c r="J40" s="320"/>
      <c r="K40" s="318"/>
      <c r="L40" s="318"/>
      <c r="M40" s="349" t="s">
        <v>221</v>
      </c>
      <c r="N40" s="349" t="s">
        <v>222</v>
      </c>
      <c r="O40" s="349" t="s">
        <v>223</v>
      </c>
      <c r="P40" s="350" t="s">
        <v>4</v>
      </c>
      <c r="Q40" s="357"/>
      <c r="R40" s="336"/>
      <c r="S40" s="349" t="s">
        <v>221</v>
      </c>
      <c r="T40" s="349" t="s">
        <v>222</v>
      </c>
      <c r="U40" s="349" t="s">
        <v>223</v>
      </c>
      <c r="V40" s="350" t="s">
        <v>4</v>
      </c>
      <c r="W40" s="331"/>
      <c r="X40" s="331"/>
      <c r="Y40">
        <v>6</v>
      </c>
      <c r="Z40" t="s">
        <v>405</v>
      </c>
      <c r="AC40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</row>
    <row r="41" spans="2:78" ht="17.25" customHeight="1">
      <c r="B41" s="244"/>
      <c r="C41" s="244"/>
      <c r="D41" s="324"/>
      <c r="E41" s="325"/>
      <c r="F41" s="324"/>
      <c r="G41" s="326"/>
      <c r="H41" s="324"/>
      <c r="I41" s="324"/>
      <c r="J41" s="320"/>
      <c r="K41" s="318"/>
      <c r="L41" s="318"/>
      <c r="M41" s="360">
        <v>1</v>
      </c>
      <c r="N41" s="355" t="s">
        <v>225</v>
      </c>
      <c r="O41" s="355" t="s">
        <v>226</v>
      </c>
      <c r="P41" s="361">
        <v>34</v>
      </c>
      <c r="Q41" s="357"/>
      <c r="R41" s="336"/>
      <c r="S41" s="363">
        <v>1</v>
      </c>
      <c r="T41" s="244" t="s">
        <v>225</v>
      </c>
      <c r="U41" s="244" t="s">
        <v>226</v>
      </c>
      <c r="V41" s="361">
        <v>32</v>
      </c>
      <c r="W41" s="331"/>
      <c r="X41" s="331"/>
      <c r="AC4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  <c r="BZ41" s="331"/>
    </row>
    <row r="42" spans="2:78">
      <c r="B42" s="478"/>
      <c r="C42" s="478" t="s">
        <v>195</v>
      </c>
      <c r="D42" s="478"/>
      <c r="E42" s="478"/>
      <c r="F42" s="478"/>
      <c r="G42" s="478"/>
      <c r="H42" s="478"/>
      <c r="I42" s="478"/>
      <c r="J42" s="320"/>
      <c r="K42" s="318"/>
      <c r="L42" s="318"/>
      <c r="M42" s="349" t="s">
        <v>221</v>
      </c>
      <c r="N42" s="349" t="s">
        <v>222</v>
      </c>
      <c r="O42" s="349" t="s">
        <v>223</v>
      </c>
      <c r="P42" s="350" t="s">
        <v>4</v>
      </c>
      <c r="Q42" s="357"/>
      <c r="R42" s="336"/>
      <c r="S42" s="349" t="s">
        <v>221</v>
      </c>
      <c r="T42" s="349" t="s">
        <v>222</v>
      </c>
      <c r="U42" s="349" t="s">
        <v>223</v>
      </c>
      <c r="V42" s="350" t="s">
        <v>4</v>
      </c>
      <c r="W42" s="331"/>
      <c r="X42" s="331"/>
      <c r="Y42">
        <v>6</v>
      </c>
      <c r="Z42" t="s">
        <v>405</v>
      </c>
      <c r="AC42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  <c r="BZ42" s="331"/>
    </row>
    <row r="43" spans="2:78" ht="17.25" customHeight="1">
      <c r="B43" s="479"/>
      <c r="C43" s="642" t="s">
        <v>821</v>
      </c>
      <c r="D43" s="324"/>
      <c r="E43" s="325"/>
      <c r="F43" s="324"/>
      <c r="G43" s="326"/>
      <c r="H43" s="324"/>
      <c r="I43" s="324"/>
      <c r="J43" s="320"/>
      <c r="K43" s="318"/>
      <c r="L43" s="318"/>
      <c r="M43" s="360">
        <v>1</v>
      </c>
      <c r="N43" s="355" t="s">
        <v>225</v>
      </c>
      <c r="O43" s="355" t="s">
        <v>226</v>
      </c>
      <c r="P43" s="361">
        <v>34</v>
      </c>
      <c r="Q43" s="357"/>
      <c r="R43" s="336"/>
      <c r="S43" s="363">
        <v>1</v>
      </c>
      <c r="T43" s="244" t="s">
        <v>225</v>
      </c>
      <c r="U43" s="244" t="s">
        <v>226</v>
      </c>
      <c r="V43" s="361">
        <v>32</v>
      </c>
      <c r="W43" s="331"/>
      <c r="X43" s="331"/>
      <c r="AC43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</row>
    <row r="44" spans="2:78" ht="15.75">
      <c r="B44" s="479">
        <v>1</v>
      </c>
      <c r="C44" s="990" t="s">
        <v>387</v>
      </c>
      <c r="D44" s="989" t="s">
        <v>351</v>
      </c>
      <c r="E44" s="987">
        <v>45458</v>
      </c>
      <c r="F44" s="991" t="s">
        <v>194</v>
      </c>
      <c r="G44" s="988">
        <v>0.33333333333333331</v>
      </c>
      <c r="H44" s="989">
        <v>40</v>
      </c>
      <c r="I44" s="989">
        <v>3</v>
      </c>
      <c r="M44" s="344" t="s">
        <v>187</v>
      </c>
      <c r="N44" s="345" t="s">
        <v>177</v>
      </c>
      <c r="O44" s="375">
        <v>44208</v>
      </c>
      <c r="P44" s="347" t="s">
        <v>249</v>
      </c>
      <c r="Q44" s="348"/>
      <c r="R44" s="336"/>
      <c r="S44" s="344" t="s">
        <v>187</v>
      </c>
      <c r="T44" s="345" t="s">
        <v>177</v>
      </c>
      <c r="U44" s="375">
        <v>44212</v>
      </c>
      <c r="V44" s="347" t="s">
        <v>322</v>
      </c>
      <c r="W44" s="331"/>
      <c r="X44" s="331"/>
      <c r="Y44">
        <v>3</v>
      </c>
      <c r="Z44" t="s">
        <v>396</v>
      </c>
      <c r="AB44">
        <v>3</v>
      </c>
      <c r="AC44" t="s">
        <v>396</v>
      </c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</row>
    <row r="45" spans="2:78" ht="17.25" customHeight="1">
      <c r="B45" s="480">
        <v>2</v>
      </c>
      <c r="C45" s="990" t="s">
        <v>214</v>
      </c>
      <c r="D45" s="989" t="s">
        <v>353</v>
      </c>
      <c r="E45" s="987">
        <v>45458</v>
      </c>
      <c r="F45" s="991" t="s">
        <v>194</v>
      </c>
      <c r="G45" s="988">
        <v>0.33333333333333331</v>
      </c>
      <c r="H45" s="989">
        <v>14</v>
      </c>
      <c r="I45" s="989">
        <v>6</v>
      </c>
      <c r="J45" s="320"/>
      <c r="K45" s="318"/>
      <c r="L45" s="318"/>
      <c r="M45" s="360">
        <v>1</v>
      </c>
      <c r="N45" s="355" t="s">
        <v>225</v>
      </c>
      <c r="O45" s="355" t="s">
        <v>226</v>
      </c>
      <c r="P45" s="361">
        <v>34</v>
      </c>
      <c r="Q45" s="357"/>
      <c r="R45" s="336"/>
      <c r="S45" s="363">
        <v>1</v>
      </c>
      <c r="T45" s="244" t="s">
        <v>225</v>
      </c>
      <c r="U45" s="244" t="s">
        <v>226</v>
      </c>
      <c r="V45" s="361">
        <v>32</v>
      </c>
      <c r="W45" s="331"/>
      <c r="X45" s="331"/>
      <c r="AC45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</row>
    <row r="46" spans="2:78">
      <c r="B46" s="479">
        <v>3</v>
      </c>
      <c r="C46" s="990" t="s">
        <v>214</v>
      </c>
      <c r="D46" s="989" t="s">
        <v>353</v>
      </c>
      <c r="E46" s="987">
        <v>45458</v>
      </c>
      <c r="F46" s="991" t="s">
        <v>194</v>
      </c>
      <c r="G46" s="988">
        <v>0.52083333333333337</v>
      </c>
      <c r="H46" s="989">
        <v>14</v>
      </c>
      <c r="I46" s="989">
        <v>7</v>
      </c>
      <c r="J46" s="320"/>
      <c r="K46" s="318"/>
      <c r="L46" s="318"/>
      <c r="M46" s="349" t="s">
        <v>221</v>
      </c>
      <c r="N46" s="349" t="s">
        <v>222</v>
      </c>
      <c r="O46" s="349" t="s">
        <v>223</v>
      </c>
      <c r="P46" s="350" t="s">
        <v>4</v>
      </c>
      <c r="Q46" s="357"/>
      <c r="R46" s="336"/>
      <c r="S46" s="349" t="s">
        <v>221</v>
      </c>
      <c r="T46" s="349" t="s">
        <v>222</v>
      </c>
      <c r="U46" s="349" t="s">
        <v>223</v>
      </c>
      <c r="V46" s="350" t="s">
        <v>4</v>
      </c>
      <c r="W46" s="331"/>
      <c r="X46" s="331"/>
      <c r="Y46">
        <v>6</v>
      </c>
      <c r="Z46" t="s">
        <v>405</v>
      </c>
      <c r="AC46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</row>
    <row r="47" spans="2:78" ht="17.25" customHeight="1">
      <c r="B47" s="480">
        <v>4</v>
      </c>
      <c r="C47" s="990" t="s">
        <v>214</v>
      </c>
      <c r="D47" s="989" t="s">
        <v>352</v>
      </c>
      <c r="E47" s="987">
        <v>45459</v>
      </c>
      <c r="F47" s="991" t="s">
        <v>216</v>
      </c>
      <c r="G47" s="988">
        <v>0.33333333333333331</v>
      </c>
      <c r="H47" s="989">
        <v>14</v>
      </c>
      <c r="I47" s="989">
        <v>6</v>
      </c>
      <c r="J47" s="320"/>
      <c r="K47" s="318"/>
      <c r="L47" s="318"/>
      <c r="M47" s="360">
        <v>1</v>
      </c>
      <c r="N47" s="355" t="s">
        <v>225</v>
      </c>
      <c r="O47" s="355" t="s">
        <v>226</v>
      </c>
      <c r="P47" s="361">
        <v>34</v>
      </c>
      <c r="Q47" s="357"/>
      <c r="R47" s="336"/>
      <c r="S47" s="363">
        <v>1</v>
      </c>
      <c r="T47" s="244" t="s">
        <v>225</v>
      </c>
      <c r="U47" s="244" t="s">
        <v>226</v>
      </c>
      <c r="V47" s="361">
        <v>32</v>
      </c>
      <c r="W47" s="331"/>
      <c r="X47" s="331"/>
      <c r="AC47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</row>
    <row r="48" spans="2:78">
      <c r="B48" s="479">
        <v>5</v>
      </c>
      <c r="C48" s="990" t="s">
        <v>214</v>
      </c>
      <c r="D48" s="989" t="s">
        <v>352</v>
      </c>
      <c r="E48" s="987">
        <v>45459</v>
      </c>
      <c r="F48" s="991" t="s">
        <v>216</v>
      </c>
      <c r="G48" s="988">
        <v>0.52083333333333337</v>
      </c>
      <c r="H48" s="989">
        <v>14</v>
      </c>
      <c r="I48" s="989">
        <v>7</v>
      </c>
      <c r="J48" s="320"/>
      <c r="K48" s="318"/>
      <c r="L48" s="318"/>
      <c r="M48" s="349" t="s">
        <v>221</v>
      </c>
      <c r="N48" s="349" t="s">
        <v>222</v>
      </c>
      <c r="O48" s="349" t="s">
        <v>223</v>
      </c>
      <c r="P48" s="350" t="s">
        <v>4</v>
      </c>
      <c r="Q48" s="357"/>
      <c r="R48" s="336"/>
      <c r="S48" s="349" t="s">
        <v>221</v>
      </c>
      <c r="T48" s="349" t="s">
        <v>222</v>
      </c>
      <c r="U48" s="349" t="s">
        <v>223</v>
      </c>
      <c r="V48" s="350" t="s">
        <v>4</v>
      </c>
      <c r="W48" s="331"/>
      <c r="X48" s="331"/>
      <c r="Y48">
        <v>6</v>
      </c>
      <c r="Z48" t="s">
        <v>405</v>
      </c>
      <c r="AC48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</row>
    <row r="49" spans="2:78" ht="17.25" customHeight="1">
      <c r="B49" s="480">
        <v>6</v>
      </c>
      <c r="C49" s="990" t="s">
        <v>189</v>
      </c>
      <c r="D49" s="989" t="s">
        <v>149</v>
      </c>
      <c r="E49" s="987">
        <v>45446</v>
      </c>
      <c r="F49" s="991" t="s">
        <v>197</v>
      </c>
      <c r="G49" s="988">
        <v>0.375</v>
      </c>
      <c r="H49" s="989"/>
      <c r="I49" s="989">
        <v>5</v>
      </c>
      <c r="J49" s="320"/>
      <c r="K49" s="318"/>
      <c r="L49" s="318"/>
      <c r="M49" s="360">
        <v>1</v>
      </c>
      <c r="N49" s="355" t="s">
        <v>225</v>
      </c>
      <c r="O49" s="355" t="s">
        <v>226</v>
      </c>
      <c r="P49" s="361">
        <v>34</v>
      </c>
      <c r="Q49" s="357"/>
      <c r="R49" s="336"/>
      <c r="S49" s="363">
        <v>1</v>
      </c>
      <c r="T49" s="244" t="s">
        <v>225</v>
      </c>
      <c r="U49" s="244" t="s">
        <v>226</v>
      </c>
      <c r="V49" s="361">
        <v>32</v>
      </c>
      <c r="W49" s="331"/>
      <c r="X49" s="331"/>
      <c r="AC49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</row>
    <row r="50" spans="2:78">
      <c r="B50" s="480"/>
      <c r="C50" s="244"/>
      <c r="D50" s="244"/>
      <c r="E50" s="244"/>
      <c r="F50" s="244"/>
      <c r="G50" s="244"/>
      <c r="H50" s="324"/>
      <c r="I50" s="645"/>
      <c r="J50" s="320"/>
      <c r="K50" s="318"/>
      <c r="L50" s="318"/>
      <c r="M50" s="349" t="s">
        <v>221</v>
      </c>
      <c r="N50" s="349" t="s">
        <v>222</v>
      </c>
      <c r="O50" s="349" t="s">
        <v>223</v>
      </c>
      <c r="P50" s="350" t="s">
        <v>4</v>
      </c>
      <c r="Q50" s="357"/>
      <c r="R50" s="336"/>
      <c r="S50" s="349" t="s">
        <v>221</v>
      </c>
      <c r="T50" s="349" t="s">
        <v>222</v>
      </c>
      <c r="U50" s="349" t="s">
        <v>223</v>
      </c>
      <c r="V50" s="350" t="s">
        <v>4</v>
      </c>
      <c r="W50" s="331"/>
      <c r="X50" s="331"/>
      <c r="Y50">
        <v>6</v>
      </c>
      <c r="Z50" t="s">
        <v>405</v>
      </c>
      <c r="AC50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31"/>
    </row>
    <row r="51" spans="2:78" ht="17.25" customHeight="1">
      <c r="B51" s="480"/>
      <c r="C51" s="642" t="s">
        <v>595</v>
      </c>
      <c r="D51" s="244"/>
      <c r="E51" s="244"/>
      <c r="F51" s="244"/>
      <c r="G51" s="244"/>
      <c r="H51" s="324"/>
      <c r="I51" s="645"/>
      <c r="J51" s="320"/>
      <c r="K51" s="318"/>
      <c r="L51" s="318"/>
      <c r="M51" s="360">
        <v>1</v>
      </c>
      <c r="N51" s="355" t="s">
        <v>225</v>
      </c>
      <c r="O51" s="355" t="s">
        <v>226</v>
      </c>
      <c r="P51" s="361">
        <v>34</v>
      </c>
      <c r="Q51" s="357"/>
      <c r="R51" s="336"/>
      <c r="S51" s="363">
        <v>1</v>
      </c>
      <c r="T51" s="244" t="s">
        <v>225</v>
      </c>
      <c r="U51" s="244" t="s">
        <v>226</v>
      </c>
      <c r="V51" s="361">
        <v>32</v>
      </c>
      <c r="W51" s="331"/>
      <c r="X51" s="331"/>
      <c r="AC5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</row>
    <row r="52" spans="2:78" ht="15.75">
      <c r="B52" s="244"/>
      <c r="C52" s="990"/>
      <c r="D52" s="989"/>
      <c r="E52" s="987"/>
      <c r="F52" s="991"/>
      <c r="G52" s="988"/>
      <c r="H52" s="989"/>
      <c r="I52" s="989"/>
      <c r="M52" s="363"/>
      <c r="N52" s="377"/>
      <c r="O52" s="377"/>
      <c r="P52" s="361"/>
      <c r="Q52" s="335"/>
      <c r="R52" s="336"/>
      <c r="S52" s="344"/>
      <c r="T52" s="345"/>
      <c r="U52" s="375"/>
      <c r="V52" s="347"/>
      <c r="W52" s="352"/>
      <c r="X52" s="331"/>
      <c r="AC52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</row>
    <row r="53" spans="2:78" ht="15.75">
      <c r="B53" s="244">
        <v>7</v>
      </c>
      <c r="C53" s="985" t="s">
        <v>814</v>
      </c>
      <c r="D53" s="986" t="s">
        <v>815</v>
      </c>
      <c r="E53" s="987">
        <v>45457</v>
      </c>
      <c r="F53" s="991" t="s">
        <v>823</v>
      </c>
      <c r="G53" s="988">
        <v>0.70833333333333337</v>
      </c>
      <c r="H53" s="989">
        <v>14</v>
      </c>
      <c r="I53" s="989">
        <v>3</v>
      </c>
      <c r="M53" s="363"/>
      <c r="N53" s="377"/>
      <c r="O53" s="377"/>
      <c r="P53" s="361"/>
      <c r="Q53" s="335"/>
      <c r="R53" s="336"/>
      <c r="S53" s="344"/>
      <c r="T53" s="345"/>
      <c r="U53" s="375"/>
      <c r="V53" s="347"/>
      <c r="W53" s="352"/>
      <c r="X53" s="331"/>
      <c r="AC53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</row>
    <row r="54" spans="2:78" ht="15.75">
      <c r="B54" s="244">
        <v>8</v>
      </c>
      <c r="C54" s="990" t="s">
        <v>198</v>
      </c>
      <c r="D54" s="989" t="s">
        <v>618</v>
      </c>
      <c r="E54" s="987">
        <v>45456</v>
      </c>
      <c r="F54" s="991" t="s">
        <v>824</v>
      </c>
      <c r="G54" s="988">
        <v>0.70833333333333337</v>
      </c>
      <c r="H54" s="989">
        <v>14</v>
      </c>
      <c r="I54" s="989">
        <v>5</v>
      </c>
      <c r="M54" s="363"/>
      <c r="N54" s="377"/>
      <c r="O54" s="377"/>
      <c r="P54" s="361"/>
      <c r="Q54" s="335"/>
      <c r="R54" s="336"/>
      <c r="S54" s="344"/>
      <c r="T54" s="345"/>
      <c r="U54" s="375"/>
      <c r="V54" s="347"/>
      <c r="W54" s="352"/>
      <c r="X54" s="331"/>
      <c r="AC54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</row>
    <row r="55" spans="2:78" ht="15.75">
      <c r="B55" s="244">
        <v>9</v>
      </c>
      <c r="C55" s="990" t="s">
        <v>203</v>
      </c>
      <c r="D55" s="989" t="s">
        <v>164</v>
      </c>
      <c r="E55" s="987">
        <v>45454</v>
      </c>
      <c r="F55" s="991" t="s">
        <v>216</v>
      </c>
      <c r="G55" s="988">
        <v>0.70833333333333337</v>
      </c>
      <c r="H55" s="989">
        <v>13</v>
      </c>
      <c r="I55" s="989">
        <v>9</v>
      </c>
      <c r="M55" s="363"/>
      <c r="N55" s="377"/>
      <c r="O55" s="377"/>
      <c r="P55" s="361"/>
      <c r="Q55" s="335"/>
      <c r="R55" s="336"/>
      <c r="S55" s="344"/>
      <c r="T55" s="345"/>
      <c r="U55" s="375"/>
      <c r="V55" s="347"/>
      <c r="W55" s="352"/>
      <c r="X55" s="331"/>
      <c r="AC55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</row>
    <row r="56" spans="2:78" ht="15.75">
      <c r="B56" s="244">
        <v>10</v>
      </c>
      <c r="C56" s="990" t="s">
        <v>203</v>
      </c>
      <c r="D56" s="989" t="s">
        <v>164</v>
      </c>
      <c r="E56" s="987">
        <v>45453</v>
      </c>
      <c r="F56" s="991" t="s">
        <v>216</v>
      </c>
      <c r="G56" s="988">
        <v>0.70833333333333337</v>
      </c>
      <c r="H56" s="989">
        <v>13</v>
      </c>
      <c r="I56" s="989">
        <v>10</v>
      </c>
      <c r="M56" s="363"/>
      <c r="N56" s="377"/>
      <c r="O56" s="377"/>
      <c r="P56" s="361"/>
      <c r="Q56" s="335"/>
      <c r="R56" s="336"/>
      <c r="S56" s="344"/>
      <c r="T56" s="345"/>
      <c r="U56" s="375"/>
      <c r="V56" s="347"/>
      <c r="W56" s="352"/>
      <c r="X56" s="331"/>
      <c r="AC56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</row>
    <row r="57" spans="2:78" ht="15.75">
      <c r="B57" s="244">
        <v>11</v>
      </c>
      <c r="C57" s="990" t="s">
        <v>209</v>
      </c>
      <c r="D57" s="989" t="s">
        <v>356</v>
      </c>
      <c r="E57" s="987">
        <v>45446</v>
      </c>
      <c r="F57" s="991" t="s">
        <v>197</v>
      </c>
      <c r="G57" s="988">
        <v>0.54166666666666663</v>
      </c>
      <c r="H57" s="989">
        <v>34</v>
      </c>
      <c r="I57" s="989">
        <v>19</v>
      </c>
      <c r="M57" s="363"/>
      <c r="N57" s="377"/>
      <c r="O57" s="377"/>
      <c r="P57" s="361"/>
      <c r="Q57" s="335"/>
      <c r="R57" s="336"/>
      <c r="S57" s="344"/>
      <c r="T57" s="345"/>
      <c r="U57" s="375"/>
      <c r="V57" s="347"/>
      <c r="W57" s="352"/>
      <c r="X57" s="331"/>
      <c r="AC57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</row>
    <row r="58" spans="2:78" ht="15.75">
      <c r="B58" s="244">
        <v>12</v>
      </c>
      <c r="C58" s="990" t="s">
        <v>209</v>
      </c>
      <c r="D58" s="989" t="s">
        <v>356</v>
      </c>
      <c r="E58" s="987">
        <v>45446</v>
      </c>
      <c r="F58" s="991" t="s">
        <v>197</v>
      </c>
      <c r="G58" s="988">
        <v>0.54166666666666663</v>
      </c>
      <c r="H58" s="989">
        <v>32</v>
      </c>
      <c r="I58" s="989">
        <v>15</v>
      </c>
      <c r="M58" s="363"/>
      <c r="N58" s="377"/>
      <c r="O58" s="377"/>
      <c r="P58" s="361"/>
      <c r="Q58" s="335"/>
      <c r="R58" s="336"/>
      <c r="S58" s="344"/>
      <c r="T58" s="345"/>
      <c r="U58" s="375"/>
      <c r="V58" s="347"/>
      <c r="W58" s="352"/>
      <c r="X58" s="331"/>
      <c r="AC58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</row>
    <row r="59" spans="2:78" ht="15.75">
      <c r="B59" s="244">
        <v>13</v>
      </c>
      <c r="C59" s="990" t="s">
        <v>212</v>
      </c>
      <c r="D59" s="989" t="s">
        <v>390</v>
      </c>
      <c r="E59" s="987">
        <v>45446</v>
      </c>
      <c r="F59" s="991" t="s">
        <v>197</v>
      </c>
      <c r="G59" s="988">
        <v>0.54166666666666663</v>
      </c>
      <c r="H59" s="989">
        <v>19</v>
      </c>
      <c r="I59" s="989">
        <v>5</v>
      </c>
      <c r="M59" s="363"/>
      <c r="N59" s="377"/>
      <c r="O59" s="377"/>
      <c r="P59" s="361"/>
      <c r="Q59" s="335"/>
      <c r="R59" s="336"/>
      <c r="S59" s="344"/>
      <c r="T59" s="345"/>
      <c r="U59" s="375"/>
      <c r="V59" s="347"/>
      <c r="W59" s="352"/>
      <c r="X59" s="331"/>
      <c r="AC59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</row>
    <row r="60" spans="2:78" ht="15.75">
      <c r="B60" s="244">
        <v>14</v>
      </c>
      <c r="C60" s="990" t="s">
        <v>209</v>
      </c>
      <c r="D60" s="989" t="s">
        <v>355</v>
      </c>
      <c r="E60" s="987">
        <v>45446</v>
      </c>
      <c r="F60" s="991" t="s">
        <v>197</v>
      </c>
      <c r="G60" s="988">
        <v>0.375</v>
      </c>
      <c r="H60" s="989">
        <v>34</v>
      </c>
      <c r="I60" s="989">
        <v>19</v>
      </c>
      <c r="M60" s="363"/>
      <c r="N60" s="377"/>
      <c r="O60" s="377"/>
      <c r="P60" s="361"/>
      <c r="Q60" s="335"/>
      <c r="R60" s="336"/>
      <c r="S60" s="344"/>
      <c r="T60" s="345"/>
      <c r="U60" s="375"/>
      <c r="V60" s="347"/>
      <c r="W60" s="352"/>
      <c r="X60" s="331"/>
      <c r="AC60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</row>
    <row r="61" spans="2:78" ht="15.75">
      <c r="B61" s="244">
        <v>15</v>
      </c>
      <c r="C61" s="990" t="s">
        <v>209</v>
      </c>
      <c r="D61" s="989" t="s">
        <v>355</v>
      </c>
      <c r="E61" s="987">
        <v>45446</v>
      </c>
      <c r="F61" s="991" t="s">
        <v>197</v>
      </c>
      <c r="G61" s="988">
        <v>0.375</v>
      </c>
      <c r="H61" s="989">
        <v>32</v>
      </c>
      <c r="I61" s="989">
        <v>15</v>
      </c>
      <c r="M61" s="363"/>
      <c r="N61" s="377"/>
      <c r="O61" s="377"/>
      <c r="P61" s="361"/>
      <c r="Q61" s="335"/>
      <c r="R61" s="336"/>
      <c r="S61" s="344"/>
      <c r="T61" s="345"/>
      <c r="U61" s="375"/>
      <c r="V61" s="347"/>
      <c r="W61" s="352"/>
      <c r="X61" s="331"/>
      <c r="AC6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</row>
    <row r="62" spans="2:78" ht="13.5" customHeight="1">
      <c r="B62" s="244">
        <v>16</v>
      </c>
      <c r="C62" s="990" t="s">
        <v>685</v>
      </c>
      <c r="D62" s="989" t="s">
        <v>603</v>
      </c>
      <c r="E62" s="987">
        <v>45446</v>
      </c>
      <c r="F62" s="991" t="s">
        <v>197</v>
      </c>
      <c r="G62" s="988">
        <v>0.375</v>
      </c>
      <c r="H62" s="989"/>
      <c r="I62" s="989">
        <v>6</v>
      </c>
      <c r="M62" s="363"/>
      <c r="N62" s="377"/>
      <c r="O62" s="377"/>
      <c r="P62" s="361"/>
      <c r="Q62" s="335"/>
      <c r="R62" s="336"/>
      <c r="S62" s="344"/>
      <c r="T62" s="345"/>
      <c r="U62" s="375"/>
      <c r="V62" s="347"/>
      <c r="W62" s="352"/>
      <c r="X62" s="331"/>
      <c r="AC62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</row>
    <row r="63" spans="2:78">
      <c r="B63" s="244">
        <v>17</v>
      </c>
      <c r="C63" s="990" t="s">
        <v>388</v>
      </c>
      <c r="D63" s="989" t="s">
        <v>389</v>
      </c>
      <c r="E63" s="987">
        <v>45446</v>
      </c>
      <c r="F63" s="991" t="s">
        <v>197</v>
      </c>
      <c r="G63" s="988">
        <v>0.375</v>
      </c>
      <c r="H63" s="989"/>
      <c r="I63" s="989">
        <v>5</v>
      </c>
      <c r="M63" s="363">
        <v>4</v>
      </c>
      <c r="N63" s="377" t="s">
        <v>300</v>
      </c>
      <c r="O63" s="377" t="s">
        <v>301</v>
      </c>
      <c r="P63" s="361">
        <v>13</v>
      </c>
      <c r="Q63" s="335"/>
      <c r="R63" s="336"/>
      <c r="S63" s="349" t="s">
        <v>221</v>
      </c>
      <c r="T63" s="349" t="s">
        <v>222</v>
      </c>
      <c r="U63" s="349" t="s">
        <v>223</v>
      </c>
      <c r="V63" s="350" t="s">
        <v>4</v>
      </c>
      <c r="W63" s="331"/>
      <c r="X63" s="331"/>
      <c r="AB63" s="485">
        <v>12</v>
      </c>
      <c r="AC63" t="s">
        <v>412</v>
      </c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</row>
    <row r="64" spans="2:78">
      <c r="B64" s="244">
        <v>18</v>
      </c>
      <c r="C64" s="990" t="s">
        <v>157</v>
      </c>
      <c r="D64" s="989" t="s">
        <v>158</v>
      </c>
      <c r="E64" s="987">
        <v>45459</v>
      </c>
      <c r="F64" s="991" t="s">
        <v>216</v>
      </c>
      <c r="G64" s="988">
        <v>0.70833333333333337</v>
      </c>
      <c r="H64" s="989" t="s">
        <v>207</v>
      </c>
      <c r="I64" s="989">
        <v>3</v>
      </c>
      <c r="J64" s="320"/>
      <c r="K64" s="318"/>
      <c r="L64" s="318"/>
      <c r="M64" s="349" t="s">
        <v>221</v>
      </c>
      <c r="N64" s="349" t="s">
        <v>222</v>
      </c>
      <c r="O64" s="349" t="s">
        <v>223</v>
      </c>
      <c r="P64" s="350" t="s">
        <v>4</v>
      </c>
      <c r="Q64" s="357"/>
      <c r="R64" s="336"/>
      <c r="S64" s="349" t="s">
        <v>221</v>
      </c>
      <c r="T64" s="349" t="s">
        <v>222</v>
      </c>
      <c r="U64" s="349" t="s">
        <v>223</v>
      </c>
      <c r="V64" s="350" t="s">
        <v>4</v>
      </c>
      <c r="W64" s="331"/>
      <c r="X64" s="331"/>
      <c r="Y64">
        <v>6</v>
      </c>
      <c r="Z64" t="s">
        <v>405</v>
      </c>
      <c r="AC64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</row>
    <row r="65" spans="2:78">
      <c r="B65" s="244">
        <v>19</v>
      </c>
      <c r="C65" s="990" t="s">
        <v>157</v>
      </c>
      <c r="D65" s="989" t="s">
        <v>158</v>
      </c>
      <c r="E65" s="987">
        <v>45459</v>
      </c>
      <c r="F65" s="991" t="s">
        <v>216</v>
      </c>
      <c r="G65" s="988">
        <v>0.52083333333333337</v>
      </c>
      <c r="H65" s="989" t="s">
        <v>207</v>
      </c>
      <c r="I65" s="989">
        <v>3</v>
      </c>
      <c r="J65" s="320"/>
      <c r="K65" s="318"/>
      <c r="L65" s="318"/>
      <c r="M65" s="349" t="s">
        <v>221</v>
      </c>
      <c r="N65" s="349" t="s">
        <v>222</v>
      </c>
      <c r="O65" s="349" t="s">
        <v>223</v>
      </c>
      <c r="P65" s="350" t="s">
        <v>4</v>
      </c>
      <c r="Q65" s="357"/>
      <c r="R65" s="336"/>
      <c r="S65" s="349" t="s">
        <v>221</v>
      </c>
      <c r="T65" s="349" t="s">
        <v>222</v>
      </c>
      <c r="U65" s="349" t="s">
        <v>223</v>
      </c>
      <c r="V65" s="350" t="s">
        <v>4</v>
      </c>
      <c r="W65" s="331"/>
      <c r="X65" s="331"/>
      <c r="Y65">
        <v>6</v>
      </c>
      <c r="Z65" t="s">
        <v>405</v>
      </c>
      <c r="AC65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</row>
    <row r="66" spans="2:78" ht="17.25" customHeight="1">
      <c r="B66" s="244">
        <v>20</v>
      </c>
      <c r="C66" s="990" t="s">
        <v>157</v>
      </c>
      <c r="D66" s="989" t="s">
        <v>158</v>
      </c>
      <c r="E66" s="987">
        <v>45459</v>
      </c>
      <c r="F66" s="991" t="s">
        <v>216</v>
      </c>
      <c r="G66" s="988">
        <v>0.33333333333333331</v>
      </c>
      <c r="H66" s="989" t="s">
        <v>207</v>
      </c>
      <c r="I66" s="989">
        <v>3</v>
      </c>
      <c r="J66" s="320"/>
      <c r="K66" s="318"/>
      <c r="L66" s="318"/>
      <c r="M66" s="360">
        <v>1</v>
      </c>
      <c r="N66" s="355" t="s">
        <v>225</v>
      </c>
      <c r="O66" s="355" t="s">
        <v>226</v>
      </c>
      <c r="P66" s="361">
        <v>34</v>
      </c>
      <c r="Q66" s="357"/>
      <c r="R66" s="336"/>
      <c r="S66" s="363">
        <v>1</v>
      </c>
      <c r="T66" s="244" t="s">
        <v>225</v>
      </c>
      <c r="U66" s="244" t="s">
        <v>226</v>
      </c>
      <c r="V66" s="361">
        <v>32</v>
      </c>
      <c r="W66" s="331"/>
      <c r="X66" s="331"/>
      <c r="AC66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</row>
    <row r="67" spans="2:78">
      <c r="B67" s="244">
        <v>21</v>
      </c>
      <c r="C67" s="990" t="s">
        <v>157</v>
      </c>
      <c r="D67" s="989" t="s">
        <v>158</v>
      </c>
      <c r="E67" s="987">
        <v>45458</v>
      </c>
      <c r="F67" s="991" t="s">
        <v>194</v>
      </c>
      <c r="G67" s="988">
        <v>0.70833333333333337</v>
      </c>
      <c r="H67" s="989" t="s">
        <v>207</v>
      </c>
      <c r="I67" s="989">
        <v>3</v>
      </c>
      <c r="J67" s="320"/>
      <c r="K67" s="318"/>
      <c r="L67" s="318"/>
      <c r="M67" s="349" t="s">
        <v>221</v>
      </c>
      <c r="N67" s="349" t="s">
        <v>222</v>
      </c>
      <c r="O67" s="349" t="s">
        <v>223</v>
      </c>
      <c r="P67" s="350" t="s">
        <v>4</v>
      </c>
      <c r="Q67" s="357"/>
      <c r="R67" s="336"/>
      <c r="S67" s="349" t="s">
        <v>221</v>
      </c>
      <c r="T67" s="349" t="s">
        <v>222</v>
      </c>
      <c r="U67" s="349" t="s">
        <v>223</v>
      </c>
      <c r="V67" s="350" t="s">
        <v>4</v>
      </c>
      <c r="W67" s="331"/>
      <c r="X67" s="331"/>
      <c r="Y67">
        <v>6</v>
      </c>
      <c r="Z67" t="s">
        <v>405</v>
      </c>
      <c r="AC67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</row>
    <row r="68" spans="2:78" ht="17.25" customHeight="1">
      <c r="B68" s="244">
        <v>22</v>
      </c>
      <c r="C68" s="990" t="s">
        <v>157</v>
      </c>
      <c r="D68" s="989" t="s">
        <v>158</v>
      </c>
      <c r="E68" s="987">
        <v>45458</v>
      </c>
      <c r="F68" s="991" t="s">
        <v>194</v>
      </c>
      <c r="G68" s="988">
        <v>0.52083333333333337</v>
      </c>
      <c r="H68" s="989" t="s">
        <v>207</v>
      </c>
      <c r="I68" s="989">
        <v>3</v>
      </c>
      <c r="J68" s="320"/>
      <c r="K68" s="318"/>
      <c r="L68" s="318"/>
      <c r="M68" s="360">
        <v>1</v>
      </c>
      <c r="N68" s="355" t="s">
        <v>225</v>
      </c>
      <c r="O68" s="355" t="s">
        <v>226</v>
      </c>
      <c r="P68" s="361">
        <v>34</v>
      </c>
      <c r="Q68" s="357"/>
      <c r="R68" s="336"/>
      <c r="S68" s="363">
        <v>1</v>
      </c>
      <c r="T68" s="244" t="s">
        <v>225</v>
      </c>
      <c r="U68" s="244" t="s">
        <v>226</v>
      </c>
      <c r="V68" s="361">
        <v>32</v>
      </c>
      <c r="W68" s="331"/>
      <c r="X68" s="331"/>
      <c r="AC68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</row>
    <row r="69" spans="2:78" s="836" customFormat="1">
      <c r="B69" s="244">
        <v>23</v>
      </c>
      <c r="C69" s="990" t="s">
        <v>157</v>
      </c>
      <c r="D69" s="989" t="s">
        <v>158</v>
      </c>
      <c r="E69" s="987">
        <v>45458</v>
      </c>
      <c r="F69" s="991" t="s">
        <v>194</v>
      </c>
      <c r="G69" s="988">
        <v>0.33333333333333331</v>
      </c>
      <c r="H69" s="989" t="s">
        <v>207</v>
      </c>
      <c r="I69" s="989">
        <v>3</v>
      </c>
      <c r="J69" s="994"/>
      <c r="K69" s="995"/>
      <c r="L69" s="995"/>
      <c r="M69" s="996" t="s">
        <v>221</v>
      </c>
      <c r="N69" s="996" t="s">
        <v>222</v>
      </c>
      <c r="O69" s="996" t="s">
        <v>223</v>
      </c>
      <c r="P69" s="997" t="s">
        <v>4</v>
      </c>
      <c r="Q69" s="998"/>
      <c r="R69" s="999"/>
      <c r="S69" s="996" t="s">
        <v>221</v>
      </c>
      <c r="T69" s="996" t="s">
        <v>222</v>
      </c>
      <c r="U69" s="996" t="s">
        <v>223</v>
      </c>
      <c r="V69" s="997" t="s">
        <v>4</v>
      </c>
      <c r="Y69" s="836">
        <v>6</v>
      </c>
      <c r="Z69" s="836" t="s">
        <v>405</v>
      </c>
      <c r="AB69" s="1000"/>
      <c r="AD69" s="1000"/>
    </row>
    <row r="70" spans="2:78" s="836" customFormat="1">
      <c r="B70" s="244">
        <v>24</v>
      </c>
      <c r="C70" s="990" t="s">
        <v>157</v>
      </c>
      <c r="D70" s="989" t="s">
        <v>158</v>
      </c>
      <c r="E70" s="987">
        <v>45452</v>
      </c>
      <c r="F70" s="991" t="s">
        <v>216</v>
      </c>
      <c r="G70" s="988">
        <v>0.70833333333333337</v>
      </c>
      <c r="H70" s="989" t="s">
        <v>207</v>
      </c>
      <c r="I70" s="989">
        <v>3</v>
      </c>
      <c r="AB70" s="1000"/>
      <c r="AC70" s="1000"/>
      <c r="AD70" s="1000"/>
    </row>
    <row r="71" spans="2:78" s="836" customFormat="1">
      <c r="B71" s="244">
        <v>25</v>
      </c>
      <c r="C71" s="990" t="s">
        <v>157</v>
      </c>
      <c r="D71" s="989" t="s">
        <v>158</v>
      </c>
      <c r="E71" s="987">
        <v>45452</v>
      </c>
      <c r="F71" s="991" t="s">
        <v>216</v>
      </c>
      <c r="G71" s="988">
        <v>0.52083333333333337</v>
      </c>
      <c r="H71" s="989" t="s">
        <v>207</v>
      </c>
      <c r="I71" s="989">
        <v>3</v>
      </c>
      <c r="AB71" s="1000"/>
      <c r="AC71" s="1000"/>
      <c r="AD71" s="1000"/>
    </row>
    <row r="72" spans="2:78" s="836" customFormat="1">
      <c r="B72" s="244">
        <v>26</v>
      </c>
      <c r="C72" s="990" t="s">
        <v>157</v>
      </c>
      <c r="D72" s="989" t="s">
        <v>158</v>
      </c>
      <c r="E72" s="987">
        <v>45452</v>
      </c>
      <c r="F72" s="991" t="s">
        <v>216</v>
      </c>
      <c r="G72" s="988">
        <v>0.33333333333333331</v>
      </c>
      <c r="H72" s="989" t="s">
        <v>207</v>
      </c>
      <c r="I72" s="989">
        <v>3</v>
      </c>
      <c r="AB72" s="1000"/>
      <c r="AC72" s="1000"/>
      <c r="AD72" s="1000"/>
    </row>
    <row r="73" spans="2:78" s="836" customFormat="1">
      <c r="B73" s="244">
        <v>27</v>
      </c>
      <c r="C73" s="990" t="s">
        <v>699</v>
      </c>
      <c r="D73" s="989" t="s">
        <v>700</v>
      </c>
      <c r="E73" s="987">
        <v>45459</v>
      </c>
      <c r="F73" s="991" t="s">
        <v>216</v>
      </c>
      <c r="G73" s="988">
        <v>0.70833333333333337</v>
      </c>
      <c r="H73" s="1019" t="s">
        <v>829</v>
      </c>
      <c r="I73" s="989">
        <v>4</v>
      </c>
      <c r="J73" s="994"/>
      <c r="K73" s="995"/>
      <c r="L73" s="995"/>
      <c r="M73" s="996" t="s">
        <v>221</v>
      </c>
      <c r="N73" s="996" t="s">
        <v>222</v>
      </c>
      <c r="O73" s="996" t="s">
        <v>223</v>
      </c>
      <c r="P73" s="997" t="s">
        <v>4</v>
      </c>
      <c r="Q73" s="998"/>
      <c r="R73" s="999"/>
      <c r="S73" s="996" t="s">
        <v>221</v>
      </c>
      <c r="T73" s="996" t="s">
        <v>222</v>
      </c>
      <c r="U73" s="996" t="s">
        <v>223</v>
      </c>
      <c r="V73" s="997" t="s">
        <v>4</v>
      </c>
      <c r="Y73" s="836">
        <v>6</v>
      </c>
      <c r="Z73" s="836" t="s">
        <v>405</v>
      </c>
      <c r="AB73" s="1000"/>
      <c r="AD73" s="1000"/>
    </row>
    <row r="74" spans="2:78" s="836" customFormat="1" ht="17.25" customHeight="1">
      <c r="B74" s="244">
        <v>28</v>
      </c>
      <c r="C74" s="990" t="s">
        <v>699</v>
      </c>
      <c r="D74" s="989" t="s">
        <v>700</v>
      </c>
      <c r="E74" s="987">
        <v>45459</v>
      </c>
      <c r="F74" s="991" t="s">
        <v>216</v>
      </c>
      <c r="G74" s="988">
        <v>0.52083333333333337</v>
      </c>
      <c r="H74" s="1019" t="s">
        <v>829</v>
      </c>
      <c r="I74" s="989">
        <v>6</v>
      </c>
      <c r="J74" s="994"/>
      <c r="K74" s="995"/>
      <c r="L74" s="995"/>
      <c r="M74" s="1012">
        <v>1</v>
      </c>
      <c r="N74" s="1013" t="s">
        <v>225</v>
      </c>
      <c r="O74" s="1013" t="s">
        <v>226</v>
      </c>
      <c r="P74" s="1014">
        <v>34</v>
      </c>
      <c r="Q74" s="998"/>
      <c r="R74" s="999"/>
      <c r="S74" s="1015">
        <v>1</v>
      </c>
      <c r="T74" s="990" t="s">
        <v>225</v>
      </c>
      <c r="U74" s="990" t="s">
        <v>226</v>
      </c>
      <c r="V74" s="1014">
        <v>32</v>
      </c>
      <c r="AB74" s="1000"/>
      <c r="AD74" s="1000"/>
    </row>
    <row r="75" spans="2:78" s="836" customFormat="1">
      <c r="B75" s="244">
        <v>29</v>
      </c>
      <c r="C75" s="990" t="s">
        <v>699</v>
      </c>
      <c r="D75" s="989" t="s">
        <v>700</v>
      </c>
      <c r="E75" s="987">
        <v>45459</v>
      </c>
      <c r="F75" s="991" t="s">
        <v>216</v>
      </c>
      <c r="G75" s="988">
        <v>0.33333333333333331</v>
      </c>
      <c r="H75" s="1019" t="s">
        <v>829</v>
      </c>
      <c r="I75" s="989">
        <v>6</v>
      </c>
      <c r="J75" s="994"/>
      <c r="K75" s="995"/>
      <c r="L75" s="995"/>
      <c r="M75" s="996" t="s">
        <v>221</v>
      </c>
      <c r="N75" s="996" t="s">
        <v>222</v>
      </c>
      <c r="O75" s="996" t="s">
        <v>223</v>
      </c>
      <c r="P75" s="997" t="s">
        <v>4</v>
      </c>
      <c r="Q75" s="998"/>
      <c r="R75" s="999"/>
      <c r="S75" s="996" t="s">
        <v>221</v>
      </c>
      <c r="T75" s="996" t="s">
        <v>222</v>
      </c>
      <c r="U75" s="996" t="s">
        <v>223</v>
      </c>
      <c r="V75" s="997" t="s">
        <v>4</v>
      </c>
      <c r="Y75" s="836">
        <v>6</v>
      </c>
      <c r="Z75" s="836" t="s">
        <v>405</v>
      </c>
      <c r="AB75" s="1000"/>
      <c r="AD75" s="1000"/>
    </row>
    <row r="76" spans="2:78" s="836" customFormat="1" ht="17.25" customHeight="1">
      <c r="B76" s="244">
        <v>30</v>
      </c>
      <c r="C76" s="990" t="s">
        <v>203</v>
      </c>
      <c r="D76" s="989" t="s">
        <v>163</v>
      </c>
      <c r="E76" s="987">
        <v>45459</v>
      </c>
      <c r="F76" s="991" t="s">
        <v>216</v>
      </c>
      <c r="G76" s="988">
        <v>0.33333333333333331</v>
      </c>
      <c r="H76" s="989">
        <v>29</v>
      </c>
      <c r="I76" s="989">
        <v>4</v>
      </c>
      <c r="J76" s="994"/>
      <c r="K76" s="995"/>
      <c r="L76" s="995"/>
      <c r="M76" s="1012">
        <v>1</v>
      </c>
      <c r="N76" s="1013" t="s">
        <v>225</v>
      </c>
      <c r="O76" s="1013" t="s">
        <v>226</v>
      </c>
      <c r="P76" s="1014">
        <v>34</v>
      </c>
      <c r="Q76" s="998"/>
      <c r="R76" s="999"/>
      <c r="S76" s="1015">
        <v>1</v>
      </c>
      <c r="T76" s="990" t="s">
        <v>225</v>
      </c>
      <c r="U76" s="990" t="s">
        <v>226</v>
      </c>
      <c r="V76" s="1014">
        <v>32</v>
      </c>
      <c r="AB76" s="1000"/>
      <c r="AD76" s="1000"/>
    </row>
    <row r="77" spans="2:78" s="836" customFormat="1" ht="17.25" customHeight="1">
      <c r="B77" s="244">
        <v>31</v>
      </c>
      <c r="C77" s="990" t="s">
        <v>203</v>
      </c>
      <c r="D77" s="989" t="s">
        <v>163</v>
      </c>
      <c r="E77" s="987">
        <v>45459</v>
      </c>
      <c r="F77" s="991" t="s">
        <v>216</v>
      </c>
      <c r="G77" s="988">
        <v>0.52083333333333337</v>
      </c>
      <c r="H77" s="989">
        <v>29</v>
      </c>
      <c r="I77" s="989">
        <v>4</v>
      </c>
      <c r="J77" s="994"/>
      <c r="K77" s="995"/>
      <c r="L77" s="995"/>
      <c r="M77" s="1012">
        <v>1</v>
      </c>
      <c r="N77" s="1013" t="s">
        <v>225</v>
      </c>
      <c r="O77" s="1013" t="s">
        <v>226</v>
      </c>
      <c r="P77" s="1014">
        <v>34</v>
      </c>
      <c r="Q77" s="998"/>
      <c r="R77" s="999"/>
      <c r="S77" s="1015">
        <v>1</v>
      </c>
      <c r="T77" s="990" t="s">
        <v>225</v>
      </c>
      <c r="U77" s="990" t="s">
        <v>226</v>
      </c>
      <c r="V77" s="1014">
        <v>32</v>
      </c>
      <c r="AB77" s="1000"/>
      <c r="AD77" s="1000"/>
    </row>
    <row r="78" spans="2:78" s="836" customFormat="1">
      <c r="B78" s="244">
        <v>32</v>
      </c>
      <c r="C78" s="990" t="s">
        <v>154</v>
      </c>
      <c r="D78" s="989" t="s">
        <v>159</v>
      </c>
      <c r="E78" s="987">
        <v>45458</v>
      </c>
      <c r="F78" s="991" t="s">
        <v>194</v>
      </c>
      <c r="G78" s="988">
        <v>0.70833333333333337</v>
      </c>
      <c r="H78" s="989" t="s">
        <v>825</v>
      </c>
      <c r="I78" s="989">
        <v>3</v>
      </c>
      <c r="J78" s="994"/>
      <c r="K78" s="995"/>
      <c r="L78" s="995"/>
      <c r="M78" s="996" t="s">
        <v>221</v>
      </c>
      <c r="N78" s="996" t="s">
        <v>222</v>
      </c>
      <c r="O78" s="996" t="s">
        <v>223</v>
      </c>
      <c r="P78" s="997" t="s">
        <v>4</v>
      </c>
      <c r="Q78" s="998"/>
      <c r="R78" s="999"/>
      <c r="S78" s="996" t="s">
        <v>221</v>
      </c>
      <c r="T78" s="996" t="s">
        <v>222</v>
      </c>
      <c r="U78" s="996" t="s">
        <v>223</v>
      </c>
      <c r="V78" s="997" t="s">
        <v>4</v>
      </c>
      <c r="Y78" s="836">
        <v>6</v>
      </c>
      <c r="Z78" s="836" t="s">
        <v>405</v>
      </c>
      <c r="AB78" s="1000"/>
      <c r="AD78" s="1000"/>
    </row>
    <row r="79" spans="2:78" s="836" customFormat="1" ht="17.25" customHeight="1">
      <c r="B79" s="244">
        <v>33</v>
      </c>
      <c r="C79" s="990" t="s">
        <v>154</v>
      </c>
      <c r="D79" s="989" t="s">
        <v>159</v>
      </c>
      <c r="E79" s="987">
        <v>45458</v>
      </c>
      <c r="F79" s="991" t="s">
        <v>194</v>
      </c>
      <c r="G79" s="988">
        <v>0.52083333333333337</v>
      </c>
      <c r="H79" s="989" t="s">
        <v>825</v>
      </c>
      <c r="I79" s="989">
        <v>3</v>
      </c>
      <c r="J79" s="994"/>
      <c r="K79" s="995"/>
      <c r="L79" s="995"/>
      <c r="M79" s="1012">
        <v>1</v>
      </c>
      <c r="N79" s="1013" t="s">
        <v>225</v>
      </c>
      <c r="O79" s="1013" t="s">
        <v>226</v>
      </c>
      <c r="P79" s="1014">
        <v>34</v>
      </c>
      <c r="Q79" s="998"/>
      <c r="R79" s="999"/>
      <c r="S79" s="1015">
        <v>1</v>
      </c>
      <c r="T79" s="990" t="s">
        <v>225</v>
      </c>
      <c r="U79" s="990" t="s">
        <v>226</v>
      </c>
      <c r="V79" s="1014">
        <v>32</v>
      </c>
      <c r="AB79" s="1000"/>
      <c r="AD79" s="1000"/>
    </row>
    <row r="80" spans="2:78" s="836" customFormat="1">
      <c r="B80" s="244">
        <v>34</v>
      </c>
      <c r="C80" s="990" t="s">
        <v>154</v>
      </c>
      <c r="D80" s="989" t="s">
        <v>159</v>
      </c>
      <c r="E80" s="987">
        <v>45458</v>
      </c>
      <c r="F80" s="991" t="s">
        <v>194</v>
      </c>
      <c r="G80" s="988">
        <v>0.33333333333333331</v>
      </c>
      <c r="H80" s="989" t="s">
        <v>825</v>
      </c>
      <c r="I80" s="989">
        <v>3</v>
      </c>
      <c r="J80" s="994"/>
      <c r="K80" s="995"/>
      <c r="L80" s="995"/>
      <c r="M80" s="996" t="s">
        <v>221</v>
      </c>
      <c r="N80" s="996" t="s">
        <v>222</v>
      </c>
      <c r="O80" s="996" t="s">
        <v>223</v>
      </c>
      <c r="P80" s="997" t="s">
        <v>4</v>
      </c>
      <c r="Q80" s="998"/>
      <c r="R80" s="999"/>
      <c r="S80" s="996" t="s">
        <v>221</v>
      </c>
      <c r="T80" s="996" t="s">
        <v>222</v>
      </c>
      <c r="U80" s="996" t="s">
        <v>223</v>
      </c>
      <c r="V80" s="997" t="s">
        <v>4</v>
      </c>
      <c r="Y80" s="836">
        <v>6</v>
      </c>
      <c r="Z80" s="836" t="s">
        <v>405</v>
      </c>
      <c r="AB80" s="1000"/>
      <c r="AD80" s="1000"/>
    </row>
    <row r="81" spans="2:110" s="836" customFormat="1" ht="17.25" customHeight="1">
      <c r="B81" s="244">
        <v>35</v>
      </c>
      <c r="C81" s="990" t="s">
        <v>154</v>
      </c>
      <c r="D81" s="989" t="s">
        <v>159</v>
      </c>
      <c r="E81" s="987">
        <v>45459</v>
      </c>
      <c r="F81" s="991" t="s">
        <v>216</v>
      </c>
      <c r="G81" s="988">
        <v>0.33333333333333331</v>
      </c>
      <c r="H81" s="989" t="s">
        <v>825</v>
      </c>
      <c r="I81" s="989">
        <v>2</v>
      </c>
      <c r="J81" s="994"/>
      <c r="K81" s="995"/>
      <c r="L81" s="995"/>
      <c r="M81" s="1012">
        <v>1</v>
      </c>
      <c r="N81" s="1013" t="s">
        <v>225</v>
      </c>
      <c r="O81" s="1013" t="s">
        <v>226</v>
      </c>
      <c r="P81" s="1014">
        <v>34</v>
      </c>
      <c r="Q81" s="998"/>
      <c r="R81" s="999"/>
      <c r="S81" s="1015">
        <v>1</v>
      </c>
      <c r="T81" s="990" t="s">
        <v>225</v>
      </c>
      <c r="U81" s="990" t="s">
        <v>226</v>
      </c>
      <c r="V81" s="1014">
        <v>32</v>
      </c>
      <c r="AB81" s="1000"/>
      <c r="AD81" s="1000"/>
    </row>
    <row r="82" spans="2:110" s="836" customFormat="1" ht="21" customHeight="1">
      <c r="B82" s="244">
        <v>36</v>
      </c>
      <c r="C82" s="990" t="s">
        <v>154</v>
      </c>
      <c r="D82" s="989" t="s">
        <v>159</v>
      </c>
      <c r="E82" s="987">
        <v>45459</v>
      </c>
      <c r="F82" s="991" t="s">
        <v>216</v>
      </c>
      <c r="G82" s="988">
        <v>0.52083333333333337</v>
      </c>
      <c r="H82" s="989" t="s">
        <v>825</v>
      </c>
      <c r="I82" s="989">
        <v>2</v>
      </c>
      <c r="J82" s="994"/>
      <c r="K82" s="995"/>
      <c r="L82" s="995"/>
      <c r="M82" s="996" t="s">
        <v>221</v>
      </c>
      <c r="N82" s="996" t="s">
        <v>222</v>
      </c>
      <c r="O82" s="996" t="s">
        <v>223</v>
      </c>
      <c r="P82" s="997" t="s">
        <v>4</v>
      </c>
      <c r="Q82" s="998"/>
      <c r="R82" s="999"/>
      <c r="S82" s="996" t="s">
        <v>221</v>
      </c>
      <c r="T82" s="996" t="s">
        <v>222</v>
      </c>
      <c r="U82" s="996" t="s">
        <v>223</v>
      </c>
      <c r="V82" s="997" t="s">
        <v>4</v>
      </c>
      <c r="Y82" s="836">
        <v>6</v>
      </c>
      <c r="Z82" s="836" t="s">
        <v>405</v>
      </c>
      <c r="AB82" s="1000"/>
      <c r="AD82" s="1000"/>
    </row>
    <row r="83" spans="2:110" s="836" customFormat="1" ht="22.5" customHeight="1">
      <c r="B83" s="244">
        <v>37</v>
      </c>
      <c r="C83" s="990" t="s">
        <v>819</v>
      </c>
      <c r="D83" s="992" t="s">
        <v>820</v>
      </c>
      <c r="E83" s="987">
        <v>45458</v>
      </c>
      <c r="F83" s="991" t="s">
        <v>194</v>
      </c>
      <c r="G83" s="988">
        <v>0.33333333333333331</v>
      </c>
      <c r="H83" s="989" t="s">
        <v>826</v>
      </c>
      <c r="I83" s="989">
        <v>2</v>
      </c>
      <c r="J83" s="994"/>
      <c r="K83" s="995"/>
      <c r="L83" s="995"/>
      <c r="M83" s="996"/>
      <c r="N83" s="996"/>
      <c r="O83" s="996"/>
      <c r="P83" s="997"/>
      <c r="Q83" s="998"/>
      <c r="R83" s="999"/>
      <c r="S83" s="996"/>
      <c r="T83" s="996"/>
      <c r="U83" s="996"/>
      <c r="V83" s="997"/>
      <c r="AB83" s="1000"/>
      <c r="AD83" s="1000"/>
    </row>
    <row r="84" spans="2:110" s="836" customFormat="1" ht="36.75" customHeight="1">
      <c r="B84" s="244">
        <v>38</v>
      </c>
      <c r="C84" s="990" t="s">
        <v>679</v>
      </c>
      <c r="D84" s="989" t="s">
        <v>680</v>
      </c>
      <c r="E84" s="987">
        <v>45454</v>
      </c>
      <c r="F84" s="991" t="s">
        <v>188</v>
      </c>
      <c r="G84" s="988">
        <v>0.33333333333333331</v>
      </c>
      <c r="H84" s="1020" t="s">
        <v>827</v>
      </c>
      <c r="I84" s="989">
        <v>1</v>
      </c>
      <c r="J84" s="994"/>
      <c r="K84" s="995"/>
      <c r="L84" s="995"/>
      <c r="M84" s="996"/>
      <c r="N84" s="996"/>
      <c r="O84" s="996"/>
      <c r="P84" s="997"/>
      <c r="Q84" s="998"/>
      <c r="R84" s="999"/>
      <c r="S84" s="996"/>
      <c r="T84" s="996"/>
      <c r="U84" s="996"/>
      <c r="V84" s="997"/>
      <c r="AB84" s="1000"/>
      <c r="AD84" s="1000"/>
    </row>
    <row r="85" spans="2:110" s="836" customFormat="1" ht="17.25" customHeight="1">
      <c r="B85" s="244">
        <v>39</v>
      </c>
      <c r="C85" s="990" t="s">
        <v>678</v>
      </c>
      <c r="D85" s="989" t="s">
        <v>677</v>
      </c>
      <c r="E85" s="987">
        <v>45453</v>
      </c>
      <c r="F85" s="991" t="s">
        <v>216</v>
      </c>
      <c r="G85" s="988">
        <v>0.66666666666666663</v>
      </c>
      <c r="H85" s="989" t="s">
        <v>207</v>
      </c>
      <c r="I85" s="989">
        <v>2</v>
      </c>
      <c r="J85" s="994"/>
      <c r="K85" s="995"/>
      <c r="L85" s="995"/>
      <c r="M85" s="1012">
        <v>1</v>
      </c>
      <c r="N85" s="1013" t="s">
        <v>225</v>
      </c>
      <c r="O85" s="1013" t="s">
        <v>226</v>
      </c>
      <c r="P85" s="1014">
        <v>34</v>
      </c>
      <c r="Q85" s="998"/>
      <c r="R85" s="999"/>
      <c r="S85" s="1015">
        <v>1</v>
      </c>
      <c r="T85" s="990" t="s">
        <v>225</v>
      </c>
      <c r="U85" s="990" t="s">
        <v>226</v>
      </c>
      <c r="V85" s="1014">
        <v>32</v>
      </c>
      <c r="AB85" s="1000"/>
      <c r="AD85" s="1000"/>
    </row>
    <row r="86" spans="2:110" s="836" customFormat="1" ht="17.25" customHeight="1">
      <c r="B86" s="244">
        <v>40</v>
      </c>
      <c r="C86" s="990" t="s">
        <v>155</v>
      </c>
      <c r="D86" s="989" t="s">
        <v>156</v>
      </c>
      <c r="E86" s="987">
        <v>45452</v>
      </c>
      <c r="F86" s="991" t="s">
        <v>216</v>
      </c>
      <c r="G86" s="988">
        <v>0.52083333333333337</v>
      </c>
      <c r="H86" s="989">
        <v>33</v>
      </c>
      <c r="I86" s="989">
        <v>4</v>
      </c>
      <c r="J86" s="994"/>
      <c r="K86" s="995"/>
      <c r="L86" s="995"/>
      <c r="M86" s="1012">
        <v>1</v>
      </c>
      <c r="N86" s="1013" t="s">
        <v>225</v>
      </c>
      <c r="O86" s="1013" t="s">
        <v>226</v>
      </c>
      <c r="P86" s="1014">
        <v>34</v>
      </c>
      <c r="Q86" s="998"/>
      <c r="R86" s="999"/>
      <c r="S86" s="1015">
        <v>1</v>
      </c>
      <c r="T86" s="990" t="s">
        <v>225</v>
      </c>
      <c r="U86" s="990" t="s">
        <v>226</v>
      </c>
      <c r="V86" s="1014">
        <v>32</v>
      </c>
      <c r="AB86" s="1000"/>
      <c r="AD86" s="1000"/>
    </row>
    <row r="87" spans="2:110" s="836" customFormat="1" ht="17.25" customHeight="1">
      <c r="B87" s="244">
        <v>41</v>
      </c>
      <c r="C87" s="990" t="s">
        <v>816</v>
      </c>
      <c r="D87" s="989" t="s">
        <v>653</v>
      </c>
      <c r="E87" s="987">
        <v>45449</v>
      </c>
      <c r="F87" s="991" t="s">
        <v>824</v>
      </c>
      <c r="G87" s="988">
        <v>0.70833333333333337</v>
      </c>
      <c r="H87" s="989">
        <v>14</v>
      </c>
      <c r="I87" s="989">
        <v>5</v>
      </c>
      <c r="J87" s="994"/>
      <c r="K87" s="995"/>
      <c r="L87" s="995"/>
      <c r="M87" s="1012">
        <v>1</v>
      </c>
      <c r="N87" s="1013" t="s">
        <v>225</v>
      </c>
      <c r="O87" s="1013" t="s">
        <v>226</v>
      </c>
      <c r="P87" s="1014">
        <v>34</v>
      </c>
      <c r="Q87" s="998"/>
      <c r="R87" s="999"/>
      <c r="S87" s="1015">
        <v>1</v>
      </c>
      <c r="T87" s="990" t="s">
        <v>225</v>
      </c>
      <c r="U87" s="990" t="s">
        <v>226</v>
      </c>
      <c r="V87" s="1014">
        <v>32</v>
      </c>
      <c r="AB87" s="1000"/>
      <c r="AD87" s="1000"/>
    </row>
    <row r="88" spans="2:110" s="836" customFormat="1" ht="17.25" customHeight="1">
      <c r="B88" s="244">
        <v>42</v>
      </c>
      <c r="C88" s="990" t="s">
        <v>682</v>
      </c>
      <c r="D88" s="989" t="s">
        <v>683</v>
      </c>
      <c r="E88" s="987">
        <v>45449</v>
      </c>
      <c r="F88" s="991" t="s">
        <v>824</v>
      </c>
      <c r="G88" s="988">
        <v>0.33333333333333331</v>
      </c>
      <c r="H88" s="989">
        <v>34</v>
      </c>
      <c r="I88" s="989">
        <v>5</v>
      </c>
      <c r="J88" s="994"/>
      <c r="K88" s="995"/>
      <c r="L88" s="995"/>
      <c r="M88" s="1012">
        <v>1</v>
      </c>
      <c r="N88" s="1013" t="s">
        <v>225</v>
      </c>
      <c r="O88" s="1013" t="s">
        <v>226</v>
      </c>
      <c r="P88" s="1014">
        <v>34</v>
      </c>
      <c r="Q88" s="998"/>
      <c r="R88" s="999"/>
      <c r="S88" s="1015">
        <v>1</v>
      </c>
      <c r="T88" s="990" t="s">
        <v>225</v>
      </c>
      <c r="U88" s="990" t="s">
        <v>226</v>
      </c>
      <c r="V88" s="1014">
        <v>32</v>
      </c>
      <c r="AB88" s="1000"/>
      <c r="AD88" s="1000"/>
    </row>
    <row r="89" spans="2:110" s="836" customFormat="1" ht="17.25" customHeight="1">
      <c r="B89" s="244">
        <v>43</v>
      </c>
      <c r="C89" s="990" t="s">
        <v>383</v>
      </c>
      <c r="D89" s="989" t="s">
        <v>681</v>
      </c>
      <c r="E89" s="987">
        <v>45446</v>
      </c>
      <c r="F89" s="991" t="s">
        <v>197</v>
      </c>
      <c r="G89" s="988">
        <v>0.70833333333333337</v>
      </c>
      <c r="H89" s="989" t="s">
        <v>207</v>
      </c>
      <c r="I89" s="989">
        <v>3</v>
      </c>
      <c r="J89" s="994"/>
      <c r="K89" s="995"/>
      <c r="L89" s="995"/>
      <c r="M89" s="1016"/>
      <c r="N89" s="1017"/>
      <c r="O89" s="1017"/>
      <c r="P89" s="1018"/>
      <c r="Q89" s="998"/>
      <c r="R89" s="999"/>
      <c r="S89" s="1015"/>
      <c r="T89" s="990"/>
      <c r="U89" s="990"/>
      <c r="V89" s="1014"/>
      <c r="AB89" s="1000"/>
      <c r="AD89" s="1000"/>
    </row>
    <row r="90" spans="2:110" s="836" customFormat="1" ht="29.25" customHeight="1">
      <c r="B90" s="244">
        <v>44</v>
      </c>
      <c r="C90" s="990" t="s">
        <v>818</v>
      </c>
      <c r="D90" s="989" t="s">
        <v>817</v>
      </c>
      <c r="E90" s="987">
        <v>45446</v>
      </c>
      <c r="F90" s="991" t="s">
        <v>197</v>
      </c>
      <c r="G90" s="988">
        <v>0.5</v>
      </c>
      <c r="H90" s="1020" t="s">
        <v>828</v>
      </c>
      <c r="I90" s="989">
        <v>1</v>
      </c>
      <c r="J90" s="994"/>
      <c r="K90" s="995"/>
      <c r="L90" s="995"/>
      <c r="M90" s="1016"/>
      <c r="N90" s="1017"/>
      <c r="O90" s="1017"/>
      <c r="P90" s="1018"/>
      <c r="Q90" s="998"/>
      <c r="R90" s="999"/>
      <c r="S90" s="1015"/>
      <c r="T90" s="990"/>
      <c r="U90" s="990"/>
      <c r="V90" s="1014"/>
      <c r="AB90" s="1000"/>
      <c r="AD90" s="1000"/>
    </row>
    <row r="91" spans="2:110" s="307" customFormat="1" ht="17.25" customHeight="1">
      <c r="B91" s="1001"/>
      <c r="C91" s="641"/>
      <c r="D91" s="642"/>
      <c r="E91" s="643"/>
      <c r="F91" s="993"/>
      <c r="G91" s="644"/>
      <c r="H91" s="642"/>
      <c r="I91" s="642"/>
      <c r="J91" s="1002"/>
      <c r="K91" s="1003"/>
      <c r="L91" s="1003"/>
      <c r="M91" s="1009"/>
      <c r="N91" s="1010"/>
      <c r="O91" s="1010"/>
      <c r="P91" s="1011"/>
      <c r="Q91" s="1004"/>
      <c r="R91" s="1005"/>
      <c r="S91" s="1008"/>
      <c r="T91" s="641"/>
      <c r="U91" s="641"/>
      <c r="V91" s="1007"/>
      <c r="AB91" s="1006"/>
      <c r="AD91" s="1006"/>
    </row>
    <row r="92" spans="2:110">
      <c r="B92" s="480"/>
      <c r="C92" s="990"/>
      <c r="D92" s="989"/>
      <c r="E92" s="987"/>
      <c r="F92" s="991"/>
      <c r="G92" s="988"/>
      <c r="H92" s="989"/>
      <c r="I92" s="989"/>
      <c r="J92" s="320"/>
      <c r="M92" s="372"/>
      <c r="N92" s="2"/>
      <c r="O92" s="2"/>
      <c r="P92" s="371"/>
      <c r="Q92" s="357"/>
      <c r="R92" s="336"/>
      <c r="S92" s="363">
        <v>2</v>
      </c>
      <c r="T92" s="244" t="s">
        <v>326</v>
      </c>
      <c r="U92" s="244" t="s">
        <v>327</v>
      </c>
      <c r="V92" s="361">
        <v>32</v>
      </c>
      <c r="W92" s="331"/>
      <c r="X92" s="331"/>
      <c r="Y92">
        <v>5</v>
      </c>
      <c r="Z92" t="s">
        <v>410</v>
      </c>
      <c r="AB92" s="485">
        <v>5</v>
      </c>
      <c r="AC92" t="s">
        <v>410</v>
      </c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</row>
    <row r="93" spans="2:110" ht="15.75">
      <c r="B93" s="480"/>
      <c r="C93" s="990"/>
      <c r="D93" s="989"/>
      <c r="E93" s="987"/>
      <c r="F93" s="991"/>
      <c r="G93" s="988"/>
      <c r="H93" s="989"/>
      <c r="I93" s="989"/>
      <c r="J93" s="320"/>
      <c r="M93" s="374" t="s">
        <v>185</v>
      </c>
      <c r="N93" s="333"/>
      <c r="O93" s="333"/>
      <c r="P93" s="334"/>
      <c r="Q93" s="357"/>
      <c r="R93" s="336"/>
      <c r="S93" s="360">
        <v>3</v>
      </c>
      <c r="T93" s="355" t="s">
        <v>328</v>
      </c>
      <c r="U93" s="355" t="s">
        <v>329</v>
      </c>
      <c r="V93" s="361">
        <v>32</v>
      </c>
      <c r="W93" s="331"/>
      <c r="X93" s="331"/>
      <c r="Y93">
        <v>6</v>
      </c>
      <c r="Z93" t="s">
        <v>411</v>
      </c>
      <c r="AB93" s="485">
        <v>6</v>
      </c>
      <c r="AC93" t="s">
        <v>411</v>
      </c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</row>
    <row r="94" spans="2:110" ht="15.75" customHeight="1">
      <c r="B94" s="331"/>
      <c r="C94" s="331"/>
      <c r="D94" s="331"/>
      <c r="E94" s="331"/>
      <c r="F94" s="331"/>
      <c r="G94" s="331"/>
      <c r="H94" s="332"/>
      <c r="I94" s="331"/>
      <c r="J94" s="331"/>
      <c r="K94" s="331"/>
      <c r="L94" s="331"/>
      <c r="M94" s="363">
        <v>12</v>
      </c>
      <c r="N94" s="377" t="s">
        <v>276</v>
      </c>
      <c r="O94" s="377" t="s">
        <v>232</v>
      </c>
      <c r="P94" s="361" t="s">
        <v>207</v>
      </c>
      <c r="Q94" s="335"/>
      <c r="R94" s="365"/>
      <c r="S94" s="344" t="s">
        <v>206</v>
      </c>
      <c r="T94" s="345" t="s">
        <v>153</v>
      </c>
      <c r="U94" s="375">
        <v>44212</v>
      </c>
      <c r="V94" s="347" t="s">
        <v>322</v>
      </c>
      <c r="X94" s="331"/>
      <c r="Z94" s="485"/>
      <c r="AA94" s="485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  <c r="DF94" s="331"/>
    </row>
    <row r="95" spans="2:110" ht="15" customHeight="1">
      <c r="B95" s="331"/>
      <c r="C95" s="331"/>
      <c r="D95" s="331"/>
      <c r="E95" s="331"/>
      <c r="F95" s="331"/>
      <c r="G95" s="331"/>
      <c r="H95" s="332"/>
      <c r="I95" s="331"/>
      <c r="J95" s="331"/>
      <c r="K95" s="331"/>
      <c r="L95" s="331"/>
      <c r="M95" s="363">
        <v>13</v>
      </c>
      <c r="N95" s="377" t="s">
        <v>277</v>
      </c>
      <c r="O95" s="377" t="s">
        <v>265</v>
      </c>
      <c r="P95" s="361" t="s">
        <v>207</v>
      </c>
      <c r="Q95" s="335"/>
      <c r="R95" s="337"/>
      <c r="S95" s="349" t="s">
        <v>221</v>
      </c>
      <c r="T95" s="349" t="s">
        <v>222</v>
      </c>
      <c r="U95" s="349" t="s">
        <v>223</v>
      </c>
      <c r="V95" s="350" t="s">
        <v>4</v>
      </c>
      <c r="W95" s="331"/>
      <c r="X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  <c r="DF95" s="331"/>
    </row>
    <row r="96" spans="2:110" ht="15.75" customHeight="1">
      <c r="B96" s="331"/>
      <c r="C96" s="352"/>
      <c r="D96" s="352"/>
      <c r="E96" s="352"/>
      <c r="F96" s="352"/>
      <c r="G96" s="352"/>
      <c r="H96" s="353"/>
      <c r="I96" s="331"/>
      <c r="J96" s="331"/>
      <c r="K96" s="331"/>
      <c r="L96" s="331"/>
      <c r="M96" s="363">
        <v>14</v>
      </c>
      <c r="N96" s="377" t="s">
        <v>278</v>
      </c>
      <c r="O96" s="377" t="s">
        <v>279</v>
      </c>
      <c r="P96" s="361" t="s">
        <v>207</v>
      </c>
      <c r="Q96" s="335"/>
      <c r="R96" s="337"/>
      <c r="S96" s="363">
        <v>1</v>
      </c>
      <c r="T96" s="377" t="s">
        <v>238</v>
      </c>
      <c r="U96" s="377" t="s">
        <v>239</v>
      </c>
      <c r="V96" s="361" t="s">
        <v>207</v>
      </c>
      <c r="W96" s="331"/>
      <c r="X96" s="331"/>
      <c r="Z96" t="s">
        <v>393</v>
      </c>
      <c r="AC96" t="s">
        <v>393</v>
      </c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  <c r="DF96" s="331"/>
    </row>
    <row r="97" spans="2:110" ht="18.75">
      <c r="B97" s="331"/>
      <c r="C97" s="352"/>
      <c r="D97" s="331"/>
      <c r="E97" s="331"/>
      <c r="F97" s="331"/>
      <c r="G97" s="331"/>
      <c r="H97" s="332"/>
      <c r="I97" s="331"/>
      <c r="J97" s="331"/>
      <c r="K97" s="331"/>
      <c r="L97" s="331"/>
      <c r="M97" s="363">
        <v>15</v>
      </c>
      <c r="N97" s="377" t="s">
        <v>280</v>
      </c>
      <c r="O97" s="377" t="s">
        <v>228</v>
      </c>
      <c r="P97" s="361" t="s">
        <v>207</v>
      </c>
      <c r="Q97" s="335"/>
      <c r="R97" s="337"/>
      <c r="S97" s="363">
        <v>2</v>
      </c>
      <c r="T97" s="377" t="s">
        <v>274</v>
      </c>
      <c r="U97" s="377" t="s">
        <v>228</v>
      </c>
      <c r="V97" s="361" t="s">
        <v>207</v>
      </c>
      <c r="W97" s="331"/>
      <c r="X97" s="331"/>
      <c r="Z97" t="s">
        <v>390</v>
      </c>
      <c r="AC97" t="s">
        <v>390</v>
      </c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  <c r="DF97" s="331"/>
    </row>
    <row r="98" spans="2:110" ht="18.75">
      <c r="B98" s="331"/>
      <c r="C98" s="331"/>
      <c r="D98" s="331"/>
      <c r="E98" s="331"/>
      <c r="F98" s="331"/>
      <c r="G98" s="331"/>
      <c r="H98" s="332"/>
      <c r="I98" s="331"/>
      <c r="J98" s="331"/>
      <c r="K98" s="331"/>
      <c r="L98" s="331"/>
      <c r="M98" s="363">
        <v>16</v>
      </c>
      <c r="N98" s="377" t="s">
        <v>281</v>
      </c>
      <c r="O98" s="377" t="s">
        <v>282</v>
      </c>
      <c r="P98" s="361" t="s">
        <v>207</v>
      </c>
      <c r="Q98" s="335"/>
      <c r="R98" s="337"/>
      <c r="S98" s="363">
        <v>3</v>
      </c>
      <c r="T98" s="377" t="s">
        <v>275</v>
      </c>
      <c r="U98" s="377" t="s">
        <v>232</v>
      </c>
      <c r="V98" s="361" t="s">
        <v>207</v>
      </c>
      <c r="W98" s="331"/>
      <c r="X98" s="331"/>
      <c r="Z98" s="486">
        <v>44354.520833333336</v>
      </c>
      <c r="AA98" s="486"/>
      <c r="AC98" s="486">
        <v>44359.770833333336</v>
      </c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  <c r="DF98" s="331"/>
    </row>
    <row r="99" spans="2:110">
      <c r="B99" s="331"/>
      <c r="C99" s="331"/>
      <c r="D99" s="331"/>
      <c r="E99" s="331"/>
      <c r="F99" s="331"/>
      <c r="G99" s="331"/>
      <c r="H99" s="332"/>
      <c r="I99" s="331"/>
      <c r="J99" s="331"/>
      <c r="K99" s="331"/>
      <c r="L99" s="331"/>
      <c r="M99" s="333"/>
      <c r="N99" s="333"/>
      <c r="O99" s="333"/>
      <c r="P99" s="334"/>
      <c r="Q99" s="331"/>
      <c r="R99" s="336"/>
      <c r="S99" s="363">
        <v>4</v>
      </c>
      <c r="T99" s="377" t="s">
        <v>276</v>
      </c>
      <c r="U99" s="377" t="s">
        <v>232</v>
      </c>
      <c r="V99" s="361" t="s">
        <v>207</v>
      </c>
      <c r="W99" s="331"/>
      <c r="X99" s="331"/>
      <c r="Y99">
        <v>1</v>
      </c>
      <c r="Z99" t="s">
        <v>413</v>
      </c>
      <c r="AB99">
        <v>1</v>
      </c>
      <c r="AC99" t="s">
        <v>413</v>
      </c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  <c r="DF99" s="331"/>
    </row>
    <row r="100" spans="2:110" ht="18.75">
      <c r="B100" s="331"/>
      <c r="C100" s="331"/>
      <c r="D100" s="331"/>
      <c r="E100" s="331"/>
      <c r="F100" s="331"/>
      <c r="G100" s="331"/>
      <c r="H100" s="332"/>
      <c r="I100" s="331"/>
      <c r="J100" s="331"/>
      <c r="K100" s="331"/>
      <c r="L100" s="331"/>
      <c r="M100" s="337" t="s">
        <v>324</v>
      </c>
      <c r="N100" s="331"/>
      <c r="O100" s="333"/>
      <c r="P100" s="334"/>
      <c r="Q100" s="331"/>
      <c r="R100" s="336"/>
      <c r="S100" s="363">
        <v>5</v>
      </c>
      <c r="T100" s="377" t="s">
        <v>277</v>
      </c>
      <c r="U100" s="377" t="s">
        <v>265</v>
      </c>
      <c r="V100" s="361" t="s">
        <v>207</v>
      </c>
      <c r="W100" s="331"/>
      <c r="X100" s="331"/>
      <c r="Y100">
        <v>2</v>
      </c>
      <c r="Z100" t="s">
        <v>414</v>
      </c>
      <c r="AB100">
        <v>2</v>
      </c>
      <c r="AC100" t="s">
        <v>414</v>
      </c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  <c r="DF100" s="331"/>
    </row>
    <row r="101" spans="2:110" ht="18.75">
      <c r="B101" s="331"/>
      <c r="C101" s="331"/>
      <c r="D101" s="331"/>
      <c r="E101" s="331"/>
      <c r="F101" s="331"/>
      <c r="G101" s="331"/>
      <c r="H101" s="332"/>
      <c r="I101" s="331"/>
      <c r="J101" s="331"/>
      <c r="K101" s="331"/>
      <c r="L101" s="331"/>
      <c r="M101" s="337" t="s">
        <v>325</v>
      </c>
      <c r="N101" s="331"/>
      <c r="O101" s="333"/>
      <c r="P101" s="334"/>
      <c r="Q101" s="331"/>
      <c r="R101" s="336"/>
      <c r="S101" s="363">
        <v>6</v>
      </c>
      <c r="T101" s="377" t="s">
        <v>278</v>
      </c>
      <c r="U101" s="377" t="s">
        <v>279</v>
      </c>
      <c r="V101" s="361" t="s">
        <v>207</v>
      </c>
      <c r="W101" s="331"/>
      <c r="X101" s="331"/>
      <c r="Y101">
        <v>3</v>
      </c>
      <c r="Z101" t="s">
        <v>415</v>
      </c>
      <c r="AB101">
        <v>3</v>
      </c>
      <c r="AC101" t="s">
        <v>415</v>
      </c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  <c r="DF101" s="331"/>
    </row>
    <row r="102" spans="2:110" ht="15.75">
      <c r="B102" s="331"/>
      <c r="C102" s="331"/>
      <c r="D102" s="331"/>
      <c r="E102" s="331"/>
      <c r="F102" s="331"/>
      <c r="G102" s="331"/>
      <c r="H102" s="332"/>
      <c r="I102" s="331"/>
      <c r="J102" s="331"/>
      <c r="K102" s="331"/>
      <c r="L102" s="331"/>
      <c r="M102" s="374" t="s">
        <v>185</v>
      </c>
      <c r="N102" s="333"/>
      <c r="O102" s="333"/>
      <c r="P102" s="334"/>
      <c r="Q102" s="331"/>
      <c r="R102" s="336"/>
      <c r="S102" s="380"/>
      <c r="T102" s="378"/>
      <c r="U102" s="378"/>
      <c r="V102" s="379"/>
      <c r="W102" s="331"/>
      <c r="X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  <c r="DF102" s="331"/>
    </row>
    <row r="103" spans="2:110" ht="16.5" customHeight="1">
      <c r="B103" s="331"/>
      <c r="C103" s="331"/>
      <c r="D103" s="331"/>
      <c r="E103" s="331"/>
      <c r="F103" s="331"/>
      <c r="G103" s="331"/>
      <c r="H103" s="332"/>
      <c r="I103" s="331"/>
      <c r="J103" s="331"/>
      <c r="K103" s="331"/>
      <c r="L103" s="331"/>
      <c r="M103" s="344" t="s">
        <v>208</v>
      </c>
      <c r="N103" s="345" t="s">
        <v>153</v>
      </c>
      <c r="O103" s="375">
        <v>44208</v>
      </c>
      <c r="P103" s="347" t="s">
        <v>252</v>
      </c>
      <c r="Q103" s="331"/>
      <c r="R103" s="336"/>
      <c r="S103" s="343" t="s">
        <v>195</v>
      </c>
      <c r="T103" s="333"/>
      <c r="U103" s="333"/>
      <c r="V103" s="334"/>
      <c r="X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  <c r="DF103" s="331"/>
    </row>
    <row r="104" spans="2:110" ht="15" customHeight="1">
      <c r="B104" s="331"/>
      <c r="C104" s="331"/>
      <c r="D104" s="331"/>
      <c r="E104" s="331"/>
      <c r="F104" s="331"/>
      <c r="G104" s="331"/>
      <c r="H104" s="332"/>
      <c r="I104" s="331"/>
      <c r="J104" s="331"/>
      <c r="K104" s="331"/>
      <c r="L104" s="331"/>
      <c r="M104" s="376" t="s">
        <v>221</v>
      </c>
      <c r="N104" s="349" t="s">
        <v>222</v>
      </c>
      <c r="O104" s="349" t="s">
        <v>223</v>
      </c>
      <c r="P104" s="350" t="s">
        <v>4</v>
      </c>
      <c r="Q104" s="331"/>
      <c r="R104" s="336"/>
      <c r="S104" s="344" t="s">
        <v>206</v>
      </c>
      <c r="T104" s="345" t="s">
        <v>153</v>
      </c>
      <c r="U104" s="375">
        <v>44212</v>
      </c>
      <c r="V104" s="347" t="s">
        <v>224</v>
      </c>
      <c r="W104" s="331"/>
      <c r="X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  <c r="DF104" s="331"/>
    </row>
    <row r="105" spans="2:110" ht="16.149999999999999" customHeight="1">
      <c r="B105" s="331"/>
      <c r="C105" s="331"/>
      <c r="D105" s="331"/>
      <c r="E105" s="331"/>
      <c r="F105" s="331"/>
      <c r="G105" s="331"/>
      <c r="H105" s="332"/>
      <c r="I105" s="331"/>
      <c r="J105" s="331"/>
      <c r="K105" s="331"/>
      <c r="L105" s="331"/>
      <c r="M105" s="363">
        <v>1</v>
      </c>
      <c r="N105" s="377" t="s">
        <v>238</v>
      </c>
      <c r="O105" s="377" t="s">
        <v>239</v>
      </c>
      <c r="P105" s="361" t="s">
        <v>207</v>
      </c>
      <c r="Q105" s="331"/>
      <c r="R105" s="336"/>
      <c r="S105" s="349" t="s">
        <v>221</v>
      </c>
      <c r="T105" s="349" t="s">
        <v>222</v>
      </c>
      <c r="U105" s="349" t="s">
        <v>223</v>
      </c>
      <c r="V105" s="350" t="s">
        <v>4</v>
      </c>
      <c r="W105" s="331"/>
      <c r="X105" s="331"/>
      <c r="Z105" t="s">
        <v>393</v>
      </c>
      <c r="AC105" t="s">
        <v>393</v>
      </c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  <c r="DF105" s="331"/>
    </row>
    <row r="106" spans="2:110" ht="16.5" customHeight="1">
      <c r="B106" s="331"/>
      <c r="C106" s="331"/>
      <c r="D106" s="331"/>
      <c r="E106" s="331"/>
      <c r="F106" s="331"/>
      <c r="G106" s="331"/>
      <c r="H106" s="332"/>
      <c r="I106" s="331"/>
      <c r="J106" s="331"/>
      <c r="K106" s="331"/>
      <c r="L106" s="331"/>
      <c r="M106" s="363">
        <v>2</v>
      </c>
      <c r="N106" s="377" t="s">
        <v>274</v>
      </c>
      <c r="O106" s="377" t="s">
        <v>228</v>
      </c>
      <c r="P106" s="361" t="s">
        <v>207</v>
      </c>
      <c r="Q106" s="331"/>
      <c r="R106" s="336"/>
      <c r="S106" s="363">
        <v>1</v>
      </c>
      <c r="T106" s="377" t="s">
        <v>280</v>
      </c>
      <c r="U106" s="377" t="s">
        <v>228</v>
      </c>
      <c r="V106" s="361" t="s">
        <v>207</v>
      </c>
      <c r="W106" s="331"/>
      <c r="X106" s="331"/>
      <c r="Z106" t="s">
        <v>389</v>
      </c>
      <c r="AC106" t="s">
        <v>389</v>
      </c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  <c r="DF106" s="331"/>
    </row>
    <row r="107" spans="2:110" ht="15.75" customHeight="1">
      <c r="B107" s="331"/>
      <c r="C107" s="331"/>
      <c r="D107" s="331"/>
      <c r="E107" s="331"/>
      <c r="F107" s="331"/>
      <c r="G107" s="331"/>
      <c r="H107" s="332"/>
      <c r="I107" s="331"/>
      <c r="J107" s="331"/>
      <c r="K107" s="331"/>
      <c r="L107" s="331"/>
      <c r="M107" s="363">
        <v>3</v>
      </c>
      <c r="N107" s="377" t="s">
        <v>275</v>
      </c>
      <c r="O107" s="377" t="s">
        <v>232</v>
      </c>
      <c r="P107" s="361" t="s">
        <v>207</v>
      </c>
      <c r="Q107" s="335"/>
      <c r="R107" s="336"/>
      <c r="S107" s="363">
        <v>2</v>
      </c>
      <c r="T107" s="377" t="s">
        <v>281</v>
      </c>
      <c r="U107" s="377" t="s">
        <v>282</v>
      </c>
      <c r="V107" s="361" t="s">
        <v>207</v>
      </c>
      <c r="W107" s="331"/>
      <c r="X107" s="331"/>
      <c r="Z107" s="486">
        <v>44354.354166666664</v>
      </c>
      <c r="AA107" s="486"/>
      <c r="AC107" s="486">
        <v>44359.6875</v>
      </c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  <c r="DF107" s="331"/>
    </row>
    <row r="108" spans="2:110">
      <c r="B108" s="331"/>
      <c r="C108" s="331"/>
      <c r="D108" s="331"/>
      <c r="E108" s="331"/>
      <c r="F108" s="331"/>
      <c r="G108" s="331"/>
      <c r="H108" s="332"/>
      <c r="I108" s="331"/>
      <c r="J108" s="331"/>
      <c r="K108" s="331"/>
      <c r="L108" s="331"/>
      <c r="M108" s="363">
        <v>4</v>
      </c>
      <c r="N108" s="377" t="s">
        <v>276</v>
      </c>
      <c r="O108" s="377" t="s">
        <v>232</v>
      </c>
      <c r="P108" s="361" t="s">
        <v>207</v>
      </c>
      <c r="Q108" s="335"/>
      <c r="R108" s="336"/>
      <c r="S108" s="363">
        <v>3</v>
      </c>
      <c r="T108" s="377" t="s">
        <v>262</v>
      </c>
      <c r="U108" s="377" t="s">
        <v>263</v>
      </c>
      <c r="V108" s="361" t="s">
        <v>207</v>
      </c>
      <c r="W108" s="331"/>
      <c r="X108" s="331"/>
      <c r="Y108">
        <v>1</v>
      </c>
      <c r="Z108" t="s">
        <v>413</v>
      </c>
      <c r="AB108">
        <v>1</v>
      </c>
      <c r="AC108" t="s">
        <v>413</v>
      </c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  <c r="DF108" s="331"/>
    </row>
    <row r="109" spans="2:110" ht="15.6" customHeight="1">
      <c r="B109" s="331"/>
      <c r="C109" s="331"/>
      <c r="D109" s="331"/>
      <c r="E109" s="331"/>
      <c r="F109" s="331"/>
      <c r="G109" s="331"/>
      <c r="H109" s="332"/>
      <c r="I109" s="331"/>
      <c r="J109" s="331"/>
      <c r="K109" s="331"/>
      <c r="L109" s="331"/>
      <c r="M109" s="363">
        <v>5</v>
      </c>
      <c r="N109" s="377" t="s">
        <v>277</v>
      </c>
      <c r="O109" s="377" t="s">
        <v>265</v>
      </c>
      <c r="P109" s="361" t="s">
        <v>207</v>
      </c>
      <c r="Q109" s="335"/>
      <c r="R109" s="336"/>
      <c r="S109" s="363">
        <v>4</v>
      </c>
      <c r="T109" s="377" t="s">
        <v>264</v>
      </c>
      <c r="U109" s="377" t="s">
        <v>265</v>
      </c>
      <c r="V109" s="361" t="s">
        <v>207</v>
      </c>
      <c r="W109" s="331"/>
      <c r="X109" s="331"/>
      <c r="Y109">
        <v>2</v>
      </c>
      <c r="Z109" t="s">
        <v>414</v>
      </c>
      <c r="AB109">
        <v>2</v>
      </c>
      <c r="AC109" t="s">
        <v>414</v>
      </c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  <c r="DF109" s="331"/>
    </row>
    <row r="110" spans="2:110" ht="14.45" customHeight="1">
      <c r="B110" s="331"/>
      <c r="C110" s="331"/>
      <c r="D110" s="331"/>
      <c r="E110" s="331"/>
      <c r="F110" s="331"/>
      <c r="G110" s="331"/>
      <c r="H110" s="332"/>
      <c r="I110" s="331"/>
      <c r="J110" s="331"/>
      <c r="K110" s="331"/>
      <c r="L110" s="331"/>
      <c r="M110" s="363">
        <v>6</v>
      </c>
      <c r="N110" s="377" t="s">
        <v>278</v>
      </c>
      <c r="O110" s="377" t="s">
        <v>279</v>
      </c>
      <c r="P110" s="361" t="s">
        <v>207</v>
      </c>
      <c r="Q110" s="335"/>
      <c r="R110" s="336"/>
      <c r="S110" s="363">
        <v>5</v>
      </c>
      <c r="T110" s="377" t="s">
        <v>247</v>
      </c>
      <c r="U110" s="377" t="s">
        <v>248</v>
      </c>
      <c r="V110" s="361" t="s">
        <v>207</v>
      </c>
      <c r="W110" s="331"/>
      <c r="X110" s="331"/>
      <c r="Y110">
        <v>3</v>
      </c>
      <c r="Z110" t="s">
        <v>415</v>
      </c>
      <c r="AB110">
        <v>3</v>
      </c>
      <c r="AC110" t="s">
        <v>415</v>
      </c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  <c r="DF110" s="331"/>
    </row>
    <row r="111" spans="2:110">
      <c r="B111" s="331"/>
      <c r="C111" s="331"/>
      <c r="D111" s="331"/>
      <c r="E111" s="331"/>
      <c r="F111" s="331"/>
      <c r="G111" s="331"/>
      <c r="H111" s="332"/>
      <c r="I111" s="331"/>
      <c r="J111" s="331"/>
      <c r="K111" s="331"/>
      <c r="L111" s="331"/>
      <c r="M111" s="363">
        <v>7</v>
      </c>
      <c r="N111" s="377" t="s">
        <v>280</v>
      </c>
      <c r="O111" s="377" t="s">
        <v>228</v>
      </c>
      <c r="P111" s="361" t="s">
        <v>207</v>
      </c>
      <c r="Q111" s="335"/>
      <c r="R111" s="336"/>
      <c r="S111" s="363">
        <v>6</v>
      </c>
      <c r="T111" s="377" t="s">
        <v>266</v>
      </c>
      <c r="U111" s="377" t="s">
        <v>267</v>
      </c>
      <c r="V111" s="361" t="s">
        <v>207</v>
      </c>
      <c r="W111" s="331"/>
      <c r="X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  <c r="DF111" s="331"/>
    </row>
    <row r="112" spans="2:110">
      <c r="B112" s="331"/>
      <c r="C112" s="331"/>
      <c r="D112" s="331"/>
      <c r="E112" s="331"/>
      <c r="F112" s="331"/>
      <c r="G112" s="331"/>
      <c r="H112" s="332"/>
      <c r="I112" s="331"/>
      <c r="J112" s="331"/>
      <c r="K112" s="331"/>
      <c r="L112" s="331"/>
      <c r="M112" s="363">
        <v>8</v>
      </c>
      <c r="N112" s="377" t="s">
        <v>281</v>
      </c>
      <c r="O112" s="377" t="s">
        <v>282</v>
      </c>
      <c r="P112" s="361" t="s">
        <v>207</v>
      </c>
      <c r="Q112" s="335"/>
      <c r="R112" s="336"/>
      <c r="S112" s="380"/>
      <c r="T112" s="378"/>
      <c r="U112" s="378"/>
      <c r="V112" s="379"/>
      <c r="W112" s="331"/>
      <c r="X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  <c r="DF112" s="331"/>
    </row>
    <row r="113" spans="2:110" ht="15.75">
      <c r="B113" s="331"/>
      <c r="C113" s="331"/>
      <c r="D113" s="331"/>
      <c r="E113" s="331"/>
      <c r="F113" s="331"/>
      <c r="G113" s="331"/>
      <c r="H113" s="332"/>
      <c r="I113" s="331"/>
      <c r="J113" s="331"/>
      <c r="K113" s="331"/>
      <c r="L113" s="331"/>
      <c r="M113" s="363">
        <v>9</v>
      </c>
      <c r="N113" s="377" t="s">
        <v>262</v>
      </c>
      <c r="O113" s="377" t="s">
        <v>263</v>
      </c>
      <c r="P113" s="361" t="s">
        <v>207</v>
      </c>
      <c r="Q113" s="335"/>
      <c r="R113" s="336"/>
      <c r="S113" s="343" t="s">
        <v>195</v>
      </c>
      <c r="T113" s="333"/>
      <c r="U113" s="333"/>
      <c r="V113" s="334"/>
      <c r="W113" s="331"/>
      <c r="X113" s="331"/>
      <c r="AC113" t="s">
        <v>393</v>
      </c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  <c r="DF113" s="331"/>
    </row>
    <row r="114" spans="2:110" ht="15.75">
      <c r="B114" s="331"/>
      <c r="C114" s="331"/>
      <c r="D114" s="331"/>
      <c r="E114" s="331"/>
      <c r="F114" s="331"/>
      <c r="G114" s="331"/>
      <c r="H114" s="332"/>
      <c r="I114" s="331"/>
      <c r="J114" s="331"/>
      <c r="K114" s="331"/>
      <c r="L114" s="331"/>
      <c r="M114" s="363">
        <v>10</v>
      </c>
      <c r="N114" s="377" t="s">
        <v>264</v>
      </c>
      <c r="O114" s="377" t="s">
        <v>265</v>
      </c>
      <c r="P114" s="361" t="s">
        <v>207</v>
      </c>
      <c r="Q114" s="335"/>
      <c r="R114" s="336"/>
      <c r="S114" s="344" t="s">
        <v>206</v>
      </c>
      <c r="T114" s="345" t="s">
        <v>153</v>
      </c>
      <c r="U114" s="375">
        <v>44213</v>
      </c>
      <c r="V114" s="347" t="s">
        <v>322</v>
      </c>
      <c r="W114" s="331"/>
      <c r="X114" s="331"/>
      <c r="AC114" t="s">
        <v>206</v>
      </c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  <c r="DF114" s="331"/>
    </row>
    <row r="115" spans="2:110">
      <c r="B115" s="331"/>
      <c r="C115" s="331"/>
      <c r="D115" s="331"/>
      <c r="E115" s="331"/>
      <c r="F115" s="331"/>
      <c r="G115" s="331"/>
      <c r="H115" s="332"/>
      <c r="I115" s="331"/>
      <c r="J115" s="331"/>
      <c r="K115" s="331"/>
      <c r="L115" s="331"/>
      <c r="M115" s="363">
        <v>11</v>
      </c>
      <c r="N115" s="377" t="s">
        <v>247</v>
      </c>
      <c r="O115" s="377" t="s">
        <v>248</v>
      </c>
      <c r="P115" s="361" t="s">
        <v>207</v>
      </c>
      <c r="Q115" s="335"/>
      <c r="R115" s="336"/>
      <c r="S115" s="349" t="s">
        <v>221</v>
      </c>
      <c r="T115" s="349" t="s">
        <v>222</v>
      </c>
      <c r="U115" s="349" t="s">
        <v>223</v>
      </c>
      <c r="V115" s="350" t="s">
        <v>4</v>
      </c>
      <c r="W115" s="331"/>
      <c r="X115" s="331"/>
      <c r="Z115" s="486"/>
      <c r="AA115" s="486"/>
      <c r="AC115" s="486">
        <v>44369.395833333336</v>
      </c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  <c r="DF115" s="331"/>
    </row>
    <row r="116" spans="2:110">
      <c r="B116" s="331"/>
      <c r="C116" s="331"/>
      <c r="D116" s="331"/>
      <c r="E116" s="331"/>
      <c r="F116" s="331"/>
      <c r="G116" s="331"/>
      <c r="H116" s="332"/>
      <c r="I116" s="331"/>
      <c r="J116" s="331"/>
      <c r="K116" s="331"/>
      <c r="L116" s="331"/>
      <c r="M116" s="363">
        <v>12</v>
      </c>
      <c r="N116" s="377" t="s">
        <v>266</v>
      </c>
      <c r="O116" s="377" t="s">
        <v>267</v>
      </c>
      <c r="P116" s="361" t="s">
        <v>207</v>
      </c>
      <c r="Q116" s="335"/>
      <c r="R116" s="336"/>
      <c r="S116" s="363">
        <v>1</v>
      </c>
      <c r="T116" s="377" t="s">
        <v>268</v>
      </c>
      <c r="U116" s="377" t="s">
        <v>269</v>
      </c>
      <c r="V116" s="361" t="s">
        <v>207</v>
      </c>
      <c r="W116" s="331"/>
      <c r="X116" s="331"/>
      <c r="AC116" t="s">
        <v>416</v>
      </c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  <c r="DF116" s="331"/>
    </row>
    <row r="117" spans="2:110">
      <c r="B117" s="331"/>
      <c r="C117" s="331"/>
      <c r="D117" s="331"/>
      <c r="E117" s="331"/>
      <c r="F117" s="331"/>
      <c r="G117" s="331"/>
      <c r="H117" s="332"/>
      <c r="I117" s="331"/>
      <c r="J117" s="331"/>
      <c r="K117" s="331"/>
      <c r="L117" s="331"/>
      <c r="M117" s="363">
        <v>13</v>
      </c>
      <c r="N117" s="377" t="s">
        <v>268</v>
      </c>
      <c r="O117" s="377" t="s">
        <v>269</v>
      </c>
      <c r="P117" s="361" t="s">
        <v>207</v>
      </c>
      <c r="Q117" s="335"/>
      <c r="R117" s="336"/>
      <c r="S117" s="363">
        <v>2</v>
      </c>
      <c r="T117" s="377" t="s">
        <v>268</v>
      </c>
      <c r="U117" s="377" t="s">
        <v>270</v>
      </c>
      <c r="V117" s="361" t="s">
        <v>207</v>
      </c>
      <c r="W117" s="331"/>
      <c r="X117" s="331"/>
      <c r="AC117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  <c r="DF117" s="331"/>
    </row>
    <row r="118" spans="2:110">
      <c r="B118" s="331"/>
      <c r="C118" s="331"/>
      <c r="D118" s="331"/>
      <c r="E118" s="331"/>
      <c r="F118" s="331"/>
      <c r="G118" s="331"/>
      <c r="H118" s="332"/>
      <c r="I118" s="331"/>
      <c r="J118" s="331"/>
      <c r="K118" s="331"/>
      <c r="L118" s="331"/>
      <c r="M118" s="363">
        <v>14</v>
      </c>
      <c r="N118" s="377" t="s">
        <v>268</v>
      </c>
      <c r="O118" s="377" t="s">
        <v>270</v>
      </c>
      <c r="P118" s="361" t="s">
        <v>207</v>
      </c>
      <c r="Q118" s="335"/>
      <c r="R118" s="336"/>
      <c r="S118" s="363">
        <v>3</v>
      </c>
      <c r="T118" s="377" t="s">
        <v>271</v>
      </c>
      <c r="U118" s="377" t="s">
        <v>272</v>
      </c>
      <c r="V118" s="361" t="s">
        <v>207</v>
      </c>
      <c r="W118" s="331"/>
      <c r="X118" s="331"/>
      <c r="AC118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  <c r="DF118" s="331"/>
    </row>
    <row r="119" spans="2:110">
      <c r="B119" s="331"/>
      <c r="C119" s="331"/>
      <c r="D119" s="331"/>
      <c r="E119" s="331"/>
      <c r="F119" s="331"/>
      <c r="G119" s="331"/>
      <c r="H119" s="332"/>
      <c r="I119" s="331"/>
      <c r="J119" s="331"/>
      <c r="K119" s="331"/>
      <c r="L119" s="331"/>
      <c r="M119" s="363">
        <v>15</v>
      </c>
      <c r="N119" s="377" t="s">
        <v>271</v>
      </c>
      <c r="O119" s="377" t="s">
        <v>272</v>
      </c>
      <c r="P119" s="361" t="s">
        <v>207</v>
      </c>
      <c r="Q119" s="335"/>
      <c r="R119" s="336"/>
      <c r="S119" s="363">
        <v>4</v>
      </c>
      <c r="T119" s="377" t="s">
        <v>273</v>
      </c>
      <c r="U119" s="377" t="s">
        <v>246</v>
      </c>
      <c r="V119" s="361" t="s">
        <v>207</v>
      </c>
      <c r="W119" s="331"/>
      <c r="X119" s="331"/>
      <c r="AC119" t="s">
        <v>393</v>
      </c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  <c r="DF119" s="331"/>
    </row>
    <row r="120" spans="2:110">
      <c r="B120" s="331"/>
      <c r="C120" s="331"/>
      <c r="D120" s="331"/>
      <c r="E120" s="331"/>
      <c r="F120" s="331"/>
      <c r="G120" s="331"/>
      <c r="H120" s="332"/>
      <c r="I120" s="331"/>
      <c r="J120" s="331"/>
      <c r="K120" s="331"/>
      <c r="L120" s="331"/>
      <c r="M120" s="363">
        <v>16</v>
      </c>
      <c r="N120" s="377" t="s">
        <v>273</v>
      </c>
      <c r="O120" s="377" t="s">
        <v>246</v>
      </c>
      <c r="P120" s="361" t="s">
        <v>207</v>
      </c>
      <c r="Q120" s="335"/>
      <c r="R120" s="336"/>
      <c r="S120" s="365"/>
      <c r="T120" s="365"/>
      <c r="U120" s="365"/>
      <c r="V120" s="365"/>
      <c r="W120" s="331"/>
      <c r="X120" s="331"/>
      <c r="AC120" t="s">
        <v>206</v>
      </c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  <c r="DF120" s="331"/>
    </row>
    <row r="121" spans="2:110">
      <c r="B121" s="331"/>
      <c r="C121" s="331"/>
      <c r="D121" s="331"/>
      <c r="E121" s="331"/>
      <c r="F121" s="331"/>
      <c r="G121" s="331"/>
      <c r="H121" s="332"/>
      <c r="I121" s="331"/>
      <c r="J121" s="331"/>
      <c r="K121" s="331"/>
      <c r="L121" s="331"/>
      <c r="M121" s="333"/>
      <c r="N121" s="333"/>
      <c r="O121" s="333"/>
      <c r="P121" s="334"/>
      <c r="Q121" s="335"/>
      <c r="R121" s="336"/>
      <c r="S121" s="365"/>
      <c r="T121" s="365"/>
      <c r="U121" s="365"/>
      <c r="V121" s="365"/>
      <c r="W121" s="331"/>
      <c r="X121" s="331"/>
      <c r="Z121" s="486"/>
      <c r="AA121" s="486"/>
      <c r="AC121" s="486">
        <v>44369.395833333336</v>
      </c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  <c r="DF121" s="331"/>
    </row>
    <row r="122" spans="2:110" ht="15.75">
      <c r="B122" s="331"/>
      <c r="C122" s="331"/>
      <c r="D122" s="331"/>
      <c r="E122" s="331"/>
      <c r="F122" s="331"/>
      <c r="G122" s="331"/>
      <c r="H122" s="332"/>
      <c r="I122" s="331"/>
      <c r="J122" s="331"/>
      <c r="K122" s="331"/>
      <c r="L122" s="331"/>
      <c r="N122" s="331"/>
      <c r="O122" s="333"/>
      <c r="P122" s="334"/>
      <c r="Q122" s="335"/>
      <c r="R122" s="336"/>
      <c r="S122" s="343" t="s">
        <v>195</v>
      </c>
      <c r="T122" s="333"/>
      <c r="U122" s="333"/>
      <c r="V122" s="334"/>
      <c r="W122" s="331"/>
      <c r="X122" s="331"/>
      <c r="AC122" t="s">
        <v>416</v>
      </c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  <c r="DF122" s="331"/>
    </row>
    <row r="123" spans="2:110" ht="18.75">
      <c r="B123" s="331"/>
      <c r="C123" s="331"/>
      <c r="D123" s="331"/>
      <c r="E123" s="331"/>
      <c r="F123" s="331"/>
      <c r="G123" s="331"/>
      <c r="H123" s="332"/>
      <c r="I123" s="331"/>
      <c r="J123" s="331"/>
      <c r="K123" s="331"/>
      <c r="L123" s="331"/>
      <c r="M123" s="337" t="s">
        <v>218</v>
      </c>
      <c r="N123" s="331"/>
      <c r="O123" s="333"/>
      <c r="P123" s="334"/>
      <c r="Q123" s="335"/>
      <c r="R123" s="336"/>
      <c r="S123" s="344" t="s">
        <v>208</v>
      </c>
      <c r="T123" s="345" t="s">
        <v>153</v>
      </c>
      <c r="U123" s="375">
        <v>44207</v>
      </c>
      <c r="V123" s="347" t="s">
        <v>322</v>
      </c>
      <c r="W123" s="331"/>
      <c r="X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  <c r="DF123" s="331"/>
    </row>
    <row r="124" spans="2:110" ht="18.75">
      <c r="B124" s="331"/>
      <c r="C124" s="331"/>
      <c r="D124" s="331"/>
      <c r="E124" s="331"/>
      <c r="F124" s="331"/>
      <c r="G124" s="331"/>
      <c r="H124" s="332"/>
      <c r="I124" s="331"/>
      <c r="J124" s="331"/>
      <c r="K124" s="331"/>
      <c r="L124" s="331"/>
      <c r="M124" s="337" t="s">
        <v>220</v>
      </c>
      <c r="N124" s="366"/>
      <c r="O124" s="366"/>
      <c r="P124" s="367"/>
      <c r="Q124" s="335"/>
      <c r="R124" s="336"/>
      <c r="S124" s="349" t="s">
        <v>221</v>
      </c>
      <c r="T124" s="349" t="s">
        <v>222</v>
      </c>
      <c r="U124" s="349" t="s">
        <v>223</v>
      </c>
      <c r="V124" s="350" t="s">
        <v>4</v>
      </c>
      <c r="W124" s="331"/>
      <c r="X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  <c r="DF124" s="331"/>
    </row>
    <row r="125" spans="2:110" ht="15.75">
      <c r="B125" s="331"/>
      <c r="C125" s="331"/>
      <c r="D125" s="331"/>
      <c r="E125" s="331"/>
      <c r="F125" s="331"/>
      <c r="G125" s="331"/>
      <c r="H125" s="332"/>
      <c r="I125" s="331"/>
      <c r="J125" s="331"/>
      <c r="K125" s="331"/>
      <c r="L125" s="331"/>
      <c r="M125" s="338" t="s">
        <v>185</v>
      </c>
      <c r="N125" s="333"/>
      <c r="O125" s="333"/>
      <c r="P125" s="334"/>
      <c r="Q125" s="335"/>
      <c r="R125" s="336"/>
      <c r="S125" s="363">
        <v>1</v>
      </c>
      <c r="T125" s="377" t="s">
        <v>238</v>
      </c>
      <c r="U125" s="377" t="s">
        <v>239</v>
      </c>
      <c r="V125" s="361" t="s">
        <v>207</v>
      </c>
      <c r="W125" s="331"/>
      <c r="X125" s="331"/>
      <c r="Z125" t="s">
        <v>393</v>
      </c>
      <c r="AC125" t="s">
        <v>393</v>
      </c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  <c r="DF125" s="331"/>
    </row>
    <row r="126" spans="2:110" ht="15.75">
      <c r="B126" s="331"/>
      <c r="C126" s="331"/>
      <c r="D126" s="331"/>
      <c r="E126" s="331"/>
      <c r="F126" s="331"/>
      <c r="G126" s="331"/>
      <c r="H126" s="332"/>
      <c r="I126" s="331"/>
      <c r="J126" s="331"/>
      <c r="K126" s="331"/>
      <c r="L126" s="331"/>
      <c r="M126" s="344" t="s">
        <v>210</v>
      </c>
      <c r="N126" s="345" t="s">
        <v>153</v>
      </c>
      <c r="O126" s="375">
        <v>44208</v>
      </c>
      <c r="P126" s="347" t="s">
        <v>250</v>
      </c>
      <c r="Q126" s="335"/>
      <c r="R126" s="336"/>
      <c r="S126" s="363">
        <v>2</v>
      </c>
      <c r="T126" s="377" t="s">
        <v>274</v>
      </c>
      <c r="U126" s="377" t="s">
        <v>228</v>
      </c>
      <c r="V126" s="361" t="s">
        <v>207</v>
      </c>
      <c r="W126" s="331"/>
      <c r="X126" s="331"/>
      <c r="Z126" t="s">
        <v>208</v>
      </c>
      <c r="AC126" t="s">
        <v>208</v>
      </c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  <c r="DF126" s="331"/>
    </row>
    <row r="127" spans="2:110">
      <c r="B127" s="331"/>
      <c r="C127" s="331"/>
      <c r="D127" s="331"/>
      <c r="E127" s="331"/>
      <c r="F127" s="331"/>
      <c r="G127" s="331"/>
      <c r="H127" s="332"/>
      <c r="I127" s="331"/>
      <c r="J127" s="331"/>
      <c r="K127" s="331"/>
      <c r="L127" s="331"/>
      <c r="M127" s="349" t="s">
        <v>221</v>
      </c>
      <c r="N127" s="349" t="s">
        <v>222</v>
      </c>
      <c r="O127" s="349" t="s">
        <v>223</v>
      </c>
      <c r="P127" s="350" t="s">
        <v>4</v>
      </c>
      <c r="Q127" s="335"/>
      <c r="R127" s="336"/>
      <c r="S127" s="363">
        <v>3</v>
      </c>
      <c r="T127" s="377" t="s">
        <v>275</v>
      </c>
      <c r="U127" s="377" t="s">
        <v>232</v>
      </c>
      <c r="V127" s="361" t="s">
        <v>207</v>
      </c>
      <c r="W127" s="331"/>
      <c r="X127" s="331"/>
      <c r="Z127" s="486">
        <v>44368.354166666664</v>
      </c>
      <c r="AA127" s="486"/>
      <c r="AC127" s="486">
        <v>44369.479166666664</v>
      </c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  <c r="DF127" s="331"/>
    </row>
    <row r="128" spans="2:110">
      <c r="B128" s="331"/>
      <c r="C128" s="331"/>
      <c r="D128" s="331"/>
      <c r="E128" s="331"/>
      <c r="F128" s="331"/>
      <c r="G128" s="331"/>
      <c r="H128" s="332"/>
      <c r="I128" s="331"/>
      <c r="J128" s="331"/>
      <c r="K128" s="331"/>
      <c r="L128" s="331"/>
      <c r="M128" s="354">
        <v>1</v>
      </c>
      <c r="N128" s="377" t="s">
        <v>283</v>
      </c>
      <c r="O128" s="377" t="s">
        <v>284</v>
      </c>
      <c r="P128" s="356">
        <v>31</v>
      </c>
      <c r="Q128" s="335"/>
      <c r="R128" s="336"/>
      <c r="S128" s="363">
        <v>4</v>
      </c>
      <c r="T128" s="377" t="s">
        <v>276</v>
      </c>
      <c r="U128" s="377" t="s">
        <v>232</v>
      </c>
      <c r="V128" s="361" t="s">
        <v>207</v>
      </c>
      <c r="W128" s="331"/>
      <c r="X128" s="331"/>
      <c r="Z128" t="s">
        <v>416</v>
      </c>
      <c r="AC128" t="s">
        <v>416</v>
      </c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  <c r="DF128" s="331"/>
    </row>
    <row r="129" spans="2:110">
      <c r="B129" s="331"/>
      <c r="C129" s="331"/>
      <c r="D129" s="331"/>
      <c r="E129" s="331"/>
      <c r="F129" s="331"/>
      <c r="G129" s="331"/>
      <c r="H129" s="332"/>
      <c r="I129" s="331"/>
      <c r="J129" s="331"/>
      <c r="K129" s="331"/>
      <c r="L129" s="331"/>
      <c r="M129" s="354">
        <v>2</v>
      </c>
      <c r="N129" s="377" t="s">
        <v>342</v>
      </c>
      <c r="O129" s="377" t="s">
        <v>285</v>
      </c>
      <c r="P129" s="356">
        <v>31</v>
      </c>
      <c r="Q129" s="335"/>
      <c r="R129" s="336"/>
      <c r="S129" s="363">
        <v>5</v>
      </c>
      <c r="T129" s="377" t="s">
        <v>277</v>
      </c>
      <c r="U129" s="377" t="s">
        <v>265</v>
      </c>
      <c r="V129" s="361" t="s">
        <v>207</v>
      </c>
      <c r="W129" s="331"/>
      <c r="X129" s="331"/>
      <c r="AC129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  <c r="DF129" s="331"/>
    </row>
    <row r="130" spans="2:110">
      <c r="B130" s="331"/>
      <c r="C130" s="331"/>
      <c r="D130" s="331"/>
      <c r="E130" s="331"/>
      <c r="F130" s="331"/>
      <c r="G130" s="331"/>
      <c r="H130" s="332"/>
      <c r="I130" s="331"/>
      <c r="J130" s="331"/>
      <c r="K130" s="331"/>
      <c r="L130" s="331"/>
      <c r="M130" s="333"/>
      <c r="N130" s="333"/>
      <c r="O130" s="333"/>
      <c r="P130" s="334"/>
      <c r="Q130" s="335"/>
      <c r="R130" s="336"/>
      <c r="S130" s="363">
        <v>6</v>
      </c>
      <c r="T130" s="377" t="s">
        <v>278</v>
      </c>
      <c r="U130" s="377" t="s">
        <v>279</v>
      </c>
      <c r="V130" s="361" t="s">
        <v>207</v>
      </c>
      <c r="W130" s="331"/>
      <c r="X130" s="331"/>
      <c r="Y130" s="489"/>
      <c r="Z130" s="489"/>
      <c r="AA130" s="489"/>
      <c r="AB130" s="490"/>
      <c r="AC130" s="490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  <c r="DF130" s="331"/>
    </row>
    <row r="131" spans="2:110" ht="15.75" thickBot="1">
      <c r="B131" s="331"/>
      <c r="C131" s="331"/>
      <c r="D131" s="331"/>
      <c r="E131" s="331"/>
      <c r="F131" s="331"/>
      <c r="G131" s="331"/>
      <c r="H131" s="332"/>
      <c r="I131" s="331"/>
      <c r="J131" s="331"/>
      <c r="K131" s="331"/>
      <c r="L131" s="331"/>
      <c r="N131" s="331"/>
      <c r="O131" s="333"/>
      <c r="P131" s="334"/>
      <c r="Q131" s="369"/>
      <c r="R131" s="336"/>
      <c r="S131" s="363">
        <v>7</v>
      </c>
      <c r="T131" s="377" t="s">
        <v>280</v>
      </c>
      <c r="U131" s="377" t="s">
        <v>228</v>
      </c>
      <c r="V131" s="361" t="s">
        <v>207</v>
      </c>
      <c r="W131" s="331"/>
      <c r="X131" s="331"/>
      <c r="Y131" s="491"/>
      <c r="Z131" s="491"/>
      <c r="AA131" s="491"/>
      <c r="AB131" s="492"/>
      <c r="AC131" s="492"/>
      <c r="AD131" s="492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  <c r="DF131" s="331"/>
    </row>
    <row r="132" spans="2:110" ht="18.75">
      <c r="B132" s="331"/>
      <c r="C132" s="331"/>
      <c r="D132" s="331"/>
      <c r="E132" s="331"/>
      <c r="F132" s="331"/>
      <c r="G132" s="331"/>
      <c r="H132" s="332"/>
      <c r="I132" s="331"/>
      <c r="J132" s="331"/>
      <c r="K132" s="331"/>
      <c r="L132" s="331"/>
      <c r="M132" s="337" t="s">
        <v>218</v>
      </c>
      <c r="N132" s="331"/>
      <c r="O132" s="333"/>
      <c r="P132" s="334"/>
      <c r="Q132" s="369"/>
      <c r="R132" s="336"/>
      <c r="S132" s="363">
        <v>8</v>
      </c>
      <c r="T132" s="377" t="s">
        <v>281</v>
      </c>
      <c r="U132" s="377" t="s">
        <v>282</v>
      </c>
      <c r="V132" s="361" t="s">
        <v>207</v>
      </c>
      <c r="W132" s="331"/>
      <c r="X132" s="331"/>
      <c r="Y132" s="235"/>
      <c r="Z132" s="493" t="s">
        <v>195</v>
      </c>
      <c r="AA132" s="493"/>
      <c r="AB132" s="493"/>
      <c r="AC132" s="493" t="s">
        <v>185</v>
      </c>
      <c r="AD132" s="494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  <c r="DF132" s="331"/>
    </row>
    <row r="133" spans="2:110" ht="18.75">
      <c r="B133" s="331"/>
      <c r="C133" s="331"/>
      <c r="D133" s="331"/>
      <c r="E133" s="331"/>
      <c r="F133" s="331"/>
      <c r="G133" s="331"/>
      <c r="H133" s="332"/>
      <c r="I133" s="331"/>
      <c r="J133" s="331"/>
      <c r="K133" s="331"/>
      <c r="L133" s="331"/>
      <c r="M133" s="337" t="s">
        <v>220</v>
      </c>
      <c r="N133" s="333"/>
      <c r="O133" s="333"/>
      <c r="P133" s="334"/>
      <c r="Q133" s="369"/>
      <c r="R133" s="370"/>
      <c r="S133" s="363">
        <v>9</v>
      </c>
      <c r="T133" s="377" t="s">
        <v>262</v>
      </c>
      <c r="U133" s="377" t="s">
        <v>263</v>
      </c>
      <c r="V133" s="361" t="s">
        <v>207</v>
      </c>
      <c r="W133" s="331"/>
      <c r="X133" s="331"/>
      <c r="Z133" t="s">
        <v>417</v>
      </c>
      <c r="AC133" t="s">
        <v>417</v>
      </c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  <c r="DF133" s="331"/>
    </row>
    <row r="134" spans="2:110" ht="15.75">
      <c r="B134" s="331"/>
      <c r="C134" s="331"/>
      <c r="D134" s="331"/>
      <c r="E134" s="331"/>
      <c r="F134" s="331"/>
      <c r="G134" s="331"/>
      <c r="H134" s="332"/>
      <c r="I134" s="331"/>
      <c r="J134" s="331"/>
      <c r="K134" s="331"/>
      <c r="L134" s="331"/>
      <c r="M134" s="338" t="s">
        <v>185</v>
      </c>
      <c r="N134" s="333"/>
      <c r="O134" s="333"/>
      <c r="P134" s="334"/>
      <c r="Q134" s="369"/>
      <c r="R134" s="370"/>
      <c r="S134" s="363">
        <v>10</v>
      </c>
      <c r="T134" s="377" t="s">
        <v>264</v>
      </c>
      <c r="U134" s="377" t="s">
        <v>265</v>
      </c>
      <c r="V134" s="361" t="s">
        <v>207</v>
      </c>
      <c r="W134" s="331"/>
      <c r="X134" s="331"/>
      <c r="Z134" t="s">
        <v>158</v>
      </c>
      <c r="AC134" t="s">
        <v>158</v>
      </c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  <c r="DF134" s="331"/>
    </row>
    <row r="135" spans="2:110" ht="17.25" customHeight="1">
      <c r="B135" s="331"/>
      <c r="C135" s="331"/>
      <c r="D135" s="331"/>
      <c r="E135" s="331"/>
      <c r="F135" s="331"/>
      <c r="G135" s="331"/>
      <c r="H135" s="332"/>
      <c r="I135" s="331"/>
      <c r="J135" s="331"/>
      <c r="K135" s="331"/>
      <c r="L135" s="331"/>
      <c r="M135" s="344" t="s">
        <v>211</v>
      </c>
      <c r="N135" s="345" t="s">
        <v>153</v>
      </c>
      <c r="O135" s="375">
        <v>44208</v>
      </c>
      <c r="P135" s="347" t="s">
        <v>252</v>
      </c>
      <c r="Q135" s="369"/>
      <c r="R135" s="370"/>
      <c r="S135" s="363">
        <v>11</v>
      </c>
      <c r="T135" s="377" t="s">
        <v>247</v>
      </c>
      <c r="U135" s="377" t="s">
        <v>248</v>
      </c>
      <c r="V135" s="361" t="s">
        <v>207</v>
      </c>
      <c r="W135" s="331"/>
      <c r="X135" s="331"/>
      <c r="Z135" s="486">
        <v>44366.3125</v>
      </c>
      <c r="AA135" s="486"/>
      <c r="AC135" s="486">
        <v>44359.458333333336</v>
      </c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  <c r="DF135" s="331"/>
    </row>
    <row r="136" spans="2:110">
      <c r="B136" s="331"/>
      <c r="C136" s="331"/>
      <c r="D136" s="331"/>
      <c r="E136" s="331"/>
      <c r="F136" s="331"/>
      <c r="G136" s="331"/>
      <c r="H136" s="332"/>
      <c r="I136" s="331"/>
      <c r="J136" s="331"/>
      <c r="K136" s="331"/>
      <c r="L136" s="331"/>
      <c r="M136" s="349" t="s">
        <v>221</v>
      </c>
      <c r="N136" s="349" t="s">
        <v>222</v>
      </c>
      <c r="O136" s="349" t="s">
        <v>223</v>
      </c>
      <c r="P136" s="350" t="s">
        <v>4</v>
      </c>
      <c r="Q136" s="369"/>
      <c r="R136" s="370"/>
      <c r="S136" s="363">
        <v>12</v>
      </c>
      <c r="T136" s="377" t="s">
        <v>266</v>
      </c>
      <c r="U136" s="377" t="s">
        <v>267</v>
      </c>
      <c r="V136" s="361" t="s">
        <v>207</v>
      </c>
      <c r="W136" s="331"/>
      <c r="X136" s="331"/>
      <c r="Y136">
        <v>1</v>
      </c>
      <c r="Z136" t="s">
        <v>418</v>
      </c>
      <c r="AB136">
        <v>1</v>
      </c>
      <c r="AC136" t="s">
        <v>419</v>
      </c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  <c r="DF136" s="331"/>
    </row>
    <row r="137" spans="2:110">
      <c r="B137" s="331"/>
      <c r="C137" s="331"/>
      <c r="D137" s="331"/>
      <c r="E137" s="331"/>
      <c r="F137" s="331"/>
      <c r="G137" s="331"/>
      <c r="H137" s="332"/>
      <c r="I137" s="331"/>
      <c r="J137" s="331"/>
      <c r="K137" s="331"/>
      <c r="L137" s="331"/>
      <c r="M137" s="354">
        <v>1</v>
      </c>
      <c r="N137" s="377" t="s">
        <v>341</v>
      </c>
      <c r="O137" s="377" t="s">
        <v>285</v>
      </c>
      <c r="P137" s="356">
        <v>31</v>
      </c>
      <c r="Q137" s="369"/>
      <c r="R137" s="370"/>
      <c r="S137" s="363">
        <v>13</v>
      </c>
      <c r="T137" s="377" t="s">
        <v>268</v>
      </c>
      <c r="U137" s="377" t="s">
        <v>269</v>
      </c>
      <c r="V137" s="361" t="s">
        <v>207</v>
      </c>
      <c r="W137" s="331"/>
      <c r="X137" s="331"/>
      <c r="Y137">
        <v>2</v>
      </c>
      <c r="Z137" t="s">
        <v>420</v>
      </c>
      <c r="AB137">
        <v>2</v>
      </c>
      <c r="AC137" t="s">
        <v>421</v>
      </c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  <c r="DF137" s="331"/>
    </row>
    <row r="138" spans="2:110" ht="13.5" customHeight="1">
      <c r="B138" s="331"/>
      <c r="C138" s="331"/>
      <c r="D138" s="331"/>
      <c r="E138" s="331"/>
      <c r="F138" s="331"/>
      <c r="G138" s="331"/>
      <c r="H138" s="332"/>
      <c r="I138" s="331"/>
      <c r="J138" s="331"/>
      <c r="K138" s="331"/>
      <c r="L138" s="331"/>
      <c r="M138" s="354">
        <v>2</v>
      </c>
      <c r="N138" s="377" t="s">
        <v>286</v>
      </c>
      <c r="O138" s="377" t="s">
        <v>237</v>
      </c>
      <c r="P138" s="356">
        <v>31</v>
      </c>
      <c r="Q138" s="369"/>
      <c r="R138" s="370"/>
      <c r="S138" s="363">
        <v>14</v>
      </c>
      <c r="T138" s="377" t="s">
        <v>268</v>
      </c>
      <c r="U138" s="377" t="s">
        <v>270</v>
      </c>
      <c r="V138" s="361" t="s">
        <v>207</v>
      </c>
      <c r="W138" s="331"/>
      <c r="X138" s="331"/>
      <c r="Y138">
        <v>3</v>
      </c>
      <c r="Z138" t="s">
        <v>422</v>
      </c>
      <c r="AB138">
        <v>3</v>
      </c>
      <c r="AC138" t="s">
        <v>423</v>
      </c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  <c r="DF138" s="331"/>
    </row>
    <row r="139" spans="2:110" ht="16.5" customHeight="1">
      <c r="B139" s="331"/>
      <c r="C139" s="331"/>
      <c r="D139" s="331"/>
      <c r="E139" s="331"/>
      <c r="F139" s="331"/>
      <c r="G139" s="331"/>
      <c r="H139" s="332"/>
      <c r="I139" s="331"/>
      <c r="J139" s="331"/>
      <c r="K139" s="331"/>
      <c r="L139" s="331"/>
      <c r="M139" s="333"/>
      <c r="N139" s="333"/>
      <c r="O139" s="333"/>
      <c r="P139" s="334"/>
      <c r="Q139" s="369"/>
      <c r="R139" s="370"/>
      <c r="S139" s="363">
        <v>15</v>
      </c>
      <c r="T139" s="377" t="s">
        <v>271</v>
      </c>
      <c r="U139" s="377" t="s">
        <v>272</v>
      </c>
      <c r="V139" s="361" t="s">
        <v>207</v>
      </c>
      <c r="W139" s="331"/>
      <c r="X139" s="331"/>
      <c r="AB139">
        <v>4</v>
      </c>
      <c r="AC139" t="s">
        <v>418</v>
      </c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  <c r="DF139" s="331"/>
    </row>
    <row r="140" spans="2:110">
      <c r="B140" s="331"/>
      <c r="C140" s="331"/>
      <c r="D140" s="331"/>
      <c r="E140" s="331"/>
      <c r="F140" s="331"/>
      <c r="G140" s="331"/>
      <c r="H140" s="332"/>
      <c r="I140" s="331"/>
      <c r="J140" s="331"/>
      <c r="K140" s="331"/>
      <c r="L140" s="331"/>
      <c r="N140" s="331"/>
      <c r="O140" s="333"/>
      <c r="P140" s="334"/>
      <c r="Q140" s="369"/>
      <c r="R140" s="370"/>
      <c r="S140" s="363">
        <v>16</v>
      </c>
      <c r="T140" s="377" t="s">
        <v>273</v>
      </c>
      <c r="U140" s="377" t="s">
        <v>246</v>
      </c>
      <c r="V140" s="361" t="s">
        <v>207</v>
      </c>
      <c r="W140" s="331"/>
      <c r="X140" s="331"/>
      <c r="Z140" t="s">
        <v>417</v>
      </c>
      <c r="AB140">
        <v>5</v>
      </c>
      <c r="AC140" t="s">
        <v>424</v>
      </c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  <c r="DF140" s="331"/>
    </row>
    <row r="141" spans="2:110" ht="18.75">
      <c r="B141" s="331"/>
      <c r="C141" s="331"/>
      <c r="D141" s="331"/>
      <c r="E141" s="331"/>
      <c r="F141" s="331"/>
      <c r="G141" s="331"/>
      <c r="H141" s="332"/>
      <c r="I141" s="331"/>
      <c r="J141" s="331"/>
      <c r="K141" s="331"/>
      <c r="L141" s="331"/>
      <c r="M141" s="337" t="s">
        <v>218</v>
      </c>
      <c r="N141" s="331"/>
      <c r="O141" s="333"/>
      <c r="P141" s="334"/>
      <c r="Q141" s="369"/>
      <c r="R141" s="370"/>
      <c r="S141" s="365"/>
      <c r="T141" s="365"/>
      <c r="U141" s="365"/>
      <c r="V141" s="365"/>
      <c r="W141" s="331"/>
      <c r="X141" s="331"/>
      <c r="Z141" t="s">
        <v>158</v>
      </c>
      <c r="AB141">
        <v>6</v>
      </c>
      <c r="AC141" t="s">
        <v>425</v>
      </c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  <c r="DF141" s="331"/>
    </row>
    <row r="142" spans="2:110" ht="18.75">
      <c r="B142" s="331"/>
      <c r="C142" s="331"/>
      <c r="D142" s="331"/>
      <c r="E142" s="331"/>
      <c r="F142" s="331"/>
      <c r="G142" s="331"/>
      <c r="H142" s="332"/>
      <c r="I142" s="331"/>
      <c r="J142" s="331"/>
      <c r="K142" s="331"/>
      <c r="L142" s="331"/>
      <c r="M142" s="337" t="s">
        <v>220</v>
      </c>
      <c r="N142" s="331"/>
      <c r="O142" s="333"/>
      <c r="P142" s="334"/>
      <c r="Q142" s="369"/>
      <c r="R142" s="370"/>
      <c r="S142" s="337" t="s">
        <v>219</v>
      </c>
      <c r="T142" s="331"/>
      <c r="U142" s="331"/>
      <c r="V142" s="331"/>
      <c r="W142" s="331"/>
      <c r="X142" s="331"/>
      <c r="Z142" s="486">
        <v>44366.5</v>
      </c>
      <c r="AA142" s="486"/>
      <c r="AB142">
        <v>7</v>
      </c>
      <c r="AC142" t="s">
        <v>426</v>
      </c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  <c r="DF142" s="331"/>
    </row>
    <row r="143" spans="2:110" ht="18.75">
      <c r="B143" s="331"/>
      <c r="C143" s="331"/>
      <c r="D143" s="331"/>
      <c r="E143" s="331"/>
      <c r="F143" s="331"/>
      <c r="G143" s="331"/>
      <c r="H143" s="332"/>
      <c r="I143" s="331"/>
      <c r="J143" s="331"/>
      <c r="K143" s="331"/>
      <c r="L143" s="331"/>
      <c r="M143" s="338" t="s">
        <v>185</v>
      </c>
      <c r="N143" s="331"/>
      <c r="O143" s="331"/>
      <c r="P143" s="331"/>
      <c r="Q143" s="369"/>
      <c r="R143" s="370"/>
      <c r="S143" s="364" t="s">
        <v>220</v>
      </c>
      <c r="T143" s="365"/>
      <c r="U143" s="365"/>
      <c r="V143" s="365"/>
      <c r="W143" s="331"/>
      <c r="X143" s="331"/>
      <c r="Y143">
        <v>1</v>
      </c>
      <c r="Z143" t="s">
        <v>419</v>
      </c>
      <c r="AB143">
        <v>8</v>
      </c>
      <c r="AC143" t="s">
        <v>427</v>
      </c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  <c r="DF143" s="331"/>
    </row>
    <row r="144" spans="2:110" ht="15.75">
      <c r="B144" s="331"/>
      <c r="C144" s="331"/>
      <c r="D144" s="331"/>
      <c r="E144" s="331"/>
      <c r="F144" s="331"/>
      <c r="G144" s="331"/>
      <c r="H144" s="332"/>
      <c r="I144" s="331"/>
      <c r="J144" s="331"/>
      <c r="K144" s="331"/>
      <c r="L144" s="331"/>
      <c r="M144" s="344" t="s">
        <v>213</v>
      </c>
      <c r="N144" s="345" t="s">
        <v>153</v>
      </c>
      <c r="O144" s="375">
        <v>44208</v>
      </c>
      <c r="P144" s="347" t="s">
        <v>252</v>
      </c>
      <c r="Q144" s="369"/>
      <c r="R144" s="370"/>
      <c r="S144" s="366"/>
      <c r="T144" s="366"/>
      <c r="U144" s="366"/>
      <c r="V144" s="367"/>
      <c r="W144" s="331"/>
      <c r="X144" s="331"/>
      <c r="Y144">
        <v>2</v>
      </c>
      <c r="Z144" t="s">
        <v>421</v>
      </c>
      <c r="AB144">
        <v>9</v>
      </c>
      <c r="AC144" t="s">
        <v>428</v>
      </c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  <c r="DF144" s="331"/>
    </row>
    <row r="145" spans="2:110" ht="15.75">
      <c r="B145" s="331"/>
      <c r="C145" s="331"/>
      <c r="D145" s="331"/>
      <c r="E145" s="331"/>
      <c r="F145" s="331"/>
      <c r="G145" s="331"/>
      <c r="H145" s="332"/>
      <c r="I145" s="331"/>
      <c r="J145" s="331"/>
      <c r="K145" s="331"/>
      <c r="L145" s="331"/>
      <c r="M145" s="349" t="s">
        <v>221</v>
      </c>
      <c r="N145" s="349" t="s">
        <v>222</v>
      </c>
      <c r="O145" s="349" t="s">
        <v>223</v>
      </c>
      <c r="P145" s="350" t="s">
        <v>4</v>
      </c>
      <c r="Q145" s="369"/>
      <c r="R145" s="370"/>
      <c r="S145" s="343" t="s">
        <v>195</v>
      </c>
      <c r="T145" s="331"/>
      <c r="U145" s="331"/>
      <c r="V145" s="331"/>
      <c r="W145" s="331"/>
      <c r="X145" s="331"/>
      <c r="Y145">
        <v>3</v>
      </c>
      <c r="Z145" t="s">
        <v>423</v>
      </c>
      <c r="AB145">
        <v>10</v>
      </c>
      <c r="AC145" t="s">
        <v>429</v>
      </c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  <c r="DF145" s="331"/>
    </row>
    <row r="146" spans="2:110" ht="15.75">
      <c r="B146" s="331"/>
      <c r="C146" s="331"/>
      <c r="D146" s="331"/>
      <c r="E146" s="331"/>
      <c r="F146" s="331"/>
      <c r="G146" s="331"/>
      <c r="H146" s="332"/>
      <c r="I146" s="331"/>
      <c r="J146" s="331"/>
      <c r="K146" s="331"/>
      <c r="L146" s="331"/>
      <c r="M146" s="354">
        <v>1</v>
      </c>
      <c r="N146" s="377" t="s">
        <v>287</v>
      </c>
      <c r="O146" s="377" t="s">
        <v>244</v>
      </c>
      <c r="P146" s="356">
        <v>32</v>
      </c>
      <c r="Q146" s="369"/>
      <c r="R146" s="370"/>
      <c r="S146" s="344" t="s">
        <v>210</v>
      </c>
      <c r="T146" s="345" t="s">
        <v>153</v>
      </c>
      <c r="U146" s="375">
        <v>44207</v>
      </c>
      <c r="V146" s="347" t="s">
        <v>322</v>
      </c>
      <c r="W146" s="331"/>
      <c r="X146" s="331"/>
      <c r="AB146">
        <v>11</v>
      </c>
      <c r="AC146" t="s">
        <v>430</v>
      </c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  <c r="DF146" s="331"/>
    </row>
    <row r="147" spans="2:110" ht="18.75">
      <c r="B147" s="331"/>
      <c r="C147" s="331"/>
      <c r="D147" s="331"/>
      <c r="E147" s="331"/>
      <c r="F147" s="331"/>
      <c r="G147" s="331"/>
      <c r="H147" s="332"/>
      <c r="I147" s="331"/>
      <c r="J147" s="331"/>
      <c r="K147" s="331"/>
      <c r="L147" s="331"/>
      <c r="M147" s="337"/>
      <c r="N147" s="331"/>
      <c r="O147" s="333"/>
      <c r="P147" s="334"/>
      <c r="Q147" s="369"/>
      <c r="R147" s="370"/>
      <c r="S147" s="349" t="s">
        <v>221</v>
      </c>
      <c r="T147" s="349" t="s">
        <v>222</v>
      </c>
      <c r="U147" s="349" t="s">
        <v>223</v>
      </c>
      <c r="V147" s="350" t="s">
        <v>4</v>
      </c>
      <c r="W147" s="331"/>
      <c r="X147" s="331"/>
      <c r="Z147" t="s">
        <v>417</v>
      </c>
      <c r="AB147">
        <v>12</v>
      </c>
      <c r="AC147" t="s">
        <v>431</v>
      </c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  <c r="DF147" s="331"/>
    </row>
    <row r="148" spans="2:110">
      <c r="B148" s="331"/>
      <c r="C148" s="331"/>
      <c r="D148" s="331"/>
      <c r="E148" s="331"/>
      <c r="F148" s="331"/>
      <c r="G148" s="331"/>
      <c r="H148" s="332"/>
      <c r="I148" s="331"/>
      <c r="J148" s="331"/>
      <c r="K148" s="331"/>
      <c r="L148" s="331"/>
      <c r="P148" s="334"/>
      <c r="Q148" s="369"/>
      <c r="R148" s="370"/>
      <c r="S148" s="363">
        <v>1</v>
      </c>
      <c r="T148" s="244" t="s">
        <v>341</v>
      </c>
      <c r="U148" s="244" t="s">
        <v>285</v>
      </c>
      <c r="V148" s="356">
        <v>34</v>
      </c>
      <c r="W148" s="331"/>
      <c r="X148" s="331"/>
      <c r="Z148" t="s">
        <v>158</v>
      </c>
      <c r="AB148">
        <v>13</v>
      </c>
      <c r="AC148" t="s">
        <v>420</v>
      </c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  <c r="DF148" s="331"/>
    </row>
    <row r="149" spans="2:110" ht="18.75">
      <c r="B149" s="331"/>
      <c r="C149" s="331"/>
      <c r="D149" s="331"/>
      <c r="E149" s="331"/>
      <c r="F149" s="331"/>
      <c r="G149" s="331"/>
      <c r="H149" s="332"/>
      <c r="I149" s="331"/>
      <c r="J149" s="331"/>
      <c r="K149" s="331"/>
      <c r="L149" s="331"/>
      <c r="M149" s="337" t="s">
        <v>218</v>
      </c>
      <c r="N149" s="331"/>
      <c r="O149" s="333"/>
      <c r="P149" s="334"/>
      <c r="Q149" s="369"/>
      <c r="R149" s="370"/>
      <c r="S149" s="343"/>
      <c r="T149" s="331"/>
      <c r="U149" s="331"/>
      <c r="V149" s="331"/>
      <c r="W149" s="331"/>
      <c r="X149" s="331"/>
      <c r="Z149" s="486">
        <v>44366.708333333336</v>
      </c>
      <c r="AA149" s="486"/>
      <c r="AB149">
        <v>14</v>
      </c>
      <c r="AC149" t="s">
        <v>422</v>
      </c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  <c r="DF149" s="331"/>
    </row>
    <row r="150" spans="2:110" ht="13.5" customHeight="1">
      <c r="B150" s="331"/>
      <c r="C150" s="331"/>
      <c r="D150" s="331"/>
      <c r="E150" s="331"/>
      <c r="F150" s="331"/>
      <c r="G150" s="331"/>
      <c r="H150" s="332"/>
      <c r="I150" s="331"/>
      <c r="J150" s="331"/>
      <c r="K150" s="331"/>
      <c r="L150" s="331"/>
      <c r="M150" s="337" t="s">
        <v>220</v>
      </c>
      <c r="N150" s="331"/>
      <c r="O150" s="333"/>
      <c r="P150" s="334"/>
      <c r="Q150" s="369"/>
      <c r="R150" s="370"/>
      <c r="S150" s="343" t="s">
        <v>195</v>
      </c>
      <c r="T150" s="331"/>
      <c r="U150" s="331"/>
      <c r="V150" s="331"/>
      <c r="W150" s="331"/>
      <c r="X150" s="331"/>
      <c r="Y150">
        <v>1</v>
      </c>
      <c r="Z150" t="s">
        <v>425</v>
      </c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  <c r="DF150" s="331"/>
    </row>
    <row r="151" spans="2:110" ht="15.75">
      <c r="B151" s="331"/>
      <c r="C151" s="331"/>
      <c r="D151" s="331"/>
      <c r="E151" s="331"/>
      <c r="F151" s="331"/>
      <c r="G151" s="331"/>
      <c r="H151" s="332"/>
      <c r="I151" s="331"/>
      <c r="J151" s="331"/>
      <c r="K151" s="331"/>
      <c r="L151" s="331"/>
      <c r="M151" s="338" t="s">
        <v>185</v>
      </c>
      <c r="N151" s="333"/>
      <c r="O151" s="333"/>
      <c r="P151" s="334"/>
      <c r="Q151" s="369"/>
      <c r="R151" s="370"/>
      <c r="S151" s="344" t="s">
        <v>211</v>
      </c>
      <c r="T151" s="345" t="s">
        <v>153</v>
      </c>
      <c r="U151" s="375">
        <v>44207</v>
      </c>
      <c r="V151" s="347" t="s">
        <v>251</v>
      </c>
      <c r="W151" s="331"/>
      <c r="X151" s="331"/>
      <c r="Y151">
        <v>2</v>
      </c>
      <c r="Z151" t="s">
        <v>427</v>
      </c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  <c r="DF151" s="331"/>
    </row>
    <row r="152" spans="2:110" ht="15.75">
      <c r="B152" s="331"/>
      <c r="C152" s="331"/>
      <c r="D152" s="331"/>
      <c r="E152" s="331"/>
      <c r="F152" s="331"/>
      <c r="G152" s="331"/>
      <c r="H152" s="332"/>
      <c r="I152" s="331"/>
      <c r="J152" s="331"/>
      <c r="K152" s="331"/>
      <c r="L152" s="331"/>
      <c r="M152" s="344" t="s">
        <v>215</v>
      </c>
      <c r="N152" s="345" t="s">
        <v>153</v>
      </c>
      <c r="O152" s="375">
        <v>44208</v>
      </c>
      <c r="P152" s="347" t="s">
        <v>249</v>
      </c>
      <c r="Q152" s="369"/>
      <c r="R152" s="370"/>
      <c r="S152" s="349" t="s">
        <v>221</v>
      </c>
      <c r="T152" s="349" t="s">
        <v>222</v>
      </c>
      <c r="U152" s="349" t="s">
        <v>223</v>
      </c>
      <c r="V152" s="350" t="s">
        <v>4</v>
      </c>
      <c r="W152" s="331"/>
      <c r="X152" s="331"/>
      <c r="Y152">
        <v>3</v>
      </c>
      <c r="Z152" t="s">
        <v>428</v>
      </c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  <c r="DF152" s="331"/>
    </row>
    <row r="153" spans="2:110">
      <c r="B153" s="331"/>
      <c r="C153" s="331"/>
      <c r="D153" s="331"/>
      <c r="E153" s="331"/>
      <c r="F153" s="331"/>
      <c r="G153" s="331"/>
      <c r="H153" s="332"/>
      <c r="I153" s="331"/>
      <c r="J153" s="331"/>
      <c r="K153" s="331"/>
      <c r="L153" s="331"/>
      <c r="M153" s="349" t="s">
        <v>221</v>
      </c>
      <c r="N153" s="349" t="s">
        <v>222</v>
      </c>
      <c r="O153" s="349" t="s">
        <v>223</v>
      </c>
      <c r="P153" s="350" t="s">
        <v>4</v>
      </c>
      <c r="Q153" s="369"/>
      <c r="R153" s="370"/>
      <c r="S153" s="354">
        <v>1</v>
      </c>
      <c r="T153" s="244" t="s">
        <v>341</v>
      </c>
      <c r="U153" s="244" t="s">
        <v>285</v>
      </c>
      <c r="V153" s="356">
        <v>34</v>
      </c>
      <c r="W153" s="331"/>
      <c r="X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  <c r="DF153" s="331"/>
    </row>
    <row r="154" spans="2:110">
      <c r="B154" s="331"/>
      <c r="C154" s="331"/>
      <c r="D154" s="331"/>
      <c r="E154" s="331"/>
      <c r="F154" s="331"/>
      <c r="G154" s="331"/>
      <c r="H154" s="332"/>
      <c r="I154" s="331"/>
      <c r="J154" s="331"/>
      <c r="K154" s="331"/>
      <c r="L154" s="331"/>
      <c r="M154" s="354">
        <v>1</v>
      </c>
      <c r="N154" s="377" t="s">
        <v>288</v>
      </c>
      <c r="O154" s="377" t="s">
        <v>289</v>
      </c>
      <c r="P154" s="356">
        <v>31</v>
      </c>
      <c r="R154" s="370"/>
      <c r="S154" s="354">
        <v>2</v>
      </c>
      <c r="T154" s="244" t="s">
        <v>286</v>
      </c>
      <c r="U154" s="244" t="s">
        <v>237</v>
      </c>
      <c r="V154" s="356">
        <v>34</v>
      </c>
      <c r="W154" s="331"/>
      <c r="X154" s="331"/>
      <c r="Z154" t="s">
        <v>417</v>
      </c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  <c r="DF154" s="331"/>
    </row>
    <row r="155" spans="2:110">
      <c r="B155" s="331"/>
      <c r="C155" s="331"/>
      <c r="D155" s="331"/>
      <c r="E155" s="331"/>
      <c r="F155" s="331"/>
      <c r="G155" s="331"/>
      <c r="H155" s="332"/>
      <c r="I155" s="331"/>
      <c r="J155" s="331"/>
      <c r="K155" s="331"/>
      <c r="L155" s="331"/>
      <c r="M155" s="354">
        <v>2</v>
      </c>
      <c r="N155" s="377" t="s">
        <v>290</v>
      </c>
      <c r="O155" s="377" t="s">
        <v>234</v>
      </c>
      <c r="P155" s="356">
        <v>31</v>
      </c>
      <c r="R155" s="370"/>
      <c r="S155" s="366"/>
      <c r="T155" s="366"/>
      <c r="U155" s="366"/>
      <c r="V155" s="367"/>
      <c r="W155" s="331"/>
      <c r="X155" s="331"/>
      <c r="Z155" t="s">
        <v>158</v>
      </c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  <c r="DF155" s="331"/>
    </row>
    <row r="156" spans="2:110" ht="15.75">
      <c r="B156" s="331"/>
      <c r="C156" s="331"/>
      <c r="D156" s="331"/>
      <c r="E156" s="331"/>
      <c r="F156" s="331"/>
      <c r="G156" s="331"/>
      <c r="H156" s="332"/>
      <c r="I156" s="331"/>
      <c r="J156" s="331"/>
      <c r="K156" s="331"/>
      <c r="L156" s="331"/>
      <c r="M156" s="354">
        <v>3</v>
      </c>
      <c r="N156" s="377" t="s">
        <v>291</v>
      </c>
      <c r="O156" s="377" t="s">
        <v>292</v>
      </c>
      <c r="P156" s="356">
        <v>31</v>
      </c>
      <c r="S156" s="343" t="s">
        <v>195</v>
      </c>
      <c r="T156" s="331"/>
      <c r="U156" s="331"/>
      <c r="V156" s="331"/>
      <c r="W156" s="331"/>
      <c r="X156" s="331"/>
      <c r="Z156" s="486">
        <v>44367.3125</v>
      </c>
      <c r="AA156" s="486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  <c r="DF156" s="331"/>
    </row>
    <row r="157" spans="2:110" ht="15.75">
      <c r="B157" s="331"/>
      <c r="C157" s="331"/>
      <c r="D157" s="331"/>
      <c r="E157" s="331"/>
      <c r="F157" s="331"/>
      <c r="G157" s="331"/>
      <c r="H157" s="332"/>
      <c r="I157" s="331"/>
      <c r="J157" s="331"/>
      <c r="K157" s="331"/>
      <c r="L157" s="331"/>
      <c r="M157" s="354">
        <v>4</v>
      </c>
      <c r="N157" s="377" t="s">
        <v>293</v>
      </c>
      <c r="O157" s="377" t="s">
        <v>294</v>
      </c>
      <c r="P157" s="356">
        <v>31</v>
      </c>
      <c r="S157" s="344" t="s">
        <v>213</v>
      </c>
      <c r="T157" s="345" t="s">
        <v>153</v>
      </c>
      <c r="U157" s="375">
        <v>44207</v>
      </c>
      <c r="V157" s="381" t="s">
        <v>251</v>
      </c>
      <c r="W157" s="331"/>
      <c r="X157" s="331"/>
      <c r="Y157">
        <v>1</v>
      </c>
      <c r="Z157" t="s">
        <v>424</v>
      </c>
      <c r="AB157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  <c r="DF157" s="331"/>
    </row>
    <row r="158" spans="2:110">
      <c r="B158" s="331"/>
      <c r="C158" s="331"/>
      <c r="D158" s="331"/>
      <c r="E158" s="331"/>
      <c r="F158" s="331"/>
      <c r="G158" s="331"/>
      <c r="H158" s="332"/>
      <c r="I158" s="331"/>
      <c r="J158" s="331"/>
      <c r="K158" s="331"/>
      <c r="L158" s="331"/>
      <c r="S158" s="349" t="s">
        <v>221</v>
      </c>
      <c r="T158" s="349" t="s">
        <v>222</v>
      </c>
      <c r="U158" s="349" t="s">
        <v>223</v>
      </c>
      <c r="V158" s="350" t="s">
        <v>4</v>
      </c>
      <c r="W158" s="331"/>
      <c r="X158" s="331"/>
      <c r="Y158">
        <v>2</v>
      </c>
      <c r="Z158" t="s">
        <v>431</v>
      </c>
      <c r="AB158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  <c r="DF158" s="331"/>
    </row>
    <row r="159" spans="2:110">
      <c r="B159" s="331"/>
      <c r="C159" s="331"/>
      <c r="D159" s="331"/>
      <c r="E159" s="331"/>
      <c r="F159" s="331"/>
      <c r="G159" s="331"/>
      <c r="H159" s="332"/>
      <c r="I159" s="331"/>
      <c r="J159" s="331"/>
      <c r="K159" s="331"/>
      <c r="L159" s="331"/>
      <c r="S159" s="349"/>
      <c r="T159" s="349"/>
      <c r="U159" s="349"/>
      <c r="V159" s="350"/>
      <c r="W159" s="331"/>
      <c r="X159" s="331"/>
      <c r="Y159">
        <v>3</v>
      </c>
      <c r="Z159" t="s">
        <v>558</v>
      </c>
      <c r="AB159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  <c r="DF159" s="331"/>
    </row>
    <row r="160" spans="2:110">
      <c r="B160" s="331"/>
      <c r="C160" s="331"/>
      <c r="D160" s="331"/>
      <c r="E160" s="331"/>
      <c r="F160" s="331"/>
      <c r="G160" s="331"/>
      <c r="H160" s="332"/>
      <c r="I160" s="331"/>
      <c r="J160" s="331"/>
      <c r="K160" s="331"/>
      <c r="L160" s="331"/>
      <c r="S160" s="354">
        <v>1</v>
      </c>
      <c r="T160" s="244" t="s">
        <v>287</v>
      </c>
      <c r="U160" s="244" t="s">
        <v>244</v>
      </c>
      <c r="V160" s="356">
        <v>32</v>
      </c>
      <c r="W160" s="331"/>
      <c r="X160" s="331"/>
      <c r="Z160" s="486"/>
      <c r="AA160" s="486"/>
      <c r="AB160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AQ160" s="331"/>
      <c r="AR160" s="331"/>
      <c r="AS160" s="331"/>
      <c r="AT160" s="331"/>
      <c r="AU160" s="331"/>
      <c r="AV160" s="331"/>
      <c r="AW160" s="331"/>
      <c r="AX160" s="331"/>
      <c r="AY160" s="331"/>
      <c r="AZ160" s="331"/>
      <c r="BA160" s="331"/>
      <c r="BB160" s="331"/>
      <c r="BC160" s="331"/>
      <c r="BD160" s="331"/>
      <c r="BE160" s="331"/>
      <c r="BF160" s="331"/>
      <c r="BG160" s="331"/>
      <c r="BH160" s="331"/>
      <c r="BI160" s="331"/>
      <c r="BJ160" s="331"/>
      <c r="BK160" s="331"/>
      <c r="BL160" s="331"/>
      <c r="BM160" s="331"/>
      <c r="BN160" s="331"/>
      <c r="BO160" s="331"/>
      <c r="BP160" s="331"/>
      <c r="BQ160" s="331"/>
      <c r="BR160" s="331"/>
      <c r="BS160" s="331"/>
      <c r="BT160" s="331"/>
      <c r="BU160" s="331"/>
      <c r="BV160" s="331"/>
      <c r="BW160" s="331"/>
      <c r="BX160" s="331"/>
      <c r="BY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  <c r="DF160" s="331"/>
    </row>
    <row r="161" spans="2:110">
      <c r="B161" s="331"/>
      <c r="C161" s="331"/>
      <c r="D161" s="331"/>
      <c r="E161" s="331"/>
      <c r="F161" s="331"/>
      <c r="G161" s="331"/>
      <c r="H161" s="332"/>
      <c r="I161" s="331"/>
      <c r="J161" s="331"/>
      <c r="K161" s="331"/>
      <c r="L161" s="331"/>
      <c r="S161" s="385"/>
      <c r="T161" s="384"/>
      <c r="U161" s="384"/>
      <c r="V161" s="362"/>
      <c r="W161" s="331"/>
      <c r="X161" s="331"/>
      <c r="Z161" t="s">
        <v>417</v>
      </c>
      <c r="AB16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AQ161" s="331"/>
      <c r="AR161" s="331"/>
      <c r="AS161" s="331"/>
      <c r="AT161" s="331"/>
      <c r="AU161" s="331"/>
      <c r="AV161" s="331"/>
      <c r="AW161" s="331"/>
      <c r="AX161" s="331"/>
      <c r="AY161" s="331"/>
      <c r="AZ161" s="331"/>
      <c r="BA161" s="331"/>
      <c r="BB161" s="331"/>
      <c r="BC161" s="331"/>
      <c r="BD161" s="331"/>
      <c r="BE161" s="331"/>
      <c r="BF161" s="331"/>
      <c r="BG161" s="331"/>
      <c r="BH161" s="331"/>
      <c r="BI161" s="331"/>
      <c r="BJ161" s="331"/>
      <c r="BK161" s="331"/>
      <c r="BL161" s="331"/>
      <c r="BM161" s="331"/>
      <c r="BN161" s="331"/>
      <c r="BO161" s="331"/>
      <c r="BP161" s="331"/>
      <c r="BQ161" s="331"/>
      <c r="BR161" s="331"/>
      <c r="BS161" s="331"/>
      <c r="BT161" s="331"/>
      <c r="BU161" s="331"/>
      <c r="BV161" s="331"/>
      <c r="BW161" s="331"/>
      <c r="BX161" s="331"/>
      <c r="BY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  <c r="DF161" s="331"/>
    </row>
    <row r="162" spans="2:110" ht="15.75">
      <c r="B162" s="331"/>
      <c r="C162" s="331"/>
      <c r="D162" s="331"/>
      <c r="E162" s="331"/>
      <c r="F162" s="331"/>
      <c r="G162" s="331"/>
      <c r="H162" s="332"/>
      <c r="I162" s="331"/>
      <c r="J162" s="331"/>
      <c r="K162" s="331"/>
      <c r="L162" s="331"/>
      <c r="S162" s="343" t="s">
        <v>195</v>
      </c>
      <c r="T162" s="331"/>
      <c r="U162" s="331"/>
      <c r="V162" s="331"/>
      <c r="W162" s="331"/>
      <c r="X162" s="331"/>
      <c r="Z162" t="s">
        <v>158</v>
      </c>
      <c r="AB162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331"/>
      <c r="BC162" s="331"/>
      <c r="BD162" s="331"/>
      <c r="BE162" s="331"/>
      <c r="BF162" s="331"/>
      <c r="BG162" s="331"/>
      <c r="BH162" s="331"/>
      <c r="BI162" s="331"/>
      <c r="BJ162" s="331"/>
      <c r="BK162" s="331"/>
      <c r="BL162" s="331"/>
      <c r="BM162" s="331"/>
      <c r="BN162" s="331"/>
      <c r="BO162" s="331"/>
      <c r="BP162" s="331"/>
      <c r="BQ162" s="331"/>
      <c r="BR162" s="331"/>
      <c r="BS162" s="331"/>
      <c r="BT162" s="331"/>
      <c r="BU162" s="331"/>
      <c r="BV162" s="331"/>
      <c r="BW162" s="331"/>
      <c r="BX162" s="331"/>
      <c r="BY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  <c r="DF162" s="331"/>
    </row>
    <row r="163" spans="2:110" ht="15.75">
      <c r="B163" s="331"/>
      <c r="C163" s="331"/>
      <c r="D163" s="331"/>
      <c r="E163" s="331"/>
      <c r="F163" s="331"/>
      <c r="G163" s="331"/>
      <c r="H163" s="332"/>
      <c r="I163" s="331"/>
      <c r="J163" s="331"/>
      <c r="K163" s="331"/>
      <c r="L163" s="331"/>
      <c r="S163" s="344" t="s">
        <v>217</v>
      </c>
      <c r="T163" s="345" t="s">
        <v>153</v>
      </c>
      <c r="U163" s="375">
        <v>44213</v>
      </c>
      <c r="V163" s="381" t="s">
        <v>322</v>
      </c>
      <c r="W163" s="331"/>
      <c r="X163" s="331"/>
      <c r="Z163" s="486">
        <v>44367.520833333336</v>
      </c>
      <c r="AA163" s="486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AP163" s="331"/>
      <c r="AQ163" s="331"/>
      <c r="AR163" s="331"/>
      <c r="AS163" s="331"/>
      <c r="AT163" s="331"/>
      <c r="AU163" s="331"/>
      <c r="AV163" s="331"/>
      <c r="AW163" s="331"/>
      <c r="AX163" s="331"/>
      <c r="AY163" s="331"/>
      <c r="AZ163" s="331"/>
      <c r="BA163" s="331"/>
      <c r="BB163" s="331"/>
      <c r="BC163" s="331"/>
      <c r="BD163" s="331"/>
      <c r="BE163" s="331"/>
      <c r="BF163" s="331"/>
      <c r="BG163" s="331"/>
      <c r="BH163" s="331"/>
      <c r="BI163" s="331"/>
      <c r="BJ163" s="331"/>
      <c r="BK163" s="331"/>
      <c r="BL163" s="331"/>
      <c r="BM163" s="331"/>
      <c r="BN163" s="331"/>
      <c r="BO163" s="331"/>
      <c r="BP163" s="331"/>
      <c r="BQ163" s="331"/>
      <c r="BR163" s="331"/>
      <c r="BS163" s="331"/>
      <c r="BT163" s="331"/>
      <c r="BU163" s="331"/>
      <c r="BV163" s="331"/>
      <c r="BW163" s="331"/>
      <c r="BX163" s="331"/>
      <c r="BY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  <c r="DF163" s="331"/>
    </row>
    <row r="164" spans="2:110">
      <c r="B164" s="331"/>
      <c r="C164" s="331"/>
      <c r="D164" s="331"/>
      <c r="E164" s="331"/>
      <c r="F164" s="331"/>
      <c r="G164" s="331"/>
      <c r="H164" s="332"/>
      <c r="I164" s="331"/>
      <c r="J164" s="331"/>
      <c r="K164" s="331"/>
      <c r="L164" s="331"/>
      <c r="S164" s="349" t="s">
        <v>221</v>
      </c>
      <c r="T164" s="349" t="s">
        <v>222</v>
      </c>
      <c r="U164" s="349" t="s">
        <v>223</v>
      </c>
      <c r="V164" s="350" t="s">
        <v>4</v>
      </c>
      <c r="W164" s="331"/>
      <c r="X164" s="331"/>
      <c r="Y164">
        <v>1</v>
      </c>
      <c r="Z164" t="s">
        <v>426</v>
      </c>
      <c r="AE164" s="331"/>
      <c r="AF164" s="331"/>
      <c r="AG164" s="331"/>
      <c r="AH164" s="331"/>
      <c r="AI164" s="331"/>
      <c r="AJ164" s="331"/>
      <c r="AK164" s="331"/>
      <c r="AL164" s="331"/>
      <c r="AM164" s="331"/>
      <c r="AN164" s="331"/>
      <c r="AO164" s="331"/>
      <c r="AP164" s="331"/>
      <c r="AQ164" s="331"/>
      <c r="AR164" s="331"/>
      <c r="AS164" s="331"/>
      <c r="AT164" s="331"/>
      <c r="AU164" s="331"/>
      <c r="AV164" s="331"/>
      <c r="AW164" s="331"/>
      <c r="AX164" s="331"/>
      <c r="AY164" s="331"/>
      <c r="AZ164" s="331"/>
      <c r="BA164" s="331"/>
      <c r="BB164" s="331"/>
      <c r="BC164" s="331"/>
      <c r="BD164" s="331"/>
      <c r="BE164" s="331"/>
      <c r="BF164" s="331"/>
      <c r="BG164" s="331"/>
      <c r="BH164" s="331"/>
      <c r="BI164" s="331"/>
      <c r="BJ164" s="331"/>
      <c r="BK164" s="331"/>
      <c r="BL164" s="331"/>
      <c r="BM164" s="331"/>
      <c r="BN164" s="331"/>
      <c r="BO164" s="331"/>
      <c r="BP164" s="331"/>
      <c r="BQ164" s="331"/>
      <c r="BR164" s="331"/>
      <c r="BS164" s="331"/>
      <c r="BT164" s="331"/>
      <c r="BU164" s="331"/>
      <c r="BV164" s="331"/>
      <c r="BW164" s="331"/>
      <c r="BX164" s="331"/>
      <c r="BY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  <c r="DF164" s="331"/>
    </row>
    <row r="165" spans="2:110">
      <c r="B165" s="331"/>
      <c r="C165" s="331"/>
      <c r="D165" s="331"/>
      <c r="E165" s="331"/>
      <c r="F165" s="331"/>
      <c r="G165" s="331"/>
      <c r="H165" s="332"/>
      <c r="I165" s="331"/>
      <c r="J165" s="331"/>
      <c r="K165" s="331"/>
      <c r="L165" s="331"/>
      <c r="S165" s="382">
        <v>1</v>
      </c>
      <c r="T165" s="387" t="s">
        <v>337</v>
      </c>
      <c r="U165" s="387" t="s">
        <v>228</v>
      </c>
      <c r="V165" s="383">
        <v>13</v>
      </c>
      <c r="W165" s="331"/>
      <c r="X165" s="331"/>
      <c r="Y165">
        <v>2</v>
      </c>
      <c r="Z165" t="s">
        <v>429</v>
      </c>
      <c r="AE165" s="331"/>
      <c r="AF165" s="331"/>
      <c r="AG165" s="331"/>
      <c r="AH165" s="331"/>
      <c r="AI165" s="331"/>
      <c r="AJ165" s="331"/>
      <c r="AK165" s="331"/>
      <c r="AL165" s="331"/>
      <c r="AM165" s="331"/>
      <c r="AN165" s="331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1"/>
      <c r="AZ165" s="331"/>
      <c r="BA165" s="331"/>
      <c r="BB165" s="331"/>
      <c r="BC165" s="331"/>
      <c r="BD165" s="331"/>
      <c r="BE165" s="331"/>
      <c r="BF165" s="331"/>
      <c r="BG165" s="331"/>
      <c r="BH165" s="331"/>
      <c r="BI165" s="331"/>
      <c r="BJ165" s="331"/>
      <c r="BK165" s="331"/>
      <c r="BL165" s="331"/>
      <c r="BM165" s="331"/>
      <c r="BN165" s="331"/>
      <c r="BO165" s="331"/>
      <c r="BP165" s="331"/>
      <c r="BQ165" s="331"/>
      <c r="BR165" s="331"/>
      <c r="BS165" s="331"/>
      <c r="BT165" s="331"/>
      <c r="BU165" s="331"/>
      <c r="BV165" s="331"/>
      <c r="BW165" s="331"/>
      <c r="BX165" s="331"/>
      <c r="BY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  <c r="DF165" s="331"/>
    </row>
    <row r="166" spans="2:110">
      <c r="B166" s="331"/>
      <c r="C166" s="331"/>
      <c r="D166" s="331"/>
      <c r="E166" s="331"/>
      <c r="F166" s="331"/>
      <c r="G166" s="331"/>
      <c r="H166" s="332"/>
      <c r="I166" s="331"/>
      <c r="J166" s="331"/>
      <c r="K166" s="331"/>
      <c r="L166" s="331"/>
      <c r="S166" s="385"/>
      <c r="T166" s="384"/>
      <c r="U166" s="384"/>
      <c r="V166" s="362"/>
      <c r="W166" s="331"/>
      <c r="X166" s="331"/>
      <c r="Y166">
        <v>3</v>
      </c>
      <c r="Z166" t="s">
        <v>430</v>
      </c>
      <c r="AE166" s="331"/>
      <c r="AF166" s="331"/>
      <c r="AG166" s="331"/>
      <c r="AH166" s="331"/>
      <c r="AI166" s="331"/>
      <c r="AJ166" s="331"/>
      <c r="AK166" s="331"/>
      <c r="AL166" s="331"/>
      <c r="AM166" s="331"/>
      <c r="AN166" s="331"/>
      <c r="AO166" s="331"/>
      <c r="AP166" s="331"/>
      <c r="AQ166" s="331"/>
      <c r="AR166" s="331"/>
      <c r="AS166" s="331"/>
      <c r="AT166" s="331"/>
      <c r="AU166" s="331"/>
      <c r="AV166" s="331"/>
      <c r="AW166" s="331"/>
      <c r="AX166" s="331"/>
      <c r="AY166" s="331"/>
      <c r="AZ166" s="331"/>
      <c r="BA166" s="331"/>
      <c r="BB166" s="331"/>
      <c r="BC166" s="331"/>
      <c r="BD166" s="331"/>
      <c r="BE166" s="331"/>
      <c r="BF166" s="331"/>
      <c r="BG166" s="331"/>
      <c r="BH166" s="331"/>
      <c r="BI166" s="331"/>
      <c r="BJ166" s="331"/>
      <c r="BK166" s="331"/>
      <c r="BL166" s="331"/>
      <c r="BM166" s="331"/>
      <c r="BN166" s="331"/>
      <c r="BO166" s="331"/>
      <c r="BP166" s="331"/>
      <c r="BQ166" s="331"/>
      <c r="BR166" s="331"/>
      <c r="BS166" s="331"/>
      <c r="BT166" s="331"/>
      <c r="BU166" s="331"/>
      <c r="BV166" s="331"/>
      <c r="BW166" s="331"/>
      <c r="BX166" s="331"/>
      <c r="BY166" s="331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  <c r="DF166" s="331"/>
    </row>
    <row r="167" spans="2:110" ht="15.75">
      <c r="B167" s="331"/>
      <c r="C167" s="331"/>
      <c r="D167" s="331"/>
      <c r="E167" s="331"/>
      <c r="F167" s="331"/>
      <c r="G167" s="331"/>
      <c r="H167" s="332"/>
      <c r="I167" s="331"/>
      <c r="J167" s="331"/>
      <c r="K167" s="331"/>
      <c r="L167" s="331"/>
      <c r="S167" s="343" t="s">
        <v>195</v>
      </c>
      <c r="T167" s="331"/>
      <c r="U167" s="331"/>
      <c r="V167" s="331"/>
      <c r="W167" s="331"/>
      <c r="X167" s="331"/>
      <c r="AE167" s="331"/>
      <c r="AF167" s="331"/>
      <c r="AG167" s="331"/>
      <c r="AH167" s="331"/>
      <c r="AI167" s="331"/>
      <c r="AJ167" s="331"/>
      <c r="AK167" s="331"/>
      <c r="AL167" s="331"/>
      <c r="AM167" s="331"/>
      <c r="AN167" s="331"/>
      <c r="AO167" s="331"/>
      <c r="AP167" s="331"/>
      <c r="AQ167" s="331"/>
      <c r="AR167" s="331"/>
      <c r="AS167" s="331"/>
      <c r="AT167" s="331"/>
      <c r="AU167" s="331"/>
      <c r="AV167" s="331"/>
      <c r="AW167" s="331"/>
      <c r="AX167" s="331"/>
      <c r="AY167" s="331"/>
      <c r="AZ167" s="331"/>
      <c r="BA167" s="331"/>
      <c r="BB167" s="331"/>
      <c r="BC167" s="331"/>
      <c r="BD167" s="331"/>
      <c r="BE167" s="331"/>
      <c r="BF167" s="331"/>
      <c r="BG167" s="331"/>
      <c r="BH167" s="331"/>
      <c r="BI167" s="331"/>
      <c r="BJ167" s="331"/>
      <c r="BK167" s="331"/>
      <c r="BL167" s="331"/>
      <c r="BM167" s="331"/>
      <c r="BN167" s="331"/>
      <c r="BO167" s="331"/>
      <c r="BP167" s="331"/>
      <c r="BQ167" s="331"/>
      <c r="BR167" s="331"/>
      <c r="BS167" s="331"/>
      <c r="BT167" s="331"/>
      <c r="BU167" s="331"/>
      <c r="BV167" s="331"/>
      <c r="BW167" s="331"/>
      <c r="BX167" s="331"/>
      <c r="BY167" s="331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  <c r="DF167" s="331"/>
    </row>
    <row r="168" spans="2:110" ht="15.75">
      <c r="B168" s="331"/>
      <c r="C168" s="331"/>
      <c r="D168" s="331"/>
      <c r="E168" s="331"/>
      <c r="F168" s="331"/>
      <c r="G168" s="331"/>
      <c r="H168" s="332"/>
      <c r="I168" s="331"/>
      <c r="J168" s="331"/>
      <c r="K168" s="331"/>
      <c r="L168" s="331"/>
      <c r="S168" s="344" t="s">
        <v>215</v>
      </c>
      <c r="T168" s="345" t="s">
        <v>153</v>
      </c>
      <c r="U168" s="375">
        <v>44215</v>
      </c>
      <c r="V168" s="381" t="s">
        <v>224</v>
      </c>
      <c r="W168" s="331"/>
      <c r="X168" s="331"/>
      <c r="Z168" t="s">
        <v>417</v>
      </c>
      <c r="AC168" t="s">
        <v>417</v>
      </c>
      <c r="AE168" s="331"/>
      <c r="AF168" s="331"/>
      <c r="AG168" s="331"/>
      <c r="AH168" s="331"/>
      <c r="AI168" s="331"/>
      <c r="AJ168" s="331"/>
      <c r="AK168" s="331"/>
      <c r="AL168" s="331"/>
      <c r="AM168" s="331"/>
      <c r="AN168" s="331"/>
      <c r="AO168" s="331"/>
      <c r="AP168" s="331"/>
      <c r="AQ168" s="331"/>
      <c r="AR168" s="331"/>
      <c r="AS168" s="331"/>
      <c r="AT168" s="331"/>
      <c r="AU168" s="331"/>
      <c r="AV168" s="331"/>
      <c r="AW168" s="331"/>
      <c r="AX168" s="331"/>
      <c r="AY168" s="331"/>
      <c r="AZ168" s="331"/>
      <c r="BA168" s="331"/>
      <c r="BB168" s="331"/>
      <c r="BC168" s="331"/>
      <c r="BD168" s="331"/>
      <c r="BE168" s="331"/>
      <c r="BF168" s="331"/>
      <c r="BG168" s="331"/>
      <c r="BH168" s="331"/>
      <c r="BI168" s="331"/>
      <c r="BJ168" s="331"/>
      <c r="BK168" s="331"/>
      <c r="BL168" s="331"/>
      <c r="BM168" s="331"/>
      <c r="BN168" s="331"/>
      <c r="BO168" s="331"/>
      <c r="BP168" s="331"/>
      <c r="BQ168" s="331"/>
      <c r="BR168" s="331"/>
      <c r="BS168" s="331"/>
      <c r="BT168" s="331"/>
      <c r="BU168" s="331"/>
      <c r="BV168" s="331"/>
      <c r="BW168" s="331"/>
      <c r="BX168" s="331"/>
      <c r="BY168" s="331"/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  <c r="DF168" s="331"/>
    </row>
    <row r="169" spans="2:110">
      <c r="B169" s="331"/>
      <c r="C169" s="331"/>
      <c r="D169" s="331"/>
      <c r="E169" s="331"/>
      <c r="F169" s="331"/>
      <c r="G169" s="331"/>
      <c r="H169" s="332"/>
      <c r="I169" s="331"/>
      <c r="J169" s="331"/>
      <c r="K169" s="331"/>
      <c r="L169" s="331"/>
      <c r="S169" s="349" t="s">
        <v>221</v>
      </c>
      <c r="T169" s="349" t="s">
        <v>222</v>
      </c>
      <c r="U169" s="349" t="s">
        <v>223</v>
      </c>
      <c r="V169" s="350" t="s">
        <v>4</v>
      </c>
      <c r="W169" s="331"/>
      <c r="X169" s="331"/>
      <c r="Z169" t="s">
        <v>156</v>
      </c>
      <c r="AC169" t="s">
        <v>156</v>
      </c>
      <c r="AE169" s="331"/>
      <c r="AF169" s="331"/>
      <c r="AG169" s="331"/>
      <c r="AH169" s="331"/>
      <c r="AI169" s="331"/>
      <c r="AJ169" s="331"/>
      <c r="AK169" s="331"/>
      <c r="AL169" s="331"/>
      <c r="AM169" s="331"/>
      <c r="AN169" s="331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1"/>
      <c r="AY169" s="331"/>
      <c r="AZ169" s="331"/>
      <c r="BA169" s="331"/>
      <c r="BB169" s="331"/>
      <c r="BC169" s="331"/>
      <c r="BD169" s="331"/>
      <c r="BE169" s="331"/>
      <c r="BF169" s="331"/>
      <c r="BG169" s="331"/>
      <c r="BH169" s="331"/>
      <c r="BI169" s="331"/>
      <c r="BJ169" s="331"/>
      <c r="BK169" s="331"/>
      <c r="BL169" s="331"/>
      <c r="BM169" s="331"/>
      <c r="BN169" s="331"/>
      <c r="BO169" s="331"/>
      <c r="BP169" s="331"/>
      <c r="BQ169" s="331"/>
      <c r="BR169" s="331"/>
      <c r="BS169" s="331"/>
      <c r="BT169" s="331"/>
      <c r="BU169" s="331"/>
      <c r="BV169" s="331"/>
      <c r="BW169" s="331"/>
      <c r="BX169" s="331"/>
      <c r="BY169" s="331"/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  <c r="DF169" s="331"/>
    </row>
    <row r="170" spans="2:110">
      <c r="B170" s="331"/>
      <c r="C170" s="331"/>
      <c r="D170" s="331"/>
      <c r="E170" s="331"/>
      <c r="F170" s="331"/>
      <c r="G170" s="331"/>
      <c r="H170" s="332"/>
      <c r="I170" s="331"/>
      <c r="J170" s="331"/>
      <c r="K170" s="331"/>
      <c r="L170" s="331"/>
      <c r="S170" s="382">
        <v>1</v>
      </c>
      <c r="T170" s="244" t="s">
        <v>338</v>
      </c>
      <c r="U170" s="244" t="s">
        <v>339</v>
      </c>
      <c r="V170" s="356">
        <v>13</v>
      </c>
      <c r="W170" s="331"/>
      <c r="X170" s="331"/>
      <c r="Z170" s="486">
        <v>44360.3125</v>
      </c>
      <c r="AA170" s="486"/>
      <c r="AC170" s="486">
        <v>44359.6875</v>
      </c>
      <c r="AE170" s="331"/>
      <c r="AF170" s="331"/>
      <c r="AG170" s="331"/>
      <c r="AH170" s="331"/>
      <c r="AI170" s="331"/>
      <c r="AJ170" s="331"/>
      <c r="AK170" s="331"/>
      <c r="AL170" s="331"/>
      <c r="AM170" s="331"/>
      <c r="AN170" s="331"/>
      <c r="AO170" s="331"/>
      <c r="AP170" s="331"/>
      <c r="AQ170" s="331"/>
      <c r="AR170" s="331"/>
      <c r="AS170" s="331"/>
      <c r="AT170" s="331"/>
      <c r="AU170" s="331"/>
      <c r="AV170" s="331"/>
      <c r="AW170" s="331"/>
      <c r="AX170" s="331"/>
      <c r="AY170" s="331"/>
      <c r="AZ170" s="331"/>
      <c r="BA170" s="331"/>
      <c r="BB170" s="331"/>
      <c r="BC170" s="331"/>
      <c r="BD170" s="331"/>
      <c r="BE170" s="331"/>
      <c r="BF170" s="331"/>
      <c r="BG170" s="331"/>
      <c r="BH170" s="331"/>
      <c r="BI170" s="331"/>
      <c r="BJ170" s="331"/>
      <c r="BK170" s="331"/>
      <c r="BL170" s="331"/>
      <c r="BM170" s="331"/>
      <c r="BN170" s="331"/>
      <c r="BO170" s="331"/>
      <c r="BP170" s="331"/>
      <c r="BQ170" s="331"/>
      <c r="BR170" s="331"/>
      <c r="BS170" s="331"/>
      <c r="BT170" s="331"/>
      <c r="BU170" s="331"/>
      <c r="BV170" s="331"/>
      <c r="BW170" s="331"/>
      <c r="BX170" s="331"/>
      <c r="BY170" s="331"/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  <c r="DF170" s="331"/>
    </row>
    <row r="171" spans="2:110">
      <c r="B171" s="331"/>
      <c r="C171" s="331"/>
      <c r="D171" s="331"/>
      <c r="E171" s="331"/>
      <c r="F171" s="331"/>
      <c r="G171" s="331"/>
      <c r="H171" s="332"/>
      <c r="I171" s="331"/>
      <c r="J171" s="331"/>
      <c r="K171" s="331"/>
      <c r="L171" s="331"/>
      <c r="S171" s="354">
        <v>2</v>
      </c>
      <c r="T171" s="391" t="s">
        <v>290</v>
      </c>
      <c r="U171" s="391" t="s">
        <v>234</v>
      </c>
      <c r="V171" s="390">
        <v>13</v>
      </c>
      <c r="W171" s="331"/>
      <c r="X171" s="331"/>
      <c r="Y171">
        <v>1</v>
      </c>
      <c r="Z171" t="s">
        <v>432</v>
      </c>
      <c r="AB171">
        <v>1</v>
      </c>
      <c r="AC171" t="s">
        <v>433</v>
      </c>
      <c r="AE171" s="331"/>
      <c r="AF171" s="331"/>
      <c r="AG171" s="331"/>
      <c r="AH171" s="331"/>
      <c r="AI171" s="331"/>
      <c r="AJ171" s="331"/>
      <c r="AK171" s="331"/>
      <c r="AL171" s="331"/>
      <c r="AM171" s="331"/>
      <c r="AN171" s="331"/>
      <c r="AO171" s="331"/>
      <c r="AP171" s="331"/>
      <c r="AQ171" s="331"/>
      <c r="AR171" s="331"/>
      <c r="AS171" s="331"/>
      <c r="AT171" s="331"/>
      <c r="AU171" s="331"/>
      <c r="AV171" s="331"/>
      <c r="AW171" s="331"/>
      <c r="AX171" s="331"/>
      <c r="AY171" s="331"/>
      <c r="AZ171" s="331"/>
      <c r="BA171" s="331"/>
      <c r="BB171" s="331"/>
      <c r="BC171" s="331"/>
      <c r="BD171" s="331"/>
      <c r="BE171" s="331"/>
      <c r="BF171" s="331"/>
      <c r="BG171" s="331"/>
      <c r="BH171" s="331"/>
      <c r="BI171" s="331"/>
      <c r="BJ171" s="331"/>
      <c r="BK171" s="331"/>
      <c r="BL171" s="331"/>
      <c r="BM171" s="331"/>
      <c r="BN171" s="331"/>
      <c r="BO171" s="331"/>
      <c r="BP171" s="331"/>
      <c r="BQ171" s="331"/>
      <c r="BR171" s="331"/>
      <c r="BS171" s="331"/>
      <c r="BT171" s="331"/>
      <c r="BU171" s="331"/>
      <c r="BV171" s="331"/>
      <c r="BW171" s="331"/>
      <c r="BX171" s="331"/>
      <c r="BY171" s="331"/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  <c r="DF171" s="331"/>
    </row>
    <row r="172" spans="2:110">
      <c r="B172" s="331"/>
      <c r="C172" s="331"/>
      <c r="D172" s="331"/>
      <c r="E172" s="331"/>
      <c r="F172" s="331"/>
      <c r="G172" s="331"/>
      <c r="H172" s="332"/>
      <c r="I172" s="331"/>
      <c r="J172" s="331"/>
      <c r="K172" s="331"/>
      <c r="L172" s="331"/>
      <c r="S172" s="382">
        <v>3</v>
      </c>
      <c r="T172" s="391" t="s">
        <v>291</v>
      </c>
      <c r="U172" s="391" t="s">
        <v>292</v>
      </c>
      <c r="V172" s="390">
        <v>13</v>
      </c>
      <c r="W172" s="331"/>
      <c r="X172" s="331"/>
      <c r="Y172">
        <v>2</v>
      </c>
      <c r="Z172" s="2" t="s">
        <v>440</v>
      </c>
      <c r="AB172">
        <v>2</v>
      </c>
      <c r="AC172" t="s">
        <v>432</v>
      </c>
      <c r="AE172" s="331"/>
      <c r="AF172" s="331"/>
      <c r="AG172" s="331"/>
      <c r="AH172" s="331"/>
      <c r="AI172" s="331"/>
      <c r="AJ172" s="331"/>
      <c r="AK172" s="331"/>
      <c r="AL172" s="331"/>
      <c r="AM172" s="331"/>
      <c r="AN172" s="331"/>
      <c r="AO172" s="331"/>
      <c r="AP172" s="331"/>
      <c r="AQ172" s="331"/>
      <c r="AR172" s="331"/>
      <c r="AS172" s="331"/>
      <c r="AT172" s="331"/>
      <c r="AU172" s="331"/>
      <c r="AV172" s="331"/>
      <c r="AW172" s="331"/>
      <c r="AX172" s="331"/>
      <c r="AY172" s="331"/>
      <c r="AZ172" s="331"/>
      <c r="BA172" s="331"/>
      <c r="BB172" s="331"/>
      <c r="BC172" s="331"/>
      <c r="BD172" s="331"/>
      <c r="BE172" s="331"/>
      <c r="BF172" s="331"/>
      <c r="BG172" s="331"/>
      <c r="BH172" s="331"/>
      <c r="BI172" s="331"/>
      <c r="BJ172" s="331"/>
      <c r="BK172" s="331"/>
      <c r="BL172" s="331"/>
      <c r="BM172" s="331"/>
      <c r="BN172" s="331"/>
      <c r="BO172" s="331"/>
      <c r="BP172" s="331"/>
      <c r="BQ172" s="331"/>
      <c r="BR172" s="331"/>
      <c r="BS172" s="331"/>
      <c r="BT172" s="331"/>
      <c r="BU172" s="331"/>
      <c r="BV172" s="331"/>
      <c r="BW172" s="331"/>
      <c r="BX172" s="331"/>
      <c r="BY172" s="331"/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  <c r="DF172" s="331"/>
    </row>
    <row r="173" spans="2:110">
      <c r="B173" s="331"/>
      <c r="C173" s="331"/>
      <c r="D173" s="331"/>
      <c r="E173" s="331"/>
      <c r="F173" s="331"/>
      <c r="G173" s="331"/>
      <c r="H173" s="332"/>
      <c r="I173" s="331"/>
      <c r="J173" s="331"/>
      <c r="K173" s="331"/>
      <c r="L173" s="331"/>
      <c r="S173" s="354">
        <v>4</v>
      </c>
      <c r="T173" s="244"/>
      <c r="U173" s="244"/>
      <c r="V173" s="356"/>
      <c r="W173" s="331"/>
      <c r="X173" s="331"/>
      <c r="Y173">
        <v>3</v>
      </c>
      <c r="Z173" t="s">
        <v>435</v>
      </c>
      <c r="AB173">
        <v>3</v>
      </c>
      <c r="AC173" t="s">
        <v>436</v>
      </c>
      <c r="AE173" s="331"/>
      <c r="AF173" s="331"/>
      <c r="AG173" s="331"/>
      <c r="AH173" s="331"/>
      <c r="AI173" s="331"/>
      <c r="AJ173" s="331"/>
      <c r="AK173" s="331"/>
      <c r="AL173" s="331"/>
      <c r="AM173" s="331"/>
      <c r="AN173" s="331"/>
      <c r="AO173" s="331"/>
      <c r="AP173" s="331"/>
      <c r="AQ173" s="331"/>
      <c r="AR173" s="331"/>
      <c r="AS173" s="331"/>
      <c r="AT173" s="331"/>
      <c r="AU173" s="331"/>
      <c r="AV173" s="331"/>
      <c r="AW173" s="331"/>
      <c r="AX173" s="331"/>
      <c r="AY173" s="331"/>
      <c r="AZ173" s="331"/>
      <c r="BA173" s="331"/>
      <c r="BB173" s="331"/>
      <c r="BC173" s="331"/>
      <c r="BD173" s="331"/>
      <c r="BE173" s="331"/>
      <c r="BF173" s="331"/>
      <c r="BG173" s="331"/>
      <c r="BH173" s="331"/>
      <c r="BI173" s="331"/>
      <c r="BJ173" s="331"/>
      <c r="BK173" s="331"/>
      <c r="BL173" s="331"/>
      <c r="BM173" s="331"/>
      <c r="BN173" s="331"/>
      <c r="BO173" s="331"/>
      <c r="BP173" s="331"/>
      <c r="BQ173" s="331"/>
      <c r="BR173" s="331"/>
      <c r="BS173" s="331"/>
      <c r="BT173" s="331"/>
      <c r="BU173" s="331"/>
      <c r="BV173" s="331"/>
      <c r="BW173" s="331"/>
      <c r="BX173" s="331"/>
      <c r="BY173" s="331"/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  <c r="DF173" s="331"/>
    </row>
    <row r="174" spans="2:110">
      <c r="B174" s="331"/>
      <c r="C174" s="331"/>
      <c r="D174" s="331"/>
      <c r="E174" s="331"/>
      <c r="F174" s="331"/>
      <c r="G174" s="331"/>
      <c r="H174" s="332"/>
      <c r="I174" s="331"/>
      <c r="J174" s="331"/>
      <c r="K174" s="331"/>
      <c r="L174" s="331"/>
      <c r="S174" s="382">
        <v>5</v>
      </c>
      <c r="T174" s="391" t="s">
        <v>293</v>
      </c>
      <c r="U174" s="391" t="s">
        <v>294</v>
      </c>
      <c r="V174" s="390">
        <v>13</v>
      </c>
      <c r="W174" s="331"/>
      <c r="X174" s="331"/>
      <c r="AB174">
        <v>4</v>
      </c>
      <c r="AC174" t="s">
        <v>437</v>
      </c>
      <c r="AE174" s="331"/>
      <c r="AF174" s="331"/>
      <c r="AG174" s="331"/>
      <c r="AH174" s="331"/>
      <c r="AI174" s="331"/>
      <c r="AJ174" s="331"/>
      <c r="AK174" s="331"/>
      <c r="AL174" s="331"/>
      <c r="AM174" s="331"/>
      <c r="AN174" s="331"/>
      <c r="AO174" s="331"/>
      <c r="AP174" s="331"/>
      <c r="AQ174" s="331"/>
      <c r="AR174" s="331"/>
      <c r="AS174" s="331"/>
      <c r="AT174" s="331"/>
      <c r="AU174" s="331"/>
      <c r="AV174" s="331"/>
      <c r="AW174" s="331"/>
      <c r="AX174" s="331"/>
      <c r="AY174" s="331"/>
      <c r="AZ174" s="331"/>
      <c r="BA174" s="331"/>
      <c r="BB174" s="331"/>
      <c r="BC174" s="331"/>
      <c r="BD174" s="331"/>
      <c r="BE174" s="331"/>
      <c r="BF174" s="331"/>
      <c r="BG174" s="331"/>
      <c r="BH174" s="331"/>
      <c r="BI174" s="331"/>
      <c r="BJ174" s="331"/>
      <c r="BK174" s="331"/>
      <c r="BL174" s="331"/>
      <c r="BM174" s="331"/>
      <c r="BN174" s="331"/>
      <c r="BO174" s="331"/>
      <c r="BP174" s="331"/>
      <c r="BQ174" s="331"/>
      <c r="BR174" s="331"/>
      <c r="BS174" s="331"/>
      <c r="BT174" s="331"/>
      <c r="BU174" s="331"/>
      <c r="BV174" s="331"/>
      <c r="BW174" s="331"/>
      <c r="BX174" s="331"/>
      <c r="BY174" s="331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  <c r="DF174" s="331"/>
    </row>
    <row r="175" spans="2:110">
      <c r="B175" s="331"/>
      <c r="C175" s="331"/>
      <c r="D175" s="331"/>
      <c r="E175" s="331"/>
      <c r="F175" s="331"/>
      <c r="G175" s="331"/>
      <c r="H175" s="332"/>
      <c r="I175" s="331"/>
      <c r="J175" s="331"/>
      <c r="K175" s="331"/>
      <c r="L175" s="331"/>
      <c r="S175" s="368"/>
      <c r="T175" s="333"/>
      <c r="U175" s="333"/>
      <c r="V175" s="333"/>
      <c r="W175" s="331"/>
      <c r="X175" s="331"/>
      <c r="Z175" t="s">
        <v>417</v>
      </c>
      <c r="AB175">
        <v>5</v>
      </c>
      <c r="AC175" t="s">
        <v>438</v>
      </c>
      <c r="AE175" s="331"/>
      <c r="AF175" s="331"/>
      <c r="AG175" s="331"/>
      <c r="AH175" s="331"/>
      <c r="AI175" s="331"/>
      <c r="AJ175" s="331"/>
      <c r="AK175" s="331"/>
      <c r="AL175" s="331"/>
      <c r="AM175" s="331"/>
      <c r="AN175" s="331"/>
      <c r="AO175" s="331"/>
      <c r="AP175" s="331"/>
      <c r="AQ175" s="331"/>
      <c r="AR175" s="331"/>
      <c r="AS175" s="331"/>
      <c r="AT175" s="331"/>
      <c r="AU175" s="331"/>
      <c r="AV175" s="331"/>
      <c r="AW175" s="331"/>
      <c r="AX175" s="331"/>
      <c r="AY175" s="331"/>
      <c r="AZ175" s="331"/>
      <c r="BA175" s="331"/>
      <c r="BB175" s="331"/>
      <c r="BC175" s="331"/>
      <c r="BD175" s="331"/>
      <c r="BE175" s="331"/>
      <c r="BF175" s="331"/>
      <c r="BG175" s="331"/>
      <c r="BH175" s="331"/>
      <c r="BI175" s="331"/>
      <c r="BJ175" s="331"/>
      <c r="BK175" s="331"/>
      <c r="BL175" s="331"/>
      <c r="BM175" s="331"/>
      <c r="BN175" s="331"/>
      <c r="BO175" s="331"/>
      <c r="BP175" s="331"/>
      <c r="BQ175" s="331"/>
      <c r="BR175" s="331"/>
      <c r="BS175" s="331"/>
      <c r="BT175" s="331"/>
      <c r="BU175" s="331"/>
      <c r="BV175" s="331"/>
      <c r="BW175" s="331"/>
      <c r="BX175" s="331"/>
      <c r="BY175" s="331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  <c r="DF175" s="331"/>
    </row>
    <row r="176" spans="2:110">
      <c r="B176" s="331"/>
      <c r="C176" s="331"/>
      <c r="D176" s="331"/>
      <c r="E176" s="331"/>
      <c r="F176" s="331"/>
      <c r="G176" s="331"/>
      <c r="H176" s="332"/>
      <c r="I176" s="331"/>
      <c r="J176" s="331"/>
      <c r="K176" s="331"/>
      <c r="L176" s="331"/>
      <c r="W176" s="331"/>
      <c r="X176" s="331"/>
      <c r="Z176" t="s">
        <v>156</v>
      </c>
      <c r="AB176">
        <v>6</v>
      </c>
      <c r="AC176" t="s">
        <v>439</v>
      </c>
      <c r="AE176" s="331"/>
      <c r="AF176" s="331"/>
      <c r="AG176" s="331"/>
      <c r="AH176" s="331"/>
      <c r="AI176" s="331"/>
      <c r="AJ176" s="331"/>
      <c r="AK176" s="331"/>
      <c r="AL176" s="331"/>
      <c r="AM176" s="331"/>
      <c r="AN176" s="331"/>
      <c r="AO176" s="331"/>
      <c r="AP176" s="331"/>
      <c r="AQ176" s="331"/>
      <c r="AR176" s="331"/>
      <c r="AS176" s="331"/>
      <c r="AT176" s="331"/>
      <c r="AU176" s="331"/>
      <c r="AV176" s="331"/>
      <c r="AW176" s="331"/>
      <c r="AX176" s="331"/>
      <c r="AY176" s="331"/>
      <c r="AZ176" s="331"/>
      <c r="BA176" s="331"/>
      <c r="BB176" s="331"/>
      <c r="BC176" s="331"/>
      <c r="BD176" s="331"/>
      <c r="BE176" s="331"/>
      <c r="BF176" s="331"/>
      <c r="BG176" s="331"/>
      <c r="BH176" s="331"/>
      <c r="BI176" s="331"/>
      <c r="BJ176" s="331"/>
      <c r="BK176" s="331"/>
      <c r="BL176" s="331"/>
      <c r="BM176" s="331"/>
      <c r="BN176" s="331"/>
      <c r="BO176" s="331"/>
      <c r="BP176" s="331"/>
      <c r="BQ176" s="331"/>
      <c r="BR176" s="331"/>
      <c r="BS176" s="331"/>
      <c r="BT176" s="331"/>
      <c r="BU176" s="331"/>
      <c r="BV176" s="331"/>
      <c r="BW176" s="331"/>
      <c r="BX176" s="331"/>
      <c r="BY176" s="331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  <c r="DF176" s="331"/>
    </row>
    <row r="177" spans="2:110" ht="15.75" customHeight="1">
      <c r="B177" s="331"/>
      <c r="C177" s="331"/>
      <c r="D177" s="331"/>
      <c r="E177" s="331"/>
      <c r="F177" s="331"/>
      <c r="G177" s="331"/>
      <c r="H177" s="332"/>
      <c r="I177" s="331"/>
      <c r="J177" s="331"/>
      <c r="K177" s="331"/>
      <c r="L177" s="331"/>
      <c r="W177" s="331"/>
      <c r="X177" s="331"/>
      <c r="Z177" s="486">
        <v>44360.5</v>
      </c>
      <c r="AA177" s="486"/>
      <c r="AB177">
        <v>7</v>
      </c>
      <c r="AC177" t="s">
        <v>440</v>
      </c>
      <c r="AE177" s="331"/>
      <c r="AF177" s="331"/>
      <c r="AG177" s="331"/>
      <c r="AH177" s="331"/>
      <c r="AI177" s="331"/>
      <c r="AJ177" s="331"/>
      <c r="AK177" s="331"/>
      <c r="AL177" s="331"/>
      <c r="AM177" s="331"/>
      <c r="AN177" s="331"/>
      <c r="AO177" s="331"/>
      <c r="AP177" s="331"/>
      <c r="AQ177" s="331"/>
      <c r="AR177" s="331"/>
      <c r="AS177" s="331"/>
      <c r="AT177" s="331"/>
      <c r="AU177" s="331"/>
      <c r="AV177" s="331"/>
      <c r="AW177" s="331"/>
      <c r="AX177" s="331"/>
      <c r="AY177" s="331"/>
      <c r="AZ177" s="331"/>
      <c r="BA177" s="331"/>
      <c r="BB177" s="331"/>
      <c r="BC177" s="331"/>
      <c r="BD177" s="331"/>
      <c r="BE177" s="331"/>
      <c r="BF177" s="331"/>
      <c r="BG177" s="331"/>
      <c r="BH177" s="331"/>
      <c r="BI177" s="331"/>
      <c r="BJ177" s="331"/>
      <c r="BK177" s="331"/>
      <c r="BL177" s="331"/>
      <c r="BM177" s="331"/>
      <c r="BN177" s="331"/>
      <c r="BO177" s="331"/>
      <c r="BP177" s="331"/>
      <c r="BQ177" s="331"/>
      <c r="BR177" s="331"/>
      <c r="BS177" s="331"/>
      <c r="BT177" s="331"/>
      <c r="BU177" s="331"/>
      <c r="BV177" s="331"/>
      <c r="BW177" s="331"/>
      <c r="BX177" s="331"/>
      <c r="BY177" s="331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  <c r="DF177" s="331"/>
    </row>
    <row r="178" spans="2:110" ht="15.75" customHeight="1">
      <c r="B178" s="331"/>
      <c r="C178" s="331"/>
      <c r="D178" s="331"/>
      <c r="E178" s="331"/>
      <c r="F178" s="331"/>
      <c r="G178" s="331"/>
      <c r="H178" s="332"/>
      <c r="I178" s="331"/>
      <c r="J178" s="331"/>
      <c r="K178" s="331"/>
      <c r="L178" s="331"/>
      <c r="X178" s="331"/>
      <c r="Y178">
        <v>1</v>
      </c>
      <c r="Z178" t="s">
        <v>433</v>
      </c>
      <c r="AB178">
        <v>8</v>
      </c>
      <c r="AC178" t="s">
        <v>434</v>
      </c>
      <c r="AE178" s="331"/>
      <c r="AF178" s="331"/>
      <c r="AG178" s="331"/>
      <c r="AH178" s="331"/>
      <c r="AI178" s="331"/>
      <c r="AJ178" s="331"/>
      <c r="AK178" s="331"/>
      <c r="AL178" s="331"/>
      <c r="AM178" s="331"/>
      <c r="AN178" s="331"/>
      <c r="AO178" s="331"/>
      <c r="AP178" s="331"/>
      <c r="AQ178" s="331"/>
      <c r="AR178" s="331"/>
      <c r="AS178" s="331"/>
      <c r="AT178" s="331"/>
      <c r="AU178" s="331"/>
      <c r="AV178" s="331"/>
      <c r="AW178" s="331"/>
      <c r="AX178" s="331"/>
      <c r="AY178" s="331"/>
      <c r="AZ178" s="331"/>
      <c r="BA178" s="331"/>
      <c r="BB178" s="331"/>
      <c r="BC178" s="331"/>
      <c r="BD178" s="331"/>
      <c r="BE178" s="331"/>
      <c r="BF178" s="331"/>
      <c r="BG178" s="331"/>
      <c r="BH178" s="331"/>
      <c r="BI178" s="331"/>
      <c r="BJ178" s="331"/>
      <c r="BK178" s="331"/>
      <c r="BL178" s="331"/>
      <c r="BM178" s="331"/>
      <c r="BN178" s="331"/>
      <c r="BO178" s="331"/>
      <c r="BP178" s="331"/>
      <c r="BQ178" s="331"/>
      <c r="BR178" s="331"/>
      <c r="BS178" s="331"/>
      <c r="BT178" s="331"/>
      <c r="BU178" s="331"/>
      <c r="BV178" s="331"/>
      <c r="BW178" s="331"/>
      <c r="BX178" s="331"/>
      <c r="BY178" s="331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  <c r="DF178" s="331"/>
    </row>
    <row r="179" spans="2:110" ht="15.75" customHeight="1">
      <c r="B179" s="331"/>
      <c r="C179" s="331"/>
      <c r="D179" s="331"/>
      <c r="E179" s="331"/>
      <c r="F179" s="331"/>
      <c r="G179" s="331"/>
      <c r="H179" s="332"/>
      <c r="I179" s="331"/>
      <c r="J179" s="331"/>
      <c r="K179" s="331"/>
      <c r="L179" s="331"/>
      <c r="X179" s="331"/>
      <c r="Y179">
        <v>2</v>
      </c>
      <c r="Z179" t="s">
        <v>436</v>
      </c>
      <c r="AB179">
        <v>9</v>
      </c>
      <c r="AC179" t="s">
        <v>435</v>
      </c>
      <c r="AE179" s="331"/>
      <c r="AF179" s="331"/>
      <c r="AG179" s="331"/>
      <c r="AH179" s="331"/>
      <c r="AI179" s="331"/>
      <c r="AJ179" s="331"/>
      <c r="AK179" s="331"/>
      <c r="AL179" s="331"/>
      <c r="AM179" s="331"/>
      <c r="AN179" s="331"/>
      <c r="AO179" s="331"/>
      <c r="AP179" s="331"/>
      <c r="AQ179" s="331"/>
      <c r="AR179" s="331"/>
      <c r="AS179" s="331"/>
      <c r="AT179" s="331"/>
      <c r="AU179" s="331"/>
      <c r="AV179" s="331"/>
      <c r="AW179" s="331"/>
      <c r="AX179" s="331"/>
      <c r="AY179" s="331"/>
      <c r="AZ179" s="331"/>
      <c r="BA179" s="331"/>
      <c r="BB179" s="331"/>
      <c r="BC179" s="331"/>
      <c r="BD179" s="331"/>
      <c r="BE179" s="331"/>
      <c r="BF179" s="331"/>
      <c r="BG179" s="331"/>
      <c r="BH179" s="331"/>
      <c r="BI179" s="331"/>
      <c r="BJ179" s="331"/>
      <c r="BK179" s="331"/>
      <c r="BL179" s="331"/>
      <c r="BM179" s="331"/>
      <c r="BN179" s="331"/>
      <c r="BO179" s="331"/>
      <c r="BP179" s="331"/>
      <c r="BQ179" s="331"/>
      <c r="BR179" s="331"/>
      <c r="BS179" s="331"/>
      <c r="BT179" s="331"/>
      <c r="BU179" s="331"/>
      <c r="BV179" s="331"/>
      <c r="BW179" s="331"/>
      <c r="BX179" s="331"/>
      <c r="BY179" s="331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  <c r="DF179" s="331"/>
    </row>
    <row r="180" spans="2:110" ht="15.75" customHeight="1">
      <c r="B180" s="331"/>
      <c r="C180" s="331"/>
      <c r="D180" s="331"/>
      <c r="E180" s="331"/>
      <c r="F180" s="331"/>
      <c r="G180" s="331"/>
      <c r="H180" s="332"/>
      <c r="I180" s="331"/>
      <c r="J180" s="331"/>
      <c r="K180" s="331"/>
      <c r="L180" s="331"/>
      <c r="X180" s="331"/>
      <c r="Y180">
        <v>3</v>
      </c>
      <c r="Z180" t="s">
        <v>437</v>
      </c>
      <c r="AE180" s="331"/>
      <c r="AF180" s="331"/>
      <c r="AG180" s="331"/>
      <c r="AH180" s="331"/>
      <c r="AI180" s="331"/>
      <c r="AJ180" s="331"/>
      <c r="AK180" s="331"/>
      <c r="AL180" s="331"/>
      <c r="AM180" s="331"/>
      <c r="AN180" s="331"/>
      <c r="AO180" s="331"/>
      <c r="AP180" s="331"/>
      <c r="AQ180" s="331"/>
      <c r="AR180" s="331"/>
      <c r="AS180" s="331"/>
      <c r="AT180" s="331"/>
      <c r="AU180" s="331"/>
      <c r="AV180" s="331"/>
      <c r="AW180" s="331"/>
      <c r="AX180" s="331"/>
      <c r="AY180" s="331"/>
      <c r="AZ180" s="331"/>
      <c r="BA180" s="331"/>
      <c r="BB180" s="331"/>
      <c r="BC180" s="331"/>
      <c r="BD180" s="331"/>
      <c r="BE180" s="331"/>
      <c r="BF180" s="331"/>
      <c r="BG180" s="331"/>
      <c r="BH180" s="331"/>
      <c r="BI180" s="331"/>
      <c r="BJ180" s="331"/>
      <c r="BK180" s="331"/>
      <c r="BL180" s="331"/>
      <c r="BM180" s="331"/>
      <c r="BN180" s="331"/>
      <c r="BO180" s="331"/>
      <c r="BP180" s="331"/>
      <c r="BQ180" s="331"/>
      <c r="BR180" s="331"/>
      <c r="BS180" s="331"/>
      <c r="BT180" s="331"/>
      <c r="BU180" s="331"/>
      <c r="BV180" s="331"/>
      <c r="BW180" s="331"/>
      <c r="BX180" s="331"/>
      <c r="BY180" s="331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  <c r="DF180" s="331"/>
    </row>
    <row r="181" spans="2:110" ht="15.75" customHeight="1">
      <c r="B181" s="331"/>
      <c r="C181" s="331"/>
      <c r="D181" s="331"/>
      <c r="E181" s="331"/>
      <c r="F181" s="331"/>
      <c r="G181" s="331"/>
      <c r="H181" s="332"/>
      <c r="I181" s="331"/>
      <c r="J181" s="331"/>
      <c r="K181" s="331"/>
      <c r="L181" s="331"/>
      <c r="X181" s="331"/>
      <c r="AE181" s="331"/>
      <c r="AF181" s="331"/>
      <c r="AG181" s="331"/>
      <c r="AH181" s="331"/>
      <c r="AI181" s="331"/>
      <c r="AJ181" s="331"/>
      <c r="AK181" s="331"/>
      <c r="AL181" s="331"/>
      <c r="AM181" s="331"/>
      <c r="AN181" s="331"/>
      <c r="AO181" s="331"/>
      <c r="AP181" s="331"/>
      <c r="AQ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  <c r="DF181" s="331"/>
    </row>
    <row r="182" spans="2:110" ht="15.75" customHeight="1">
      <c r="B182" s="331"/>
      <c r="C182" s="331"/>
      <c r="D182" s="331"/>
      <c r="E182" s="331"/>
      <c r="F182" s="331"/>
      <c r="G182" s="331"/>
      <c r="H182" s="332"/>
      <c r="I182" s="331"/>
      <c r="J182" s="331"/>
      <c r="K182" s="331"/>
      <c r="L182" s="331"/>
      <c r="X182" s="331"/>
      <c r="Z182" t="s">
        <v>417</v>
      </c>
      <c r="AE182" s="331"/>
      <c r="AF182" s="331"/>
      <c r="AG182" s="331"/>
      <c r="AH182" s="331"/>
      <c r="AI182" s="331"/>
      <c r="AJ182" s="331"/>
      <c r="AK182" s="331"/>
      <c r="AL182" s="331"/>
      <c r="AM182" s="331"/>
      <c r="AN182" s="331"/>
      <c r="AO182" s="331"/>
      <c r="AP182" s="331"/>
      <c r="AQ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  <c r="DF182" s="331"/>
    </row>
    <row r="183" spans="2:110" ht="15.75" customHeight="1">
      <c r="B183" s="331"/>
      <c r="C183" s="331"/>
      <c r="D183" s="331"/>
      <c r="E183" s="331"/>
      <c r="F183" s="331"/>
      <c r="G183" s="331"/>
      <c r="H183" s="332"/>
      <c r="I183" s="331"/>
      <c r="J183" s="331"/>
      <c r="K183" s="331"/>
      <c r="L183" s="331"/>
      <c r="X183" s="331"/>
      <c r="Z183" t="s">
        <v>156</v>
      </c>
      <c r="AE183" s="331"/>
      <c r="AF183" s="331"/>
      <c r="AG183" s="331"/>
      <c r="AH183" s="331"/>
      <c r="AI183" s="331"/>
      <c r="AJ183" s="331"/>
      <c r="AK183" s="331"/>
      <c r="AL183" s="331"/>
      <c r="AM183" s="331"/>
      <c r="AN183" s="331"/>
      <c r="AO183" s="331"/>
      <c r="AP183" s="331"/>
      <c r="AQ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  <c r="DF183" s="331"/>
    </row>
    <row r="184" spans="2:110" ht="15.75" customHeight="1">
      <c r="B184" s="331"/>
      <c r="C184" s="331"/>
      <c r="D184" s="331"/>
      <c r="E184" s="331"/>
      <c r="F184" s="331"/>
      <c r="G184" s="331"/>
      <c r="H184" s="332"/>
      <c r="I184" s="331"/>
      <c r="J184" s="331"/>
      <c r="K184" s="331"/>
      <c r="L184" s="331"/>
      <c r="X184" s="331"/>
      <c r="Z184" s="486">
        <v>44360.708333333336</v>
      </c>
      <c r="AA184" s="486"/>
      <c r="AE184" s="331"/>
      <c r="AF184" s="331"/>
      <c r="AG184" s="331"/>
      <c r="AH184" s="331"/>
      <c r="AI184" s="331"/>
      <c r="AJ184" s="331"/>
      <c r="AK184" s="331"/>
      <c r="AL184" s="331"/>
      <c r="AM184" s="331"/>
      <c r="AN184" s="331"/>
      <c r="AO184" s="331"/>
      <c r="AP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  <c r="DF184" s="331"/>
    </row>
    <row r="185" spans="2:110" ht="15.75" customHeight="1">
      <c r="B185" s="331"/>
      <c r="C185" s="331"/>
      <c r="D185" s="331"/>
      <c r="E185" s="331"/>
      <c r="F185" s="331"/>
      <c r="G185" s="331"/>
      <c r="H185" s="332"/>
      <c r="I185" s="331"/>
      <c r="J185" s="331"/>
      <c r="K185" s="331"/>
      <c r="L185" s="331"/>
      <c r="X185" s="331"/>
      <c r="Y185">
        <v>1</v>
      </c>
      <c r="Z185" t="s">
        <v>438</v>
      </c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  <c r="DF185" s="331"/>
    </row>
    <row r="186" spans="2:110" ht="15.75" customHeight="1">
      <c r="B186" s="331"/>
      <c r="C186" s="331"/>
      <c r="D186" s="331"/>
      <c r="E186" s="331"/>
      <c r="F186" s="331"/>
      <c r="G186" s="331"/>
      <c r="H186" s="332"/>
      <c r="I186" s="331"/>
      <c r="J186" s="331"/>
      <c r="K186" s="331"/>
      <c r="L186" s="331"/>
      <c r="X186" s="331"/>
      <c r="Y186">
        <v>2</v>
      </c>
      <c r="Z186" t="s">
        <v>439</v>
      </c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  <c r="DF186" s="331"/>
    </row>
    <row r="187" spans="2:110" ht="15.75" customHeight="1">
      <c r="B187" s="331"/>
      <c r="C187" s="331"/>
      <c r="D187" s="331"/>
      <c r="E187" s="331"/>
      <c r="F187" s="331"/>
      <c r="G187" s="331"/>
      <c r="H187" s="332"/>
      <c r="I187" s="331"/>
      <c r="J187" s="331"/>
      <c r="K187" s="331"/>
      <c r="L187" s="331"/>
      <c r="Y187" s="2">
        <v>3</v>
      </c>
      <c r="Z187" s="2" t="s">
        <v>434</v>
      </c>
      <c r="AA187" s="2"/>
      <c r="AB187" s="487"/>
      <c r="AC187" s="487"/>
      <c r="AD187" s="487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  <c r="DF187" s="331"/>
    </row>
    <row r="188" spans="2:110" ht="15.75" customHeight="1">
      <c r="B188" s="331"/>
      <c r="C188" s="331"/>
      <c r="D188" s="331"/>
      <c r="E188" s="331"/>
      <c r="F188" s="331"/>
      <c r="G188" s="331"/>
      <c r="H188" s="332"/>
      <c r="I188" s="331"/>
      <c r="J188" s="331"/>
      <c r="K188" s="331"/>
      <c r="L188" s="331"/>
      <c r="Y188" s="2"/>
      <c r="Z188" s="488" t="s">
        <v>195</v>
      </c>
      <c r="AA188" s="488"/>
      <c r="AB188" s="488"/>
      <c r="AC188" s="488" t="s">
        <v>185</v>
      </c>
      <c r="AD188" s="487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  <c r="DF188" s="331"/>
    </row>
    <row r="189" spans="2:110" ht="15.75" customHeight="1">
      <c r="B189" s="331"/>
      <c r="C189" s="331"/>
      <c r="D189" s="331"/>
      <c r="E189" s="331"/>
      <c r="F189" s="331"/>
      <c r="G189" s="331"/>
      <c r="H189" s="332"/>
      <c r="I189" s="331"/>
      <c r="J189" s="331"/>
      <c r="K189" s="331"/>
      <c r="L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  <c r="DF189" s="331"/>
    </row>
    <row r="190" spans="2:110" ht="15.75" customHeight="1">
      <c r="B190" s="331"/>
      <c r="C190" s="331"/>
      <c r="D190" s="331"/>
      <c r="E190" s="331"/>
      <c r="F190" s="331"/>
      <c r="G190" s="331"/>
      <c r="H190" s="332"/>
      <c r="I190" s="331"/>
      <c r="J190" s="331"/>
      <c r="K190" s="331"/>
      <c r="L190" s="331"/>
      <c r="Z190" t="s">
        <v>417</v>
      </c>
      <c r="AC190" t="s">
        <v>417</v>
      </c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  <c r="DF190" s="331"/>
    </row>
    <row r="191" spans="2:110" ht="15.75" customHeight="1">
      <c r="B191" s="331"/>
      <c r="C191" s="331"/>
      <c r="D191" s="331"/>
      <c r="E191" s="331"/>
      <c r="F191" s="331"/>
      <c r="G191" s="331"/>
      <c r="H191" s="332"/>
      <c r="I191" s="331"/>
      <c r="J191" s="331"/>
      <c r="K191" s="331"/>
      <c r="L191" s="331"/>
      <c r="Z191" t="s">
        <v>159</v>
      </c>
      <c r="AC191" t="s">
        <v>159</v>
      </c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  <c r="DF191" s="331"/>
    </row>
    <row r="192" spans="2:110" ht="15.75" customHeight="1">
      <c r="B192" s="331"/>
      <c r="C192" s="331"/>
      <c r="D192" s="331"/>
      <c r="E192" s="331"/>
      <c r="F192" s="331"/>
      <c r="G192" s="331"/>
      <c r="H192" s="332"/>
      <c r="I192" s="331"/>
      <c r="J192" s="331"/>
      <c r="K192" s="331"/>
      <c r="L192" s="331"/>
      <c r="Z192" s="486">
        <v>44366.3125</v>
      </c>
      <c r="AA192" s="486"/>
      <c r="AB192"/>
      <c r="AC192" s="486">
        <v>44359.4375</v>
      </c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  <c r="DF192" s="331"/>
    </row>
    <row r="193" spans="2:110">
      <c r="B193" s="331"/>
      <c r="C193" s="331"/>
      <c r="D193" s="331"/>
      <c r="E193" s="331"/>
      <c r="F193" s="331"/>
      <c r="G193" s="331"/>
      <c r="H193" s="332"/>
      <c r="I193" s="331"/>
      <c r="J193" s="331"/>
      <c r="K193" s="331"/>
      <c r="L193" s="331"/>
      <c r="Y193">
        <v>1</v>
      </c>
      <c r="Z193" t="s">
        <v>441</v>
      </c>
      <c r="AB193">
        <v>1</v>
      </c>
      <c r="AC193" t="s">
        <v>442</v>
      </c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  <c r="DF193" s="331"/>
    </row>
    <row r="194" spans="2:110">
      <c r="B194" s="331"/>
      <c r="C194" s="331"/>
      <c r="D194" s="331"/>
      <c r="E194" s="331"/>
      <c r="F194" s="331"/>
      <c r="G194" s="331"/>
      <c r="H194" s="332"/>
      <c r="I194" s="331"/>
      <c r="J194" s="331"/>
      <c r="K194" s="331"/>
      <c r="L194" s="331"/>
      <c r="Y194">
        <v>2</v>
      </c>
      <c r="Z194" t="s">
        <v>443</v>
      </c>
      <c r="AB194">
        <v>2</v>
      </c>
      <c r="AC194" t="s">
        <v>444</v>
      </c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  <c r="DF194" s="331"/>
    </row>
    <row r="195" spans="2:110" ht="15" customHeight="1">
      <c r="B195" s="331"/>
      <c r="C195" s="331"/>
      <c r="D195" s="331"/>
      <c r="E195" s="331"/>
      <c r="F195" s="331"/>
      <c r="G195" s="331"/>
      <c r="H195" s="332"/>
      <c r="I195" s="331"/>
      <c r="J195" s="331"/>
      <c r="K195" s="331"/>
      <c r="L195" s="331"/>
      <c r="Y195">
        <v>3</v>
      </c>
      <c r="Z195" t="s">
        <v>445</v>
      </c>
      <c r="AB195">
        <v>3</v>
      </c>
      <c r="AC195" t="s">
        <v>446</v>
      </c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  <c r="DF195" s="331"/>
    </row>
    <row r="196" spans="2:110" ht="15" customHeight="1">
      <c r="B196" s="331"/>
      <c r="C196" s="331"/>
      <c r="D196" s="331"/>
      <c r="E196" s="331"/>
      <c r="F196" s="331"/>
      <c r="G196" s="331"/>
      <c r="H196" s="332"/>
      <c r="I196" s="331"/>
      <c r="J196" s="331"/>
      <c r="K196" s="331"/>
      <c r="L196" s="331"/>
      <c r="AB196">
        <v>4</v>
      </c>
      <c r="AC196" t="s">
        <v>447</v>
      </c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  <c r="DF196" s="331"/>
    </row>
    <row r="197" spans="2:110" ht="15" customHeight="1">
      <c r="B197" s="331"/>
      <c r="C197" s="331"/>
      <c r="D197" s="331"/>
      <c r="E197" s="331"/>
      <c r="F197" s="331"/>
      <c r="G197" s="331"/>
      <c r="H197" s="332"/>
      <c r="I197" s="331"/>
      <c r="J197" s="331"/>
      <c r="K197" s="331"/>
      <c r="L197" s="331"/>
      <c r="AB197">
        <v>5</v>
      </c>
      <c r="AC197" t="s">
        <v>448</v>
      </c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  <c r="DF197" s="331"/>
    </row>
    <row r="198" spans="2:110" ht="15" customHeight="1">
      <c r="B198" s="331"/>
      <c r="C198" s="331"/>
      <c r="D198" s="331"/>
      <c r="E198" s="331"/>
      <c r="F198" s="331"/>
      <c r="G198" s="331"/>
      <c r="H198" s="332"/>
      <c r="I198" s="331"/>
      <c r="J198" s="331"/>
      <c r="K198" s="331"/>
      <c r="L198" s="331"/>
      <c r="Z198" t="s">
        <v>417</v>
      </c>
      <c r="AB198">
        <v>6</v>
      </c>
      <c r="AC198" t="s">
        <v>449</v>
      </c>
      <c r="AD198" s="485" t="s">
        <v>450</v>
      </c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  <c r="DF198" s="331"/>
    </row>
    <row r="199" spans="2:110" ht="15" customHeight="1">
      <c r="B199" s="331"/>
      <c r="C199" s="331"/>
      <c r="D199" s="331"/>
      <c r="E199" s="331"/>
      <c r="F199" s="331"/>
      <c r="G199" s="331"/>
      <c r="H199" s="332"/>
      <c r="I199" s="331"/>
      <c r="J199" s="331"/>
      <c r="K199" s="331"/>
      <c r="L199" s="331"/>
      <c r="Z199" t="s">
        <v>159</v>
      </c>
      <c r="AB199">
        <v>7</v>
      </c>
      <c r="AC199" t="s">
        <v>441</v>
      </c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  <c r="DF199" s="331"/>
    </row>
    <row r="200" spans="2:110" ht="15" customHeight="1">
      <c r="B200" s="331"/>
      <c r="C200" s="331"/>
      <c r="D200" s="331"/>
      <c r="E200" s="331"/>
      <c r="F200" s="331"/>
      <c r="G200" s="331"/>
      <c r="H200" s="332"/>
      <c r="I200" s="331"/>
      <c r="J200" s="331"/>
      <c r="K200" s="331"/>
      <c r="L200" s="331"/>
      <c r="Z200" s="486">
        <v>44366.520833333336</v>
      </c>
      <c r="AA200" s="486"/>
      <c r="AB200">
        <v>8</v>
      </c>
      <c r="AC200" t="s">
        <v>451</v>
      </c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  <c r="DF200" s="331"/>
    </row>
    <row r="201" spans="2:110" ht="15" customHeight="1">
      <c r="B201" s="331"/>
      <c r="C201" s="331"/>
      <c r="D201" s="331"/>
      <c r="E201" s="331"/>
      <c r="F201" s="331"/>
      <c r="G201" s="331"/>
      <c r="H201" s="332"/>
      <c r="I201" s="331"/>
      <c r="J201" s="331"/>
      <c r="K201" s="331"/>
      <c r="L201" s="331"/>
      <c r="Y201">
        <v>1</v>
      </c>
      <c r="Z201" t="s">
        <v>444</v>
      </c>
      <c r="AB201">
        <v>9</v>
      </c>
      <c r="AC201" t="s">
        <v>452</v>
      </c>
      <c r="CA201" s="331"/>
      <c r="CB201" s="331"/>
      <c r="CC201" s="331"/>
      <c r="CD201" s="331"/>
      <c r="CE201" s="331"/>
      <c r="CF201" s="331"/>
      <c r="CG201" s="331"/>
      <c r="CH201" s="331"/>
      <c r="CI201" s="331"/>
      <c r="CJ201" s="331"/>
      <c r="CK201" s="331"/>
      <c r="CL201" s="331"/>
      <c r="CM201" s="331"/>
      <c r="CN201" s="331"/>
      <c r="CO201" s="331"/>
      <c r="CP201" s="331"/>
      <c r="CQ201" s="331"/>
      <c r="CR201" s="331"/>
      <c r="CS201" s="331"/>
      <c r="CT201" s="331"/>
      <c r="CU201" s="331"/>
      <c r="CV201" s="331"/>
      <c r="CW201" s="331"/>
      <c r="CX201" s="331"/>
      <c r="CY201" s="331"/>
      <c r="CZ201" s="331"/>
      <c r="DA201" s="331"/>
      <c r="DB201" s="331"/>
      <c r="DC201" s="331"/>
      <c r="DD201" s="331"/>
      <c r="DE201" s="331"/>
      <c r="DF201" s="331"/>
    </row>
    <row r="202" spans="2:110" ht="15" customHeight="1">
      <c r="B202" s="331"/>
      <c r="C202" s="331"/>
      <c r="D202" s="331"/>
      <c r="E202" s="331"/>
      <c r="F202" s="331"/>
      <c r="G202" s="331"/>
      <c r="H202" s="332"/>
      <c r="I202" s="331"/>
      <c r="J202" s="331"/>
      <c r="K202" s="331"/>
      <c r="L202" s="331"/>
      <c r="Y202">
        <v>2</v>
      </c>
      <c r="Z202" t="s">
        <v>448</v>
      </c>
      <c r="AB202">
        <v>10</v>
      </c>
      <c r="AC202" t="s">
        <v>453</v>
      </c>
      <c r="CA202" s="331"/>
      <c r="CB202" s="331"/>
      <c r="CC202" s="331"/>
      <c r="CD202" s="331"/>
      <c r="CE202" s="331"/>
      <c r="CF202" s="331"/>
      <c r="CG202" s="331"/>
      <c r="CH202" s="331"/>
      <c r="CI202" s="331"/>
      <c r="CJ202" s="331"/>
      <c r="CK202" s="331"/>
      <c r="CL202" s="331"/>
      <c r="CM202" s="331"/>
      <c r="CN202" s="331"/>
      <c r="CO202" s="331"/>
      <c r="CP202" s="331"/>
      <c r="CQ202" s="331"/>
      <c r="CR202" s="331"/>
      <c r="CS202" s="331"/>
      <c r="CT202" s="331"/>
      <c r="CU202" s="331"/>
      <c r="CV202" s="331"/>
      <c r="CW202" s="331"/>
      <c r="CX202" s="331"/>
      <c r="CY202" s="331"/>
      <c r="CZ202" s="331"/>
      <c r="DA202" s="331"/>
      <c r="DB202" s="331"/>
      <c r="DC202" s="331"/>
      <c r="DD202" s="331"/>
      <c r="DE202" s="331"/>
      <c r="DF202" s="331"/>
    </row>
    <row r="203" spans="2:110">
      <c r="B203" s="331"/>
      <c r="C203" s="331"/>
      <c r="D203" s="331"/>
      <c r="E203" s="331"/>
      <c r="F203" s="331"/>
      <c r="G203" s="331"/>
      <c r="H203" s="332"/>
      <c r="I203" s="331"/>
      <c r="J203" s="331"/>
      <c r="Y203">
        <v>3</v>
      </c>
      <c r="Z203" t="s">
        <v>449</v>
      </c>
      <c r="AB203">
        <v>11</v>
      </c>
      <c r="AC203" t="s">
        <v>454</v>
      </c>
      <c r="CA203" s="331"/>
      <c r="CB203" s="331"/>
      <c r="CC203" s="331"/>
      <c r="CD203" s="331"/>
      <c r="CE203" s="331"/>
      <c r="CF203" s="331"/>
      <c r="CG203" s="331"/>
      <c r="CH203" s="331"/>
      <c r="CI203" s="331"/>
      <c r="CJ203" s="331"/>
      <c r="CK203" s="331"/>
      <c r="CL203" s="331"/>
      <c r="CM203" s="331"/>
      <c r="CN203" s="331"/>
      <c r="CO203" s="331"/>
      <c r="CP203" s="331"/>
      <c r="CQ203" s="331"/>
      <c r="CR203" s="331"/>
      <c r="CS203" s="331"/>
      <c r="CT203" s="331"/>
      <c r="CU203" s="331"/>
      <c r="CV203" s="331"/>
      <c r="CW203" s="331"/>
      <c r="CX203" s="331"/>
      <c r="CY203" s="331"/>
      <c r="CZ203" s="331"/>
      <c r="DA203" s="331"/>
      <c r="DB203" s="331"/>
      <c r="DC203" s="331"/>
      <c r="DD203" s="331"/>
      <c r="DE203" s="331"/>
      <c r="DF203" s="331"/>
    </row>
    <row r="204" spans="2:110">
      <c r="B204" s="331"/>
      <c r="C204" s="331"/>
      <c r="D204" s="331"/>
      <c r="E204" s="331"/>
      <c r="F204" s="331"/>
      <c r="G204" s="331"/>
      <c r="H204" s="332"/>
      <c r="I204" s="331"/>
      <c r="J204" s="331"/>
      <c r="AB204">
        <v>12</v>
      </c>
      <c r="AC204" t="s">
        <v>455</v>
      </c>
      <c r="CA204" s="331"/>
      <c r="CB204" s="331"/>
      <c r="CC204" s="331"/>
      <c r="CD204" s="331"/>
      <c r="CE204" s="331"/>
      <c r="CF204" s="331"/>
      <c r="CG204" s="331"/>
      <c r="CH204" s="331"/>
      <c r="CI204" s="331"/>
      <c r="CJ204" s="331"/>
      <c r="CK204" s="331"/>
      <c r="CL204" s="331"/>
      <c r="CM204" s="331"/>
      <c r="CN204" s="331"/>
      <c r="CO204" s="331"/>
      <c r="CP204" s="331"/>
      <c r="CQ204" s="331"/>
      <c r="CR204" s="331"/>
      <c r="CS204" s="331"/>
      <c r="CT204" s="331"/>
      <c r="CU204" s="331"/>
      <c r="CV204" s="331"/>
      <c r="CW204" s="331"/>
      <c r="CX204" s="331"/>
      <c r="CY204" s="331"/>
      <c r="CZ204" s="331"/>
      <c r="DA204" s="331"/>
      <c r="DB204" s="331"/>
      <c r="DC204" s="331"/>
      <c r="DD204" s="331"/>
      <c r="DE204" s="331"/>
      <c r="DF204" s="331"/>
    </row>
    <row r="205" spans="2:110">
      <c r="B205" s="331"/>
      <c r="C205" s="331"/>
      <c r="D205" s="331"/>
      <c r="E205" s="331"/>
      <c r="F205" s="331"/>
      <c r="G205" s="331"/>
      <c r="H205" s="332"/>
      <c r="I205" s="331"/>
      <c r="J205" s="331"/>
      <c r="AB205">
        <v>13</v>
      </c>
      <c r="AC205" t="s">
        <v>443</v>
      </c>
      <c r="CA205" s="331"/>
      <c r="CB205" s="331"/>
      <c r="CC205" s="331"/>
      <c r="CD205" s="331"/>
      <c r="CE205" s="331"/>
      <c r="CF205" s="331"/>
      <c r="CG205" s="331"/>
      <c r="CH205" s="331"/>
      <c r="CI205" s="331"/>
      <c r="CJ205" s="331"/>
      <c r="CK205" s="331"/>
      <c r="CL205" s="331"/>
      <c r="CM205" s="331"/>
      <c r="CN205" s="331"/>
      <c r="CO205" s="331"/>
      <c r="CP205" s="331"/>
      <c r="CQ205" s="331"/>
      <c r="CR205" s="331"/>
      <c r="CS205" s="331"/>
      <c r="CT205" s="331"/>
      <c r="CU205" s="331"/>
      <c r="CV205" s="331"/>
      <c r="CW205" s="331"/>
      <c r="CX205" s="331"/>
      <c r="CY205" s="331"/>
      <c r="CZ205" s="331"/>
      <c r="DA205" s="331"/>
      <c r="DB205" s="331"/>
      <c r="DC205" s="331"/>
      <c r="DD205" s="331"/>
      <c r="DE205" s="331"/>
      <c r="DF205" s="331"/>
    </row>
    <row r="206" spans="2:110">
      <c r="B206" s="331"/>
      <c r="C206" s="331"/>
      <c r="D206" s="331"/>
      <c r="E206" s="331"/>
      <c r="F206" s="331"/>
      <c r="G206" s="331"/>
      <c r="H206" s="332"/>
      <c r="I206" s="331"/>
      <c r="J206" s="331"/>
      <c r="Z206" t="s">
        <v>417</v>
      </c>
      <c r="AB206">
        <v>14</v>
      </c>
      <c r="AC206" t="s">
        <v>445</v>
      </c>
      <c r="CA206" s="331"/>
      <c r="CB206" s="331"/>
      <c r="CC206" s="331"/>
      <c r="CD206" s="331"/>
      <c r="CE206" s="331"/>
      <c r="CF206" s="331"/>
      <c r="CG206" s="331"/>
      <c r="CH206" s="331"/>
      <c r="CI206" s="331"/>
      <c r="CJ206" s="331"/>
      <c r="CK206" s="331"/>
      <c r="CL206" s="331"/>
      <c r="CM206" s="331"/>
      <c r="CN206" s="331"/>
      <c r="CO206" s="331"/>
      <c r="CP206" s="331"/>
      <c r="CQ206" s="331"/>
      <c r="CR206" s="331"/>
      <c r="CS206" s="331"/>
      <c r="CT206" s="331"/>
      <c r="CU206" s="331"/>
      <c r="CV206" s="331"/>
      <c r="CW206" s="331"/>
      <c r="CX206" s="331"/>
      <c r="CY206" s="331"/>
      <c r="CZ206" s="331"/>
      <c r="DA206" s="331"/>
      <c r="DB206" s="331"/>
      <c r="DC206" s="331"/>
      <c r="DD206" s="331"/>
      <c r="DE206" s="331"/>
      <c r="DF206" s="331"/>
    </row>
    <row r="207" spans="2:110">
      <c r="B207" s="331"/>
      <c r="C207" s="331"/>
      <c r="D207" s="331"/>
      <c r="E207" s="331"/>
      <c r="F207" s="331"/>
      <c r="G207" s="331"/>
      <c r="H207" s="332"/>
      <c r="I207" s="331"/>
      <c r="J207" s="331"/>
      <c r="Z207" t="s">
        <v>159</v>
      </c>
      <c r="AB207">
        <v>15</v>
      </c>
      <c r="AC207" s="486" t="s">
        <v>456</v>
      </c>
      <c r="CA207" s="331"/>
      <c r="CB207" s="331"/>
      <c r="CC207" s="331"/>
      <c r="CD207" s="331"/>
      <c r="CE207" s="331"/>
      <c r="CF207" s="331"/>
      <c r="CG207" s="331"/>
      <c r="CH207" s="331"/>
      <c r="CI207" s="331"/>
      <c r="CJ207" s="331"/>
      <c r="CK207" s="331"/>
      <c r="CL207" s="331"/>
      <c r="CM207" s="331"/>
      <c r="CN207" s="331"/>
      <c r="CO207" s="331"/>
      <c r="CP207" s="331"/>
      <c r="CQ207" s="331"/>
      <c r="CR207" s="331"/>
      <c r="CS207" s="331"/>
      <c r="CT207" s="331"/>
      <c r="CU207" s="331"/>
      <c r="CV207" s="331"/>
      <c r="CW207" s="331"/>
      <c r="CX207" s="331"/>
      <c r="CY207" s="331"/>
      <c r="CZ207" s="331"/>
      <c r="DA207" s="331"/>
      <c r="DB207" s="331"/>
      <c r="DC207" s="331"/>
      <c r="DD207" s="331"/>
      <c r="DE207" s="331"/>
      <c r="DF207" s="331"/>
    </row>
    <row r="208" spans="2:110">
      <c r="B208" s="331"/>
      <c r="C208" s="331"/>
      <c r="D208" s="331"/>
      <c r="E208" s="331"/>
      <c r="F208" s="331"/>
      <c r="G208" s="331"/>
      <c r="H208" s="332"/>
      <c r="I208" s="331"/>
      <c r="J208" s="331"/>
      <c r="Z208" s="486">
        <v>44366.708333333336</v>
      </c>
      <c r="AA208" s="486"/>
      <c r="CA208" s="331"/>
      <c r="CB208" s="331"/>
      <c r="CC208" s="331"/>
      <c r="CD208" s="331"/>
      <c r="CE208" s="331"/>
      <c r="CF208" s="331"/>
      <c r="CG208" s="331"/>
      <c r="CH208" s="331"/>
      <c r="CI208" s="331"/>
      <c r="CJ208" s="331"/>
      <c r="CK208" s="331"/>
      <c r="CL208" s="331"/>
      <c r="CM208" s="331"/>
      <c r="CN208" s="331"/>
      <c r="CO208" s="331"/>
      <c r="CP208" s="331"/>
      <c r="CQ208" s="331"/>
      <c r="CR208" s="331"/>
      <c r="CS208" s="331"/>
      <c r="CT208" s="331"/>
      <c r="CU208" s="331"/>
      <c r="CV208" s="331"/>
      <c r="CW208" s="331"/>
      <c r="CX208" s="331"/>
      <c r="CY208" s="331"/>
      <c r="CZ208" s="331"/>
      <c r="DA208" s="331"/>
      <c r="DB208" s="331"/>
      <c r="DC208" s="331"/>
      <c r="DD208" s="331"/>
      <c r="DE208" s="331"/>
      <c r="DF208" s="331"/>
    </row>
    <row r="209" spans="2:110">
      <c r="B209" s="331"/>
      <c r="C209" s="331"/>
      <c r="D209" s="331"/>
      <c r="E209" s="331"/>
      <c r="F209" s="331"/>
      <c r="G209" s="331"/>
      <c r="H209" s="332"/>
      <c r="I209" s="331"/>
      <c r="J209" s="331"/>
      <c r="Y209">
        <v>1</v>
      </c>
      <c r="Z209" t="s">
        <v>442</v>
      </c>
      <c r="CA209" s="331"/>
      <c r="CB209" s="331"/>
      <c r="CC209" s="331"/>
      <c r="CD209" s="331"/>
      <c r="CE209" s="331"/>
      <c r="CF209" s="331"/>
      <c r="CG209" s="331"/>
      <c r="CH209" s="331"/>
      <c r="CI209" s="331"/>
      <c r="CJ209" s="331"/>
      <c r="CK209" s="331"/>
      <c r="CL209" s="331"/>
      <c r="CM209" s="331"/>
      <c r="CN209" s="331"/>
      <c r="CO209" s="331"/>
      <c r="CP209" s="331"/>
      <c r="CQ209" s="331"/>
      <c r="CR209" s="331"/>
      <c r="CS209" s="331"/>
      <c r="CT209" s="331"/>
      <c r="CU209" s="331"/>
      <c r="CV209" s="331"/>
      <c r="CW209" s="331"/>
      <c r="CX209" s="331"/>
      <c r="CY209" s="331"/>
      <c r="CZ209" s="331"/>
      <c r="DA209" s="331"/>
      <c r="DB209" s="331"/>
      <c r="DC209" s="331"/>
      <c r="DD209" s="331"/>
      <c r="DE209" s="331"/>
      <c r="DF209" s="331"/>
    </row>
    <row r="210" spans="2:110">
      <c r="B210" s="331"/>
      <c r="C210" s="331"/>
      <c r="D210" s="331"/>
      <c r="E210" s="331"/>
      <c r="F210" s="331"/>
      <c r="G210" s="331"/>
      <c r="H210" s="332"/>
      <c r="I210" s="331"/>
      <c r="J210" s="331"/>
      <c r="Y210">
        <v>2</v>
      </c>
      <c r="Z210" t="s">
        <v>446</v>
      </c>
      <c r="CA210" s="331"/>
      <c r="CB210" s="331"/>
      <c r="CC210" s="331"/>
      <c r="CD210" s="331"/>
      <c r="CE210" s="331"/>
      <c r="CF210" s="331"/>
      <c r="CG210" s="331"/>
      <c r="CH210" s="331"/>
      <c r="CI210" s="331"/>
      <c r="CJ210" s="331"/>
      <c r="CK210" s="331"/>
      <c r="CL210" s="331"/>
      <c r="CM210" s="331"/>
      <c r="CN210" s="331"/>
      <c r="CO210" s="331"/>
      <c r="CP210" s="331"/>
      <c r="CQ210" s="331"/>
      <c r="CR210" s="331"/>
      <c r="CS210" s="331"/>
      <c r="CT210" s="331"/>
      <c r="CU210" s="331"/>
      <c r="CV210" s="331"/>
      <c r="CW210" s="331"/>
      <c r="CX210" s="331"/>
      <c r="CY210" s="331"/>
      <c r="CZ210" s="331"/>
      <c r="DA210" s="331"/>
      <c r="DB210" s="331"/>
      <c r="DC210" s="331"/>
      <c r="DD210" s="331"/>
      <c r="DE210" s="331"/>
      <c r="DF210" s="331"/>
    </row>
    <row r="211" spans="2:110">
      <c r="B211" s="331"/>
      <c r="C211" s="331"/>
      <c r="D211" s="331"/>
      <c r="E211" s="331"/>
      <c r="F211" s="331"/>
      <c r="G211" s="331"/>
      <c r="H211" s="332"/>
      <c r="I211" s="331"/>
      <c r="J211" s="331"/>
      <c r="Y211">
        <v>3</v>
      </c>
      <c r="Z211" t="s">
        <v>447</v>
      </c>
      <c r="CA211" s="331"/>
      <c r="CB211" s="331"/>
      <c r="CC211" s="331"/>
      <c r="CD211" s="331"/>
      <c r="CE211" s="331"/>
      <c r="CF211" s="331"/>
      <c r="CG211" s="331"/>
      <c r="CH211" s="331"/>
      <c r="CI211" s="331"/>
      <c r="CJ211" s="331"/>
      <c r="CK211" s="331"/>
      <c r="CL211" s="331"/>
      <c r="CM211" s="331"/>
      <c r="CN211" s="331"/>
      <c r="CO211" s="331"/>
      <c r="CP211" s="331"/>
      <c r="CQ211" s="331"/>
      <c r="CR211" s="331"/>
      <c r="CS211" s="331"/>
      <c r="CT211" s="331"/>
      <c r="CU211" s="331"/>
      <c r="CV211" s="331"/>
      <c r="CW211" s="331"/>
      <c r="CX211" s="331"/>
      <c r="CY211" s="331"/>
      <c r="CZ211" s="331"/>
      <c r="DA211" s="331"/>
      <c r="DB211" s="331"/>
      <c r="DC211" s="331"/>
      <c r="DD211" s="331"/>
      <c r="DE211" s="331"/>
      <c r="DF211" s="331"/>
    </row>
    <row r="212" spans="2:110">
      <c r="B212" s="331"/>
      <c r="C212" s="331"/>
      <c r="D212" s="331"/>
      <c r="E212" s="331"/>
      <c r="F212" s="331"/>
      <c r="G212" s="331"/>
      <c r="H212" s="332"/>
      <c r="I212" s="331"/>
      <c r="J212" s="331"/>
      <c r="CA212" s="331"/>
      <c r="CB212" s="331"/>
      <c r="CC212" s="331"/>
      <c r="CD212" s="331"/>
      <c r="CE212" s="331"/>
      <c r="CF212" s="331"/>
      <c r="CG212" s="331"/>
      <c r="CH212" s="331"/>
      <c r="CI212" s="331"/>
      <c r="CJ212" s="331"/>
      <c r="CK212" s="331"/>
      <c r="CL212" s="331"/>
      <c r="CM212" s="331"/>
      <c r="CN212" s="331"/>
      <c r="CO212" s="331"/>
      <c r="CP212" s="331"/>
      <c r="CQ212" s="331"/>
      <c r="CR212" s="331"/>
      <c r="CS212" s="331"/>
      <c r="CT212" s="331"/>
      <c r="CU212" s="331"/>
      <c r="CV212" s="331"/>
      <c r="CW212" s="331"/>
      <c r="CX212" s="331"/>
      <c r="CY212" s="331"/>
      <c r="CZ212" s="331"/>
      <c r="DA212" s="331"/>
      <c r="DB212" s="331"/>
      <c r="DC212" s="331"/>
      <c r="DD212" s="331"/>
      <c r="DE212" s="331"/>
      <c r="DF212" s="331"/>
    </row>
    <row r="213" spans="2:110">
      <c r="B213" s="331"/>
      <c r="C213" s="331"/>
      <c r="D213" s="331"/>
      <c r="E213" s="331"/>
      <c r="F213" s="331"/>
      <c r="G213" s="331"/>
      <c r="H213" s="332"/>
      <c r="I213" s="331"/>
      <c r="J213" s="331"/>
      <c r="CA213" s="331"/>
      <c r="CB213" s="331"/>
      <c r="CC213" s="331"/>
      <c r="CD213" s="331"/>
      <c r="CE213" s="331"/>
      <c r="CF213" s="331"/>
      <c r="CG213" s="331"/>
      <c r="CH213" s="331"/>
      <c r="CI213" s="331"/>
      <c r="CJ213" s="331"/>
      <c r="CK213" s="331"/>
      <c r="CL213" s="331"/>
      <c r="CM213" s="331"/>
      <c r="CN213" s="331"/>
      <c r="CO213" s="331"/>
      <c r="CP213" s="331"/>
      <c r="CQ213" s="331"/>
      <c r="CR213" s="331"/>
      <c r="CS213" s="331"/>
      <c r="CT213" s="331"/>
      <c r="CU213" s="331"/>
      <c r="CV213" s="331"/>
      <c r="CW213" s="331"/>
      <c r="CX213" s="331"/>
      <c r="CY213" s="331"/>
      <c r="CZ213" s="331"/>
      <c r="DA213" s="331"/>
      <c r="DB213" s="331"/>
      <c r="DC213" s="331"/>
      <c r="DD213" s="331"/>
      <c r="DE213" s="331"/>
      <c r="DF213" s="331"/>
    </row>
    <row r="214" spans="2:110">
      <c r="B214" s="331"/>
      <c r="C214" s="331"/>
      <c r="D214" s="331"/>
      <c r="E214" s="331"/>
      <c r="F214" s="331"/>
      <c r="G214" s="331"/>
      <c r="H214" s="332"/>
      <c r="I214" s="331"/>
      <c r="J214" s="331"/>
      <c r="Z214" t="s">
        <v>417</v>
      </c>
      <c r="CA214" s="331"/>
      <c r="CB214" s="331"/>
      <c r="CC214" s="331"/>
      <c r="CD214" s="331"/>
      <c r="CE214" s="331"/>
      <c r="CF214" s="331"/>
      <c r="CG214" s="331"/>
      <c r="CH214" s="331"/>
      <c r="CI214" s="331"/>
      <c r="CJ214" s="331"/>
      <c r="CK214" s="331"/>
      <c r="CL214" s="331"/>
      <c r="CM214" s="331"/>
      <c r="CN214" s="331"/>
      <c r="CO214" s="331"/>
      <c r="CP214" s="331"/>
      <c r="CQ214" s="331"/>
      <c r="CR214" s="331"/>
      <c r="CS214" s="331"/>
      <c r="CT214" s="331"/>
      <c r="CU214" s="331"/>
      <c r="CV214" s="331"/>
      <c r="CW214" s="331"/>
      <c r="CX214" s="331"/>
      <c r="CY214" s="331"/>
      <c r="CZ214" s="331"/>
      <c r="DA214" s="331"/>
      <c r="DB214" s="331"/>
      <c r="DC214" s="331"/>
      <c r="DD214" s="331"/>
      <c r="DE214" s="331"/>
      <c r="DF214" s="331"/>
    </row>
    <row r="215" spans="2:110">
      <c r="B215" s="331"/>
      <c r="C215" s="331"/>
      <c r="D215" s="331"/>
      <c r="E215" s="331"/>
      <c r="F215" s="331"/>
      <c r="G215" s="331"/>
      <c r="H215" s="332"/>
      <c r="J215" s="331"/>
      <c r="Z215" t="s">
        <v>159</v>
      </c>
      <c r="CA215" s="331"/>
      <c r="CB215" s="331"/>
      <c r="CC215" s="331"/>
      <c r="CD215" s="331"/>
      <c r="CE215" s="331"/>
      <c r="CF215" s="331"/>
      <c r="CG215" s="331"/>
      <c r="CH215" s="331"/>
      <c r="CI215" s="331"/>
      <c r="CJ215" s="331"/>
      <c r="CK215" s="331"/>
      <c r="CL215" s="331"/>
      <c r="CM215" s="331"/>
      <c r="CN215" s="331"/>
      <c r="CO215" s="331"/>
      <c r="CP215" s="331"/>
      <c r="CQ215" s="331"/>
      <c r="CR215" s="331"/>
      <c r="CS215" s="331"/>
      <c r="CT215" s="331"/>
      <c r="CU215" s="331"/>
      <c r="CV215" s="331"/>
      <c r="CW215" s="331"/>
      <c r="CX215" s="331"/>
      <c r="CY215" s="331"/>
      <c r="CZ215" s="331"/>
      <c r="DA215" s="331"/>
      <c r="DB215" s="331"/>
      <c r="DC215" s="331"/>
      <c r="DD215" s="331"/>
      <c r="DE215" s="331"/>
      <c r="DF215" s="331"/>
    </row>
    <row r="216" spans="2:110">
      <c r="B216" s="331"/>
      <c r="C216" s="331"/>
      <c r="D216" s="331"/>
      <c r="E216" s="331"/>
      <c r="F216" s="331"/>
      <c r="G216" s="331"/>
      <c r="H216" s="332"/>
      <c r="J216" s="331"/>
      <c r="Z216" s="486">
        <v>44367.3125</v>
      </c>
      <c r="AA216" s="486"/>
      <c r="CA216" s="331"/>
      <c r="CB216" s="331"/>
      <c r="CC216" s="331"/>
      <c r="CD216" s="331"/>
      <c r="CE216" s="331"/>
      <c r="CF216" s="331"/>
      <c r="CG216" s="331"/>
      <c r="CH216" s="331"/>
      <c r="CI216" s="331"/>
      <c r="CJ216" s="331"/>
      <c r="CK216" s="331"/>
      <c r="CL216" s="331"/>
      <c r="CM216" s="331"/>
      <c r="CN216" s="331"/>
      <c r="CO216" s="331"/>
      <c r="CP216" s="331"/>
      <c r="CQ216" s="331"/>
      <c r="CR216" s="331"/>
      <c r="CS216" s="331"/>
      <c r="CT216" s="331"/>
      <c r="CU216" s="331"/>
      <c r="CV216" s="331"/>
      <c r="CW216" s="331"/>
      <c r="CX216" s="331"/>
      <c r="CY216" s="331"/>
      <c r="CZ216" s="331"/>
      <c r="DA216" s="331"/>
      <c r="DB216" s="331"/>
      <c r="DC216" s="331"/>
      <c r="DD216" s="331"/>
      <c r="DE216" s="331"/>
      <c r="DF216" s="331"/>
    </row>
    <row r="217" spans="2:110">
      <c r="B217" s="331"/>
      <c r="C217" s="331"/>
      <c r="D217" s="331"/>
      <c r="E217" s="331"/>
      <c r="F217" s="331"/>
      <c r="G217" s="331"/>
      <c r="H217" s="332"/>
      <c r="J217" s="331"/>
      <c r="Y217">
        <v>1</v>
      </c>
      <c r="Z217" t="s">
        <v>451</v>
      </c>
      <c r="CA217" s="331"/>
      <c r="CB217" s="331"/>
      <c r="CC217" s="331"/>
      <c r="CD217" s="331"/>
      <c r="CE217" s="331"/>
      <c r="CF217" s="331"/>
      <c r="CG217" s="331"/>
      <c r="CH217" s="331"/>
      <c r="CI217" s="331"/>
      <c r="CJ217" s="331"/>
      <c r="CK217" s="331"/>
      <c r="CL217" s="331"/>
      <c r="CM217" s="331"/>
      <c r="CN217" s="331"/>
      <c r="CO217" s="331"/>
      <c r="CP217" s="331"/>
      <c r="CQ217" s="331"/>
      <c r="CR217" s="331"/>
      <c r="CS217" s="331"/>
      <c r="CT217" s="331"/>
      <c r="CU217" s="331"/>
      <c r="CV217" s="331"/>
      <c r="CW217" s="331"/>
      <c r="CX217" s="331"/>
      <c r="CY217" s="331"/>
      <c r="CZ217" s="331"/>
      <c r="DA217" s="331"/>
      <c r="DB217" s="331"/>
      <c r="DC217" s="331"/>
      <c r="DD217" s="331"/>
      <c r="DE217" s="331"/>
      <c r="DF217" s="331"/>
    </row>
    <row r="218" spans="2:110">
      <c r="B218" s="331"/>
      <c r="C218" s="331"/>
      <c r="D218" s="331"/>
      <c r="E218" s="331"/>
      <c r="F218" s="331"/>
      <c r="G218" s="331"/>
      <c r="H218" s="332"/>
      <c r="J218" s="331"/>
      <c r="Y218">
        <v>2</v>
      </c>
      <c r="Z218" t="s">
        <v>454</v>
      </c>
      <c r="CA218" s="331"/>
      <c r="CB218" s="331"/>
      <c r="CC218" s="331"/>
      <c r="CD218" s="331"/>
      <c r="CE218" s="331"/>
      <c r="CF218" s="331"/>
      <c r="CG218" s="331"/>
      <c r="CH218" s="331"/>
      <c r="CI218" s="331"/>
      <c r="CJ218" s="331"/>
      <c r="CK218" s="331"/>
      <c r="CL218" s="331"/>
      <c r="CM218" s="331"/>
      <c r="CN218" s="331"/>
      <c r="CO218" s="331"/>
      <c r="CP218" s="331"/>
      <c r="CQ218" s="331"/>
      <c r="CR218" s="331"/>
      <c r="CS218" s="331"/>
      <c r="CT218" s="331"/>
      <c r="CU218" s="331"/>
      <c r="CV218" s="331"/>
      <c r="CW218" s="331"/>
      <c r="CX218" s="331"/>
      <c r="CY218" s="331"/>
      <c r="CZ218" s="331"/>
      <c r="DA218" s="331"/>
      <c r="DB218" s="331"/>
      <c r="DC218" s="331"/>
      <c r="DD218" s="331"/>
      <c r="DE218" s="331"/>
      <c r="DF218" s="331"/>
    </row>
    <row r="219" spans="2:110">
      <c r="B219" s="331"/>
      <c r="C219" s="331"/>
      <c r="D219" s="331"/>
      <c r="E219" s="331"/>
      <c r="F219" s="331"/>
      <c r="G219" s="331"/>
      <c r="H219" s="332"/>
      <c r="J219" s="331"/>
      <c r="Y219">
        <v>3</v>
      </c>
      <c r="Z219" t="s">
        <v>455</v>
      </c>
      <c r="CA219" s="331"/>
      <c r="CB219" s="331"/>
      <c r="CC219" s="331"/>
      <c r="CD219" s="331"/>
      <c r="CE219" s="331"/>
      <c r="CF219" s="331"/>
      <c r="CG219" s="331"/>
      <c r="CH219" s="331"/>
      <c r="CI219" s="331"/>
      <c r="CJ219" s="331"/>
      <c r="CK219" s="331"/>
      <c r="CL219" s="331"/>
      <c r="CM219" s="331"/>
      <c r="CN219" s="331"/>
      <c r="CO219" s="331"/>
      <c r="CP219" s="331"/>
      <c r="CQ219" s="331"/>
      <c r="CR219" s="331"/>
      <c r="CS219" s="331"/>
      <c r="CT219" s="331"/>
      <c r="CU219" s="331"/>
      <c r="CV219" s="331"/>
      <c r="CW219" s="331"/>
      <c r="CX219" s="331"/>
      <c r="CY219" s="331"/>
      <c r="CZ219" s="331"/>
      <c r="DA219" s="331"/>
      <c r="DB219" s="331"/>
      <c r="DC219" s="331"/>
      <c r="DD219" s="331"/>
      <c r="DE219" s="331"/>
      <c r="DF219" s="331"/>
    </row>
    <row r="220" spans="2:110">
      <c r="B220" s="331"/>
      <c r="C220" s="331"/>
      <c r="D220" s="331"/>
      <c r="E220" s="331"/>
      <c r="F220" s="331"/>
      <c r="G220" s="331"/>
      <c r="H220" s="332"/>
      <c r="J220" s="331"/>
      <c r="Z220" s="486"/>
      <c r="AA220" s="486"/>
      <c r="CA220" s="331"/>
      <c r="CB220" s="331"/>
      <c r="CC220" s="331"/>
      <c r="CD220" s="331"/>
      <c r="CE220" s="331"/>
      <c r="CF220" s="331"/>
      <c r="CG220" s="331"/>
      <c r="CH220" s="331"/>
      <c r="CI220" s="331"/>
      <c r="CJ220" s="331"/>
      <c r="CK220" s="331"/>
      <c r="CL220" s="331"/>
      <c r="CM220" s="331"/>
      <c r="CN220" s="331"/>
      <c r="CO220" s="331"/>
      <c r="CP220" s="331"/>
      <c r="CQ220" s="331"/>
      <c r="CR220" s="331"/>
      <c r="CS220" s="331"/>
      <c r="CT220" s="331"/>
      <c r="CU220" s="331"/>
      <c r="CV220" s="331"/>
      <c r="CW220" s="331"/>
      <c r="CX220" s="331"/>
      <c r="CY220" s="331"/>
      <c r="CZ220" s="331"/>
      <c r="DA220" s="331"/>
      <c r="DB220" s="331"/>
      <c r="DC220" s="331"/>
      <c r="DD220" s="331"/>
      <c r="DE220" s="331"/>
      <c r="DF220" s="331"/>
    </row>
    <row r="221" spans="2:110">
      <c r="B221" s="331"/>
      <c r="C221" s="331"/>
      <c r="D221" s="331"/>
      <c r="E221" s="331"/>
      <c r="F221" s="331"/>
      <c r="G221" s="331"/>
      <c r="H221" s="332"/>
      <c r="J221" s="331"/>
      <c r="Z221" s="486"/>
      <c r="AA221" s="486"/>
      <c r="CA221" s="331"/>
      <c r="CB221" s="331"/>
      <c r="CC221" s="331"/>
      <c r="CD221" s="331"/>
      <c r="CE221" s="331"/>
      <c r="CF221" s="331"/>
      <c r="CG221" s="331"/>
      <c r="CH221" s="331"/>
      <c r="CI221" s="331"/>
      <c r="CJ221" s="331"/>
      <c r="CK221" s="331"/>
      <c r="CL221" s="331"/>
      <c r="CM221" s="331"/>
      <c r="CN221" s="331"/>
      <c r="CO221" s="331"/>
      <c r="CP221" s="331"/>
      <c r="CQ221" s="331"/>
      <c r="CR221" s="331"/>
      <c r="CS221" s="331"/>
      <c r="CT221" s="331"/>
      <c r="CU221" s="331"/>
      <c r="CV221" s="331"/>
      <c r="CW221" s="331"/>
      <c r="CX221" s="331"/>
      <c r="CY221" s="331"/>
      <c r="CZ221" s="331"/>
      <c r="DA221" s="331"/>
      <c r="DB221" s="331"/>
      <c r="DC221" s="331"/>
      <c r="DD221" s="331"/>
      <c r="DE221" s="331"/>
      <c r="DF221" s="331"/>
    </row>
    <row r="222" spans="2:110">
      <c r="B222" s="331"/>
      <c r="C222" s="331"/>
      <c r="D222" s="331"/>
      <c r="E222" s="331"/>
      <c r="F222" s="331"/>
      <c r="G222" s="331"/>
      <c r="H222" s="332"/>
      <c r="J222" s="331"/>
      <c r="Z222" t="s">
        <v>417</v>
      </c>
    </row>
    <row r="223" spans="2:110">
      <c r="B223" s="331"/>
      <c r="C223" s="331"/>
      <c r="D223" s="331"/>
      <c r="E223" s="331"/>
      <c r="F223" s="331"/>
      <c r="G223" s="331"/>
      <c r="H223" s="332"/>
      <c r="J223" s="331"/>
      <c r="Z223" t="s">
        <v>159</v>
      </c>
    </row>
    <row r="224" spans="2:110">
      <c r="B224" s="331"/>
      <c r="C224" s="331"/>
      <c r="D224" s="331"/>
      <c r="E224" s="331"/>
      <c r="F224" s="331"/>
      <c r="G224" s="331"/>
      <c r="H224" s="332"/>
      <c r="Z224" s="486">
        <v>44367.520833333336</v>
      </c>
      <c r="AA224" s="486"/>
    </row>
    <row r="225" spans="2:29">
      <c r="B225" s="331"/>
      <c r="C225" s="331"/>
      <c r="D225" s="331"/>
      <c r="E225" s="331"/>
      <c r="F225" s="331"/>
      <c r="G225" s="331"/>
      <c r="H225" s="332"/>
      <c r="Y225">
        <v>1</v>
      </c>
      <c r="Z225" t="s">
        <v>452</v>
      </c>
    </row>
    <row r="226" spans="2:29">
      <c r="B226" s="331"/>
      <c r="C226" s="331"/>
      <c r="D226" s="331"/>
      <c r="E226" s="331"/>
      <c r="F226" s="331"/>
      <c r="G226" s="331"/>
      <c r="H226" s="332"/>
      <c r="Y226">
        <v>2</v>
      </c>
      <c r="Z226" t="s">
        <v>453</v>
      </c>
    </row>
    <row r="227" spans="2:29">
      <c r="B227" s="331"/>
      <c r="C227" s="331"/>
      <c r="D227" s="331"/>
      <c r="E227" s="331"/>
      <c r="F227" s="331"/>
      <c r="G227" s="331"/>
      <c r="H227" s="332"/>
      <c r="Y227">
        <v>3</v>
      </c>
      <c r="Z227" s="486" t="s">
        <v>456</v>
      </c>
      <c r="AA227" s="486"/>
    </row>
    <row r="228" spans="2:29">
      <c r="B228" s="331"/>
      <c r="C228" s="331"/>
      <c r="D228" s="331"/>
      <c r="E228" s="331"/>
      <c r="F228" s="331"/>
      <c r="G228" s="331"/>
      <c r="H228" s="332"/>
    </row>
    <row r="229" spans="2:29">
      <c r="B229" s="331"/>
      <c r="C229" s="331"/>
      <c r="D229" s="331"/>
      <c r="E229" s="331"/>
      <c r="F229" s="331"/>
      <c r="G229" s="331"/>
      <c r="H229" s="332"/>
      <c r="Z229" t="s">
        <v>457</v>
      </c>
      <c r="AC229" t="s">
        <v>457</v>
      </c>
    </row>
    <row r="230" spans="2:29">
      <c r="C230" s="331"/>
      <c r="D230" s="331"/>
      <c r="E230" s="331"/>
      <c r="F230" s="331"/>
      <c r="G230" s="331"/>
      <c r="H230" s="332"/>
      <c r="Z230" t="s">
        <v>385</v>
      </c>
      <c r="AC230" t="s">
        <v>385</v>
      </c>
    </row>
    <row r="231" spans="2:29">
      <c r="C231" s="331"/>
      <c r="D231" s="331"/>
      <c r="E231" s="331"/>
      <c r="F231" s="331"/>
      <c r="G231" s="331"/>
      <c r="H231" s="332"/>
      <c r="Z231" s="486">
        <v>44381.354166666664</v>
      </c>
      <c r="AA231" s="486"/>
      <c r="AC231" s="486">
        <v>44369.395833333336</v>
      </c>
    </row>
    <row r="232" spans="2:29">
      <c r="C232" s="331"/>
      <c r="D232" s="331"/>
      <c r="E232" s="331"/>
      <c r="F232" s="331"/>
      <c r="G232" s="331"/>
      <c r="H232" s="332"/>
      <c r="Y232">
        <v>1</v>
      </c>
      <c r="Z232" t="s">
        <v>458</v>
      </c>
      <c r="AB232">
        <v>1</v>
      </c>
      <c r="AC232" t="s">
        <v>458</v>
      </c>
    </row>
    <row r="233" spans="2:29">
      <c r="C233" s="331"/>
      <c r="D233" s="331"/>
      <c r="E233" s="331"/>
      <c r="F233" s="331"/>
      <c r="G233" s="331"/>
      <c r="H233" s="332"/>
      <c r="Y233">
        <v>2</v>
      </c>
      <c r="Z233" t="s">
        <v>459</v>
      </c>
      <c r="AB233">
        <v>2</v>
      </c>
      <c r="AC233" t="s">
        <v>459</v>
      </c>
    </row>
    <row r="234" spans="2:29">
      <c r="C234" s="331"/>
      <c r="D234" s="331"/>
      <c r="E234" s="331"/>
      <c r="F234" s="331"/>
      <c r="G234" s="331"/>
      <c r="H234" s="332"/>
      <c r="Y234">
        <v>3</v>
      </c>
      <c r="Z234" t="s">
        <v>460</v>
      </c>
      <c r="AB234">
        <v>3</v>
      </c>
      <c r="AC234" t="s">
        <v>460</v>
      </c>
    </row>
    <row r="235" spans="2:29">
      <c r="C235" s="331"/>
      <c r="D235" s="331"/>
      <c r="E235" s="331"/>
      <c r="F235" s="331"/>
      <c r="G235" s="331"/>
      <c r="H235" s="332"/>
      <c r="Y235">
        <v>4</v>
      </c>
      <c r="Z235" t="s">
        <v>461</v>
      </c>
      <c r="AB235">
        <v>4</v>
      </c>
      <c r="AC235" t="s">
        <v>461</v>
      </c>
    </row>
    <row r="236" spans="2:29">
      <c r="C236" s="331"/>
      <c r="D236" s="331"/>
      <c r="E236" s="331"/>
      <c r="F236" s="331"/>
      <c r="G236" s="331"/>
      <c r="H236" s="332"/>
    </row>
    <row r="237" spans="2:29">
      <c r="C237" s="331"/>
      <c r="D237" s="331"/>
      <c r="E237" s="331"/>
      <c r="F237" s="331"/>
      <c r="G237" s="331"/>
      <c r="H237" s="332"/>
      <c r="Z237" t="s">
        <v>457</v>
      </c>
      <c r="AC237" t="s">
        <v>457</v>
      </c>
    </row>
    <row r="238" spans="2:29">
      <c r="C238" s="331"/>
      <c r="D238" s="331"/>
      <c r="E238" s="331"/>
      <c r="F238" s="331"/>
      <c r="G238" s="331"/>
      <c r="H238" s="332"/>
      <c r="Z238" t="s">
        <v>381</v>
      </c>
      <c r="AC238" t="s">
        <v>381</v>
      </c>
    </row>
    <row r="239" spans="2:29">
      <c r="C239" s="331"/>
      <c r="D239" s="331"/>
      <c r="E239" s="331"/>
      <c r="F239" s="331"/>
      <c r="G239" s="331"/>
      <c r="H239" s="332"/>
      <c r="Z239" s="486">
        <v>44380.354166666664</v>
      </c>
      <c r="AA239" s="486"/>
      <c r="AC239" s="486">
        <v>44369.395833333336</v>
      </c>
    </row>
    <row r="240" spans="2:29">
      <c r="C240" s="331"/>
      <c r="D240" s="331"/>
      <c r="E240" s="331"/>
      <c r="F240" s="331"/>
      <c r="G240" s="331"/>
      <c r="H240" s="332"/>
      <c r="Z240" t="s">
        <v>462</v>
      </c>
      <c r="AC240" t="s">
        <v>462</v>
      </c>
    </row>
    <row r="241" spans="3:30">
      <c r="C241" s="331"/>
      <c r="D241" s="331"/>
      <c r="E241" s="331"/>
      <c r="F241" s="331"/>
      <c r="G241" s="331"/>
      <c r="H241" s="332"/>
      <c r="AC241"/>
    </row>
    <row r="242" spans="3:30">
      <c r="C242" s="331"/>
      <c r="D242" s="331"/>
      <c r="E242" s="331"/>
      <c r="F242" s="331"/>
      <c r="G242" s="331"/>
      <c r="H242" s="332"/>
      <c r="Y242" s="2"/>
      <c r="Z242" s="2"/>
      <c r="AA242" s="2"/>
      <c r="AB242" s="487"/>
      <c r="AC242" s="2"/>
      <c r="AD242" s="487"/>
    </row>
    <row r="243" spans="3:30" ht="18.75">
      <c r="C243" s="331"/>
      <c r="D243" s="331"/>
      <c r="E243" s="331"/>
      <c r="F243" s="331"/>
      <c r="G243" s="331"/>
      <c r="H243" s="332"/>
      <c r="Y243" s="2"/>
      <c r="Z243" s="488" t="s">
        <v>195</v>
      </c>
      <c r="AA243" s="488"/>
      <c r="AB243" s="488"/>
      <c r="AC243" s="488" t="s">
        <v>185</v>
      </c>
      <c r="AD243" s="487"/>
    </row>
    <row r="244" spans="3:30">
      <c r="C244" s="331"/>
      <c r="D244" s="331"/>
      <c r="E244" s="331"/>
      <c r="F244" s="331"/>
      <c r="G244" s="331"/>
      <c r="H244" s="332"/>
    </row>
    <row r="245" spans="3:30">
      <c r="C245" s="331"/>
      <c r="D245" s="331"/>
      <c r="E245" s="331"/>
      <c r="F245" s="331"/>
      <c r="G245" s="331"/>
      <c r="H245" s="332"/>
      <c r="Z245" t="s">
        <v>457</v>
      </c>
      <c r="AC245" t="s">
        <v>457</v>
      </c>
    </row>
    <row r="246" spans="3:30">
      <c r="C246" s="331"/>
      <c r="D246" s="331"/>
      <c r="E246" s="331"/>
      <c r="F246" s="331"/>
      <c r="G246" s="331"/>
      <c r="H246" s="332"/>
      <c r="Z246" t="s">
        <v>384</v>
      </c>
      <c r="AC246" t="s">
        <v>384</v>
      </c>
    </row>
    <row r="247" spans="3:30">
      <c r="C247" s="331"/>
      <c r="D247" s="331"/>
      <c r="E247" s="331"/>
      <c r="F247" s="331"/>
      <c r="G247" s="331"/>
      <c r="H247" s="332"/>
      <c r="Z247" s="486">
        <v>44378.354166666664</v>
      </c>
      <c r="AA247" s="486"/>
      <c r="AC247" s="486">
        <v>44369.395833333336</v>
      </c>
    </row>
    <row r="248" spans="3:30">
      <c r="C248" s="331"/>
      <c r="Y248">
        <v>1</v>
      </c>
      <c r="Z248" t="s">
        <v>463</v>
      </c>
      <c r="AB248" s="485">
        <v>1</v>
      </c>
      <c r="AC248" t="s">
        <v>463</v>
      </c>
    </row>
    <row r="249" spans="3:30">
      <c r="Y249">
        <v>2</v>
      </c>
      <c r="Z249" t="s">
        <v>464</v>
      </c>
      <c r="AB249" s="485">
        <v>2</v>
      </c>
      <c r="AC249" t="s">
        <v>464</v>
      </c>
    </row>
    <row r="251" spans="3:30">
      <c r="Z251" t="s">
        <v>457</v>
      </c>
      <c r="AC251" t="s">
        <v>457</v>
      </c>
    </row>
    <row r="252" spans="3:30">
      <c r="Z252" t="s">
        <v>382</v>
      </c>
      <c r="AC252" t="s">
        <v>382</v>
      </c>
    </row>
    <row r="253" spans="3:30">
      <c r="Z253" s="486">
        <v>44375.3125</v>
      </c>
      <c r="AA253" s="486"/>
      <c r="AC253" s="486">
        <v>44369.395833333336</v>
      </c>
    </row>
    <row r="254" spans="3:30">
      <c r="Y254">
        <v>1</v>
      </c>
      <c r="Z254" t="s">
        <v>465</v>
      </c>
      <c r="AB254" s="485">
        <v>1</v>
      </c>
      <c r="AC254" t="s">
        <v>465</v>
      </c>
    </row>
    <row r="255" spans="3:30">
      <c r="Y255">
        <v>2</v>
      </c>
      <c r="Z255" t="s">
        <v>466</v>
      </c>
      <c r="AB255" s="485">
        <v>2</v>
      </c>
      <c r="AC255" t="s">
        <v>467</v>
      </c>
    </row>
    <row r="256" spans="3:30">
      <c r="Y256">
        <v>3</v>
      </c>
      <c r="Z256" t="s">
        <v>468</v>
      </c>
      <c r="AB256" s="485">
        <v>3</v>
      </c>
      <c r="AC256" t="s">
        <v>469</v>
      </c>
    </row>
    <row r="257" spans="25:29">
      <c r="Y257">
        <v>4</v>
      </c>
      <c r="Z257" t="s">
        <v>467</v>
      </c>
      <c r="AC257"/>
    </row>
    <row r="258" spans="25:29">
      <c r="Y258">
        <v>5</v>
      </c>
      <c r="Z258" t="s">
        <v>469</v>
      </c>
      <c r="AC258"/>
    </row>
    <row r="260" spans="25:29">
      <c r="Z260" t="s">
        <v>417</v>
      </c>
      <c r="AC260" t="s">
        <v>417</v>
      </c>
    </row>
    <row r="261" spans="25:29">
      <c r="Z261" t="s">
        <v>356</v>
      </c>
      <c r="AC261" t="s">
        <v>356</v>
      </c>
    </row>
    <row r="262" spans="25:29">
      <c r="Z262" s="486">
        <v>44354.520833333336</v>
      </c>
      <c r="AA262" s="486"/>
      <c r="AC262" s="486">
        <v>44359.625</v>
      </c>
    </row>
    <row r="263" spans="25:29">
      <c r="Y263">
        <v>1</v>
      </c>
      <c r="Z263" t="s">
        <v>470</v>
      </c>
      <c r="AB263" s="485">
        <v>1</v>
      </c>
      <c r="AC263" t="s">
        <v>470</v>
      </c>
    </row>
    <row r="264" spans="25:29">
      <c r="Y264">
        <v>2</v>
      </c>
      <c r="Z264" t="s">
        <v>471</v>
      </c>
      <c r="AB264" s="485">
        <v>2</v>
      </c>
      <c r="AC264" t="s">
        <v>471</v>
      </c>
    </row>
    <row r="265" spans="25:29">
      <c r="Y265">
        <v>3</v>
      </c>
      <c r="Z265" t="s">
        <v>472</v>
      </c>
      <c r="AB265" s="485">
        <v>3</v>
      </c>
      <c r="AC265" t="s">
        <v>472</v>
      </c>
    </row>
    <row r="266" spans="25:29">
      <c r="Y266">
        <v>4</v>
      </c>
      <c r="Z266" t="s">
        <v>473</v>
      </c>
      <c r="AB266" s="485">
        <v>4</v>
      </c>
      <c r="AC266" t="s">
        <v>473</v>
      </c>
    </row>
    <row r="267" spans="25:29">
      <c r="Y267">
        <v>5</v>
      </c>
      <c r="Z267" t="s">
        <v>474</v>
      </c>
      <c r="AB267" s="485">
        <v>5</v>
      </c>
      <c r="AC267" t="s">
        <v>474</v>
      </c>
    </row>
    <row r="268" spans="25:29">
      <c r="Y268">
        <v>6</v>
      </c>
      <c r="Z268" t="s">
        <v>475</v>
      </c>
      <c r="AB268" s="485">
        <v>6</v>
      </c>
      <c r="AC268" t="s">
        <v>475</v>
      </c>
    </row>
    <row r="269" spans="25:29">
      <c r="Y269">
        <v>7</v>
      </c>
      <c r="Z269" t="s">
        <v>476</v>
      </c>
      <c r="AB269" s="485">
        <v>7</v>
      </c>
      <c r="AC269" t="s">
        <v>476</v>
      </c>
    </row>
    <row r="270" spans="25:29">
      <c r="Y270">
        <v>8</v>
      </c>
      <c r="Z270" t="s">
        <v>477</v>
      </c>
      <c r="AB270" s="485">
        <v>8</v>
      </c>
      <c r="AC270" t="s">
        <v>477</v>
      </c>
    </row>
    <row r="271" spans="25:29">
      <c r="Y271">
        <v>9</v>
      </c>
      <c r="Z271" t="s">
        <v>478</v>
      </c>
      <c r="AB271" s="485">
        <v>9</v>
      </c>
      <c r="AC271" t="s">
        <v>478</v>
      </c>
    </row>
    <row r="272" spans="25:29">
      <c r="Y272">
        <v>10</v>
      </c>
      <c r="Z272" t="s">
        <v>479</v>
      </c>
      <c r="AB272" s="485">
        <v>10</v>
      </c>
      <c r="AC272" t="s">
        <v>480</v>
      </c>
    </row>
    <row r="273" spans="25:29">
      <c r="Y273">
        <v>11</v>
      </c>
      <c r="Z273" t="s">
        <v>481</v>
      </c>
    </row>
    <row r="274" spans="25:29">
      <c r="Y274">
        <v>12</v>
      </c>
      <c r="Z274" t="s">
        <v>482</v>
      </c>
      <c r="AC274" t="s">
        <v>417</v>
      </c>
    </row>
    <row r="275" spans="25:29">
      <c r="Y275">
        <v>13</v>
      </c>
      <c r="Z275" t="s">
        <v>483</v>
      </c>
      <c r="AC275" t="s">
        <v>356</v>
      </c>
    </row>
    <row r="276" spans="25:29">
      <c r="Y276">
        <v>14</v>
      </c>
      <c r="Z276" t="s">
        <v>484</v>
      </c>
      <c r="AC276" s="486">
        <v>44359.708333333336</v>
      </c>
    </row>
    <row r="277" spans="25:29">
      <c r="Y277">
        <v>15</v>
      </c>
      <c r="Z277" t="s">
        <v>485</v>
      </c>
      <c r="AB277" s="485">
        <v>1</v>
      </c>
      <c r="AC277" t="s">
        <v>479</v>
      </c>
    </row>
    <row r="278" spans="25:29">
      <c r="Y278">
        <v>16</v>
      </c>
      <c r="Z278" t="s">
        <v>486</v>
      </c>
      <c r="AB278" s="485">
        <v>2</v>
      </c>
      <c r="AC278" t="s">
        <v>481</v>
      </c>
    </row>
    <row r="279" spans="25:29">
      <c r="Y279">
        <v>17</v>
      </c>
      <c r="Z279" t="s">
        <v>487</v>
      </c>
      <c r="AB279" s="485">
        <v>3</v>
      </c>
      <c r="AC279" t="s">
        <v>482</v>
      </c>
    </row>
    <row r="280" spans="25:29">
      <c r="Y280">
        <v>18</v>
      </c>
      <c r="Z280" t="s">
        <v>488</v>
      </c>
      <c r="AB280" s="485">
        <v>4</v>
      </c>
      <c r="AC280" t="s">
        <v>483</v>
      </c>
    </row>
    <row r="281" spans="25:29">
      <c r="Y281">
        <v>19</v>
      </c>
      <c r="Z281" t="s">
        <v>489</v>
      </c>
      <c r="AB281" s="485">
        <v>5</v>
      </c>
      <c r="AC281" t="s">
        <v>484</v>
      </c>
    </row>
    <row r="282" spans="25:29">
      <c r="Y282">
        <v>20</v>
      </c>
      <c r="Z282" t="s">
        <v>490</v>
      </c>
      <c r="AB282" s="485">
        <v>6</v>
      </c>
      <c r="AC282" t="s">
        <v>485</v>
      </c>
    </row>
    <row r="283" spans="25:29">
      <c r="Y283">
        <v>21</v>
      </c>
      <c r="Z283" t="s">
        <v>402</v>
      </c>
      <c r="AB283" s="485">
        <v>7</v>
      </c>
      <c r="AC283" t="s">
        <v>486</v>
      </c>
    </row>
    <row r="284" spans="25:29">
      <c r="Y284">
        <v>22</v>
      </c>
      <c r="Z284" t="s">
        <v>491</v>
      </c>
      <c r="AB284" s="485">
        <v>8</v>
      </c>
      <c r="AC284" t="s">
        <v>487</v>
      </c>
    </row>
    <row r="285" spans="25:29">
      <c r="Y285">
        <v>23</v>
      </c>
      <c r="Z285" t="s">
        <v>492</v>
      </c>
      <c r="AB285" s="485">
        <v>9</v>
      </c>
      <c r="AC285" t="s">
        <v>488</v>
      </c>
    </row>
    <row r="286" spans="25:29">
      <c r="Y286">
        <v>24</v>
      </c>
      <c r="Z286" t="s">
        <v>480</v>
      </c>
    </row>
    <row r="287" spans="25:29">
      <c r="Y287">
        <v>25</v>
      </c>
      <c r="Z287" t="s">
        <v>493</v>
      </c>
      <c r="AC287" t="s">
        <v>417</v>
      </c>
    </row>
    <row r="288" spans="25:29">
      <c r="Y288">
        <v>26</v>
      </c>
      <c r="Z288" t="s">
        <v>494</v>
      </c>
      <c r="AC288" t="s">
        <v>356</v>
      </c>
    </row>
    <row r="289" spans="25:30">
      <c r="Y289">
        <v>27</v>
      </c>
      <c r="Z289" t="s">
        <v>495</v>
      </c>
      <c r="AC289" s="486">
        <v>44359.770833333336</v>
      </c>
    </row>
    <row r="290" spans="25:30">
      <c r="Y290">
        <v>28</v>
      </c>
      <c r="Z290" t="s">
        <v>415</v>
      </c>
      <c r="AB290" s="485">
        <v>1</v>
      </c>
      <c r="AC290" t="s">
        <v>489</v>
      </c>
    </row>
    <row r="291" spans="25:30">
      <c r="AB291" s="485">
        <v>2</v>
      </c>
      <c r="AC291" t="s">
        <v>490</v>
      </c>
    </row>
    <row r="292" spans="25:30">
      <c r="AB292" s="485">
        <v>3</v>
      </c>
      <c r="AC292" t="s">
        <v>402</v>
      </c>
    </row>
    <row r="293" spans="25:30">
      <c r="AB293" s="485">
        <v>4</v>
      </c>
      <c r="AC293" t="s">
        <v>491</v>
      </c>
    </row>
    <row r="294" spans="25:30">
      <c r="AB294" s="485">
        <v>5</v>
      </c>
      <c r="AC294" t="s">
        <v>492</v>
      </c>
    </row>
    <row r="295" spans="25:30">
      <c r="AB295" s="485">
        <v>6</v>
      </c>
      <c r="AC295" t="s">
        <v>493</v>
      </c>
    </row>
    <row r="296" spans="25:30">
      <c r="AB296" s="485">
        <v>7</v>
      </c>
      <c r="AC296" t="s">
        <v>494</v>
      </c>
    </row>
    <row r="297" spans="25:30">
      <c r="AB297" s="485">
        <v>8</v>
      </c>
      <c r="AC297" t="s">
        <v>495</v>
      </c>
    </row>
    <row r="298" spans="25:30">
      <c r="Y298" s="2"/>
      <c r="Z298" s="2"/>
      <c r="AA298" s="2"/>
      <c r="AB298" s="487">
        <v>9</v>
      </c>
      <c r="AC298" s="2" t="s">
        <v>415</v>
      </c>
      <c r="AD298" s="487"/>
    </row>
    <row r="299" spans="25:30" ht="18.75">
      <c r="Y299" s="2"/>
      <c r="Z299" s="488" t="s">
        <v>195</v>
      </c>
      <c r="AA299" s="488"/>
      <c r="AB299" s="488"/>
      <c r="AC299" s="488" t="s">
        <v>185</v>
      </c>
      <c r="AD299" s="487"/>
    </row>
    <row r="301" spans="25:30">
      <c r="Z301" t="s">
        <v>417</v>
      </c>
      <c r="AC301" t="s">
        <v>417</v>
      </c>
    </row>
    <row r="302" spans="25:30">
      <c r="Z302" t="s">
        <v>355</v>
      </c>
      <c r="AC302" t="s">
        <v>355</v>
      </c>
    </row>
    <row r="303" spans="25:30">
      <c r="Z303" s="486">
        <v>44354.354166666664</v>
      </c>
      <c r="AA303" s="486"/>
      <c r="AC303" s="486">
        <v>44359.520833333336</v>
      </c>
    </row>
    <row r="304" spans="25:30">
      <c r="Y304">
        <v>1</v>
      </c>
      <c r="Z304" t="s">
        <v>470</v>
      </c>
      <c r="AB304" s="485">
        <v>1</v>
      </c>
      <c r="AC304" t="s">
        <v>470</v>
      </c>
    </row>
    <row r="305" spans="25:29">
      <c r="Y305">
        <v>2</v>
      </c>
      <c r="Z305" t="s">
        <v>471</v>
      </c>
      <c r="AB305" s="485">
        <v>2</v>
      </c>
      <c r="AC305" t="s">
        <v>471</v>
      </c>
    </row>
    <row r="306" spans="25:29">
      <c r="Y306">
        <v>3</v>
      </c>
      <c r="Z306" t="s">
        <v>472</v>
      </c>
      <c r="AB306" s="485">
        <v>3</v>
      </c>
      <c r="AC306" t="s">
        <v>472</v>
      </c>
    </row>
    <row r="307" spans="25:29">
      <c r="Y307">
        <v>4</v>
      </c>
      <c r="Z307" t="s">
        <v>496</v>
      </c>
      <c r="AB307" s="485">
        <v>4</v>
      </c>
      <c r="AC307" t="s">
        <v>496</v>
      </c>
    </row>
    <row r="308" spans="25:29">
      <c r="Y308">
        <v>5</v>
      </c>
      <c r="Z308" t="s">
        <v>474</v>
      </c>
      <c r="AB308" s="485">
        <v>5</v>
      </c>
      <c r="AC308" t="s">
        <v>474</v>
      </c>
    </row>
    <row r="309" spans="25:29">
      <c r="Y309">
        <v>6</v>
      </c>
      <c r="Z309" t="s">
        <v>475</v>
      </c>
      <c r="AB309" s="485">
        <v>6</v>
      </c>
      <c r="AC309" t="s">
        <v>476</v>
      </c>
    </row>
    <row r="310" spans="25:29">
      <c r="Y310">
        <v>7</v>
      </c>
      <c r="Z310" t="s">
        <v>476</v>
      </c>
      <c r="AB310" s="485">
        <v>7</v>
      </c>
      <c r="AC310" t="s">
        <v>477</v>
      </c>
    </row>
    <row r="311" spans="25:29">
      <c r="Y311">
        <v>8</v>
      </c>
      <c r="Z311" t="s">
        <v>477</v>
      </c>
      <c r="AB311" s="485">
        <v>8</v>
      </c>
      <c r="AC311" t="s">
        <v>478</v>
      </c>
    </row>
    <row r="312" spans="25:29">
      <c r="Y312">
        <v>9</v>
      </c>
      <c r="Z312" t="s">
        <v>478</v>
      </c>
      <c r="AB312" s="485">
        <v>9</v>
      </c>
      <c r="AC312" t="s">
        <v>479</v>
      </c>
    </row>
    <row r="313" spans="25:29">
      <c r="Y313">
        <v>10</v>
      </c>
      <c r="Z313" t="s">
        <v>479</v>
      </c>
      <c r="AB313" s="485">
        <v>10</v>
      </c>
      <c r="AC313" t="s">
        <v>481</v>
      </c>
    </row>
    <row r="314" spans="25:29">
      <c r="Y314">
        <v>11</v>
      </c>
      <c r="Z314" t="s">
        <v>481</v>
      </c>
      <c r="AB314" s="485">
        <v>11</v>
      </c>
      <c r="AC314" t="s">
        <v>497</v>
      </c>
    </row>
    <row r="315" spans="25:29">
      <c r="Y315">
        <v>12</v>
      </c>
      <c r="Z315" t="s">
        <v>497</v>
      </c>
      <c r="AB315" s="485">
        <v>12</v>
      </c>
      <c r="AC315" t="s">
        <v>482</v>
      </c>
    </row>
    <row r="316" spans="25:29">
      <c r="Y316">
        <v>13</v>
      </c>
      <c r="Z316" t="s">
        <v>482</v>
      </c>
      <c r="AB316" s="485">
        <v>13</v>
      </c>
      <c r="AC316" t="s">
        <v>480</v>
      </c>
    </row>
    <row r="317" spans="25:29">
      <c r="Y317">
        <v>14</v>
      </c>
      <c r="Z317" t="s">
        <v>483</v>
      </c>
    </row>
    <row r="318" spans="25:29">
      <c r="Y318">
        <v>15</v>
      </c>
      <c r="Z318" t="s">
        <v>484</v>
      </c>
      <c r="AC318" t="s">
        <v>417</v>
      </c>
    </row>
    <row r="319" spans="25:29">
      <c r="Y319">
        <v>16</v>
      </c>
      <c r="Z319" t="s">
        <v>498</v>
      </c>
      <c r="AC319" t="s">
        <v>355</v>
      </c>
    </row>
    <row r="320" spans="25:29">
      <c r="Y320">
        <v>17</v>
      </c>
      <c r="Z320" t="s">
        <v>485</v>
      </c>
      <c r="AC320" s="486">
        <v>44359.583333333336</v>
      </c>
    </row>
    <row r="321" spans="25:29">
      <c r="Y321">
        <v>18</v>
      </c>
      <c r="Z321" t="s">
        <v>486</v>
      </c>
      <c r="AB321" s="485">
        <v>1</v>
      </c>
      <c r="AC321" t="s">
        <v>475</v>
      </c>
    </row>
    <row r="322" spans="25:29">
      <c r="Y322">
        <v>19</v>
      </c>
      <c r="Z322" t="s">
        <v>488</v>
      </c>
      <c r="AB322" s="485">
        <v>2</v>
      </c>
      <c r="AC322" t="s">
        <v>483</v>
      </c>
    </row>
    <row r="323" spans="25:29">
      <c r="Y323">
        <v>20</v>
      </c>
      <c r="Z323" t="s">
        <v>491</v>
      </c>
      <c r="AB323" s="485">
        <v>3</v>
      </c>
      <c r="AC323" t="s">
        <v>484</v>
      </c>
    </row>
    <row r="324" spans="25:29">
      <c r="Y324">
        <v>21</v>
      </c>
      <c r="Z324" t="s">
        <v>480</v>
      </c>
      <c r="AB324" s="485">
        <v>4</v>
      </c>
      <c r="AC324" t="s">
        <v>498</v>
      </c>
    </row>
    <row r="325" spans="25:29">
      <c r="Y325">
        <v>22</v>
      </c>
      <c r="Z325" t="s">
        <v>493</v>
      </c>
      <c r="AB325" s="485">
        <v>5</v>
      </c>
      <c r="AC325" t="s">
        <v>485</v>
      </c>
    </row>
    <row r="326" spans="25:29">
      <c r="Y326">
        <v>23</v>
      </c>
      <c r="Z326" t="s">
        <v>494</v>
      </c>
      <c r="AB326" s="485">
        <v>6</v>
      </c>
      <c r="AC326" t="s">
        <v>486</v>
      </c>
    </row>
    <row r="327" spans="25:29">
      <c r="Y327">
        <v>24</v>
      </c>
      <c r="Z327" t="s">
        <v>495</v>
      </c>
      <c r="AB327" s="485">
        <v>7</v>
      </c>
      <c r="AC327" t="s">
        <v>488</v>
      </c>
    </row>
    <row r="328" spans="25:29">
      <c r="Y328">
        <v>25</v>
      </c>
      <c r="Z328" t="s">
        <v>415</v>
      </c>
      <c r="AB328" s="485">
        <v>8</v>
      </c>
      <c r="AC328" t="s">
        <v>491</v>
      </c>
    </row>
    <row r="329" spans="25:29">
      <c r="AB329" s="485">
        <v>9</v>
      </c>
      <c r="AC329" t="s">
        <v>493</v>
      </c>
    </row>
    <row r="330" spans="25:29">
      <c r="AB330" s="485">
        <v>10</v>
      </c>
      <c r="AC330" t="s">
        <v>494</v>
      </c>
    </row>
    <row r="331" spans="25:29">
      <c r="AB331" s="485">
        <v>11</v>
      </c>
      <c r="AC331" t="s">
        <v>495</v>
      </c>
    </row>
    <row r="332" spans="25:29">
      <c r="AB332" s="485">
        <v>12</v>
      </c>
      <c r="AC332" t="s">
        <v>415</v>
      </c>
    </row>
    <row r="333" spans="25:29">
      <c r="AC333"/>
    </row>
    <row r="334" spans="25:29">
      <c r="Z334" t="s">
        <v>417</v>
      </c>
      <c r="AC334" t="s">
        <v>417</v>
      </c>
    </row>
    <row r="335" spans="25:29">
      <c r="Z335" t="s">
        <v>164</v>
      </c>
      <c r="AC335" t="s">
        <v>164</v>
      </c>
    </row>
    <row r="336" spans="25:29">
      <c r="Z336" s="486">
        <v>44360.3125</v>
      </c>
      <c r="AA336" s="486"/>
      <c r="AC336" s="486">
        <v>44359.395833333336</v>
      </c>
    </row>
    <row r="337" spans="25:29">
      <c r="Y337">
        <v>1</v>
      </c>
      <c r="Z337" t="s">
        <v>499</v>
      </c>
      <c r="AB337" s="485">
        <v>1</v>
      </c>
      <c r="AC337" t="s">
        <v>499</v>
      </c>
    </row>
    <row r="338" spans="25:29">
      <c r="Y338">
        <v>2</v>
      </c>
      <c r="Z338" t="s">
        <v>500</v>
      </c>
      <c r="AB338" s="485">
        <v>2</v>
      </c>
      <c r="AC338" t="s">
        <v>500</v>
      </c>
    </row>
    <row r="339" spans="25:29">
      <c r="Y339">
        <v>3</v>
      </c>
      <c r="Z339" t="s">
        <v>501</v>
      </c>
      <c r="AB339" s="485">
        <v>3</v>
      </c>
      <c r="AC339" t="s">
        <v>501</v>
      </c>
    </row>
    <row r="340" spans="25:29">
      <c r="Y340">
        <v>4</v>
      </c>
      <c r="Z340" t="s">
        <v>502</v>
      </c>
      <c r="AB340" s="485">
        <v>4</v>
      </c>
      <c r="AC340" t="s">
        <v>502</v>
      </c>
    </row>
    <row r="341" spans="25:29">
      <c r="Y341">
        <v>5</v>
      </c>
      <c r="Z341" t="s">
        <v>503</v>
      </c>
      <c r="AB341" s="485">
        <v>5</v>
      </c>
      <c r="AC341" t="s">
        <v>503</v>
      </c>
    </row>
    <row r="342" spans="25:29">
      <c r="Y342">
        <v>6</v>
      </c>
      <c r="Z342" t="s">
        <v>504</v>
      </c>
      <c r="AB342" s="485">
        <v>6</v>
      </c>
      <c r="AC342" t="s">
        <v>504</v>
      </c>
    </row>
    <row r="343" spans="25:29">
      <c r="Y343">
        <v>7</v>
      </c>
      <c r="Z343" t="s">
        <v>505</v>
      </c>
      <c r="AB343" s="485">
        <v>7</v>
      </c>
      <c r="AC343" t="s">
        <v>505</v>
      </c>
    </row>
    <row r="344" spans="25:29">
      <c r="Y344">
        <v>8</v>
      </c>
      <c r="Z344" t="s">
        <v>506</v>
      </c>
      <c r="AB344" s="485">
        <v>8</v>
      </c>
      <c r="AC344" t="s">
        <v>506</v>
      </c>
    </row>
    <row r="345" spans="25:29">
      <c r="Y345">
        <v>9</v>
      </c>
      <c r="Z345" t="s">
        <v>507</v>
      </c>
      <c r="AB345" s="485">
        <v>9</v>
      </c>
      <c r="AC345" t="s">
        <v>507</v>
      </c>
    </row>
    <row r="346" spans="25:29">
      <c r="Y346">
        <v>10</v>
      </c>
      <c r="Z346" t="s">
        <v>508</v>
      </c>
      <c r="AB346" s="485">
        <v>10</v>
      </c>
      <c r="AC346" t="s">
        <v>508</v>
      </c>
    </row>
    <row r="353" spans="25:30" ht="15.75" thickBot="1"/>
    <row r="354" spans="25:30" ht="18.75">
      <c r="Y354" s="235"/>
      <c r="Z354" s="493" t="s">
        <v>195</v>
      </c>
      <c r="AA354" s="493"/>
      <c r="AB354" s="493"/>
      <c r="AC354" s="493" t="s">
        <v>185</v>
      </c>
      <c r="AD354" s="494"/>
    </row>
    <row r="356" spans="25:30">
      <c r="Z356" t="s">
        <v>509</v>
      </c>
    </row>
    <row r="357" spans="25:30">
      <c r="Z357" t="s">
        <v>202</v>
      </c>
    </row>
    <row r="358" spans="25:30">
      <c r="Z358" s="486">
        <v>44368.520833333336</v>
      </c>
      <c r="AA358" s="486"/>
    </row>
    <row r="359" spans="25:30">
      <c r="Z359" t="s">
        <v>510</v>
      </c>
      <c r="AC359"/>
    </row>
    <row r="361" spans="25:30">
      <c r="AC361" t="s">
        <v>509</v>
      </c>
    </row>
    <row r="362" spans="25:30">
      <c r="AC362" t="s">
        <v>380</v>
      </c>
    </row>
    <row r="363" spans="25:30">
      <c r="AC363" s="486">
        <v>44369.395833333336</v>
      </c>
    </row>
    <row r="364" spans="25:30">
      <c r="AC364" t="s">
        <v>511</v>
      </c>
    </row>
    <row r="366" spans="25:30">
      <c r="Z366" t="s">
        <v>509</v>
      </c>
    </row>
    <row r="367" spans="25:30">
      <c r="Z367" t="s">
        <v>190</v>
      </c>
    </row>
    <row r="368" spans="25:30">
      <c r="Z368" s="486">
        <v>44368.354166666664</v>
      </c>
      <c r="AA368" s="486"/>
    </row>
    <row r="369" spans="25:29">
      <c r="Z369" t="s">
        <v>512</v>
      </c>
    </row>
    <row r="371" spans="25:29">
      <c r="Z371" t="s">
        <v>509</v>
      </c>
      <c r="AC371" t="s">
        <v>509</v>
      </c>
    </row>
    <row r="372" spans="25:29">
      <c r="Z372" t="s">
        <v>199</v>
      </c>
      <c r="AC372" t="s">
        <v>199</v>
      </c>
    </row>
    <row r="373" spans="25:29">
      <c r="Z373" s="486">
        <v>44368.354166666664</v>
      </c>
      <c r="AA373" s="486"/>
      <c r="AC373" s="486">
        <v>44369.479166666664</v>
      </c>
    </row>
    <row r="374" spans="25:29">
      <c r="Z374" t="s">
        <v>513</v>
      </c>
      <c r="AC374" t="s">
        <v>514</v>
      </c>
    </row>
    <row r="377" spans="25:29">
      <c r="Z377" t="s">
        <v>509</v>
      </c>
    </row>
    <row r="378" spans="25:29">
      <c r="Z378" t="s">
        <v>192</v>
      </c>
    </row>
    <row r="379" spans="25:29">
      <c r="Z379" s="486">
        <v>44354.354166666664</v>
      </c>
      <c r="AA379" s="486"/>
    </row>
    <row r="380" spans="25:29">
      <c r="Y380">
        <v>1</v>
      </c>
      <c r="Z380" t="s">
        <v>515</v>
      </c>
    </row>
    <row r="381" spans="25:29">
      <c r="Y381">
        <v>2</v>
      </c>
      <c r="Z381" t="s">
        <v>516</v>
      </c>
    </row>
    <row r="382" spans="25:29">
      <c r="Y382">
        <v>3</v>
      </c>
      <c r="Z382" t="s">
        <v>517</v>
      </c>
    </row>
    <row r="384" spans="25:29">
      <c r="Z384" t="s">
        <v>509</v>
      </c>
      <c r="AC384" t="s">
        <v>509</v>
      </c>
    </row>
    <row r="385" spans="25:29">
      <c r="Z385" t="s">
        <v>149</v>
      </c>
      <c r="AC385" t="s">
        <v>149</v>
      </c>
    </row>
    <row r="386" spans="25:29">
      <c r="Z386" s="486">
        <v>44354.354166666664</v>
      </c>
      <c r="AA386" s="486"/>
      <c r="AC386" s="486">
        <v>44359.3125</v>
      </c>
    </row>
    <row r="387" spans="25:29">
      <c r="Y387">
        <v>1</v>
      </c>
      <c r="Z387" t="s">
        <v>518</v>
      </c>
      <c r="AB387">
        <v>1</v>
      </c>
      <c r="AC387" t="s">
        <v>518</v>
      </c>
    </row>
    <row r="388" spans="25:29">
      <c r="Y388">
        <v>2</v>
      </c>
      <c r="Z388" t="s">
        <v>519</v>
      </c>
      <c r="AB388">
        <v>2</v>
      </c>
      <c r="AC388" t="s">
        <v>519</v>
      </c>
    </row>
    <row r="389" spans="25:29">
      <c r="Y389">
        <v>3</v>
      </c>
      <c r="Z389" t="s">
        <v>520</v>
      </c>
      <c r="AB389">
        <v>3</v>
      </c>
      <c r="AC389" t="s">
        <v>520</v>
      </c>
    </row>
    <row r="390" spans="25:29">
      <c r="Y390">
        <v>4</v>
      </c>
      <c r="Z390" t="s">
        <v>521</v>
      </c>
      <c r="AB390">
        <v>4</v>
      </c>
      <c r="AC390" t="s">
        <v>521</v>
      </c>
    </row>
    <row r="391" spans="25:29">
      <c r="Y391">
        <v>5</v>
      </c>
      <c r="Z391" t="s">
        <v>522</v>
      </c>
      <c r="AB391">
        <v>5</v>
      </c>
      <c r="AC391" t="s">
        <v>522</v>
      </c>
    </row>
    <row r="392" spans="25:29">
      <c r="Y392">
        <v>6</v>
      </c>
      <c r="Z392" t="s">
        <v>523</v>
      </c>
      <c r="AB392">
        <v>6</v>
      </c>
      <c r="AC392" t="s">
        <v>523</v>
      </c>
    </row>
    <row r="393" spans="25:29">
      <c r="Y393">
        <v>7</v>
      </c>
      <c r="Z393" t="s">
        <v>524</v>
      </c>
      <c r="AB393">
        <v>7</v>
      </c>
      <c r="AC393" t="s">
        <v>524</v>
      </c>
    </row>
    <row r="394" spans="25:29">
      <c r="Y394">
        <v>8</v>
      </c>
      <c r="Z394" t="s">
        <v>525</v>
      </c>
      <c r="AB394">
        <v>8</v>
      </c>
      <c r="AC394" t="s">
        <v>525</v>
      </c>
    </row>
    <row r="395" spans="25:29">
      <c r="Y395">
        <v>9</v>
      </c>
      <c r="Z395" t="s">
        <v>526</v>
      </c>
      <c r="AB395">
        <v>9</v>
      </c>
      <c r="AC395" t="s">
        <v>526</v>
      </c>
    </row>
    <row r="398" spans="25:29">
      <c r="Z398" t="s">
        <v>509</v>
      </c>
      <c r="AC398" t="s">
        <v>509</v>
      </c>
    </row>
    <row r="399" spans="25:29">
      <c r="Z399" t="s">
        <v>350</v>
      </c>
      <c r="AC399" t="s">
        <v>350</v>
      </c>
    </row>
    <row r="400" spans="25:29">
      <c r="Z400" s="486">
        <v>44354.354166666664</v>
      </c>
      <c r="AA400" s="486"/>
      <c r="AC400" s="486">
        <v>44359.333333333336</v>
      </c>
    </row>
    <row r="401" spans="25:29">
      <c r="Y401">
        <v>1</v>
      </c>
      <c r="Z401" t="s">
        <v>527</v>
      </c>
      <c r="AB401">
        <v>1</v>
      </c>
      <c r="AC401" t="s">
        <v>527</v>
      </c>
    </row>
    <row r="402" spans="25:29">
      <c r="Y402">
        <v>2</v>
      </c>
      <c r="Z402" t="s">
        <v>528</v>
      </c>
      <c r="AB402">
        <v>2</v>
      </c>
      <c r="AC402" t="s">
        <v>528</v>
      </c>
    </row>
    <row r="403" spans="25:29">
      <c r="Y403">
        <v>3</v>
      </c>
      <c r="Z403" t="s">
        <v>529</v>
      </c>
      <c r="AB403">
        <v>3</v>
      </c>
      <c r="AC403" t="s">
        <v>529</v>
      </c>
    </row>
    <row r="404" spans="25:29">
      <c r="Y404">
        <v>4</v>
      </c>
      <c r="Z404" t="s">
        <v>530</v>
      </c>
      <c r="AB404">
        <v>4</v>
      </c>
      <c r="AC404" t="s">
        <v>530</v>
      </c>
    </row>
    <row r="405" spans="25:29">
      <c r="Y405">
        <v>5</v>
      </c>
      <c r="Z405" t="s">
        <v>531</v>
      </c>
      <c r="AB405">
        <v>5</v>
      </c>
      <c r="AC405" t="s">
        <v>531</v>
      </c>
    </row>
    <row r="406" spans="25:29">
      <c r="Y406">
        <v>6</v>
      </c>
      <c r="Z406" t="s">
        <v>532</v>
      </c>
      <c r="AB406">
        <v>6</v>
      </c>
      <c r="AC406" t="s">
        <v>532</v>
      </c>
    </row>
    <row r="407" spans="25:29">
      <c r="Y407">
        <v>7</v>
      </c>
      <c r="Z407" t="s">
        <v>533</v>
      </c>
      <c r="AB407">
        <v>7</v>
      </c>
      <c r="AC407" t="s">
        <v>533</v>
      </c>
    </row>
    <row r="408" spans="25:29">
      <c r="Y408">
        <v>8</v>
      </c>
      <c r="Z408" t="s">
        <v>534</v>
      </c>
      <c r="AB408">
        <v>8</v>
      </c>
      <c r="AC408" t="s">
        <v>534</v>
      </c>
    </row>
    <row r="409" spans="25:29">
      <c r="Z409" s="2"/>
      <c r="AA409" s="2"/>
      <c r="AB409" s="2"/>
      <c r="AC409" s="487"/>
    </row>
    <row r="410" spans="25:29" ht="18.75">
      <c r="Z410" s="488" t="s">
        <v>195</v>
      </c>
      <c r="AA410" s="488"/>
      <c r="AB410" s="488"/>
      <c r="AC410" s="488" t="s">
        <v>185</v>
      </c>
    </row>
    <row r="412" spans="25:29">
      <c r="Z412" t="s">
        <v>509</v>
      </c>
      <c r="AC412" t="s">
        <v>509</v>
      </c>
    </row>
    <row r="413" spans="25:29">
      <c r="Z413" t="s">
        <v>351</v>
      </c>
      <c r="AC413" t="s">
        <v>351</v>
      </c>
    </row>
    <row r="414" spans="25:29">
      <c r="Z414" s="486">
        <v>44366.3125</v>
      </c>
      <c r="AA414" s="486"/>
      <c r="AC414" s="486">
        <v>44359.375</v>
      </c>
    </row>
    <row r="415" spans="25:29">
      <c r="Y415">
        <v>1</v>
      </c>
      <c r="Z415" t="s">
        <v>535</v>
      </c>
      <c r="AB415" s="485">
        <v>1</v>
      </c>
      <c r="AC415" t="s">
        <v>536</v>
      </c>
    </row>
    <row r="416" spans="25:29">
      <c r="Y416">
        <v>2</v>
      </c>
      <c r="Z416" t="s">
        <v>537</v>
      </c>
      <c r="AB416" s="485">
        <v>2</v>
      </c>
      <c r="AC416" t="s">
        <v>535</v>
      </c>
    </row>
    <row r="417" spans="25:29">
      <c r="Y417">
        <v>3</v>
      </c>
      <c r="Z417" t="s">
        <v>538</v>
      </c>
      <c r="AB417" s="485">
        <v>3</v>
      </c>
      <c r="AC417" t="s">
        <v>537</v>
      </c>
    </row>
    <row r="418" spans="25:29">
      <c r="Y418">
        <v>4</v>
      </c>
      <c r="Z418" t="s">
        <v>539</v>
      </c>
      <c r="AB418" s="485">
        <v>4</v>
      </c>
      <c r="AC418" t="s">
        <v>538</v>
      </c>
    </row>
    <row r="419" spans="25:29">
      <c r="Y419">
        <v>5</v>
      </c>
      <c r="Z419" t="s">
        <v>540</v>
      </c>
      <c r="AB419" s="485">
        <v>5</v>
      </c>
      <c r="AC419" t="s">
        <v>539</v>
      </c>
    </row>
    <row r="420" spans="25:29">
      <c r="AB420" s="485">
        <v>6</v>
      </c>
      <c r="AC420" t="s">
        <v>540</v>
      </c>
    </row>
    <row r="421" spans="25:29">
      <c r="AB421" s="485">
        <v>7</v>
      </c>
      <c r="AC421" t="s">
        <v>541</v>
      </c>
    </row>
    <row r="422" spans="25:29">
      <c r="Z422" t="s">
        <v>509</v>
      </c>
      <c r="AB422" s="485">
        <v>8</v>
      </c>
      <c r="AC422" t="s">
        <v>542</v>
      </c>
    </row>
    <row r="423" spans="25:29">
      <c r="Z423" t="s">
        <v>351</v>
      </c>
      <c r="AB423" s="485">
        <v>9</v>
      </c>
      <c r="AC423" t="s">
        <v>543</v>
      </c>
    </row>
    <row r="424" spans="25:29">
      <c r="Z424" s="486">
        <v>44366.5</v>
      </c>
      <c r="AA424" s="486"/>
      <c r="AB424" s="485">
        <v>10</v>
      </c>
      <c r="AC424" t="s">
        <v>544</v>
      </c>
    </row>
    <row r="425" spans="25:29">
      <c r="Y425">
        <v>1</v>
      </c>
      <c r="Z425" t="s">
        <v>536</v>
      </c>
      <c r="AB425" s="485">
        <v>11</v>
      </c>
      <c r="AC425" t="s">
        <v>545</v>
      </c>
    </row>
    <row r="426" spans="25:29">
      <c r="Y426">
        <v>2</v>
      </c>
      <c r="Z426" t="s">
        <v>541</v>
      </c>
      <c r="AB426" s="485">
        <v>12</v>
      </c>
      <c r="AC426" t="s">
        <v>546</v>
      </c>
    </row>
    <row r="427" spans="25:29">
      <c r="Y427">
        <v>3</v>
      </c>
      <c r="Z427" t="s">
        <v>544</v>
      </c>
      <c r="AB427" s="485">
        <v>13</v>
      </c>
      <c r="AC427" t="s">
        <v>547</v>
      </c>
    </row>
    <row r="428" spans="25:29">
      <c r="Y428">
        <v>4</v>
      </c>
      <c r="Z428" t="s">
        <v>545</v>
      </c>
      <c r="AB428" s="485">
        <v>14</v>
      </c>
      <c r="AC428" t="s">
        <v>548</v>
      </c>
    </row>
    <row r="429" spans="25:29">
      <c r="Y429">
        <v>5</v>
      </c>
      <c r="Z429" t="s">
        <v>548</v>
      </c>
      <c r="AB429" s="485">
        <v>15</v>
      </c>
      <c r="AC429" t="s">
        <v>549</v>
      </c>
    </row>
    <row r="432" spans="25:29">
      <c r="Z432" t="s">
        <v>509</v>
      </c>
    </row>
    <row r="433" spans="25:29">
      <c r="Z433" t="s">
        <v>351</v>
      </c>
    </row>
    <row r="434" spans="25:29">
      <c r="Z434" s="486">
        <v>44366.6875</v>
      </c>
      <c r="AA434" s="486"/>
    </row>
    <row r="435" spans="25:29">
      <c r="Y435">
        <v>1</v>
      </c>
      <c r="Z435" t="s">
        <v>542</v>
      </c>
    </row>
    <row r="436" spans="25:29">
      <c r="Y436">
        <v>2</v>
      </c>
      <c r="Z436" t="s">
        <v>543</v>
      </c>
    </row>
    <row r="437" spans="25:29">
      <c r="Y437">
        <v>3</v>
      </c>
      <c r="Z437" t="s">
        <v>546</v>
      </c>
    </row>
    <row r="438" spans="25:29">
      <c r="Y438">
        <v>4</v>
      </c>
      <c r="Z438" t="s">
        <v>547</v>
      </c>
    </row>
    <row r="439" spans="25:29">
      <c r="Y439">
        <v>5</v>
      </c>
      <c r="Z439" t="s">
        <v>549</v>
      </c>
    </row>
    <row r="441" spans="25:29">
      <c r="Z441" t="s">
        <v>509</v>
      </c>
      <c r="AC441" t="s">
        <v>550</v>
      </c>
    </row>
    <row r="442" spans="25:29">
      <c r="Z442" t="s">
        <v>187</v>
      </c>
      <c r="AC442" t="s">
        <v>187</v>
      </c>
    </row>
    <row r="443" spans="25:29">
      <c r="Z443" s="486">
        <v>44374.354166666664</v>
      </c>
      <c r="AA443" s="486"/>
      <c r="AC443" s="486">
        <v>44369.5625</v>
      </c>
    </row>
    <row r="444" spans="25:29">
      <c r="Y444">
        <v>1</v>
      </c>
      <c r="Z444" t="s">
        <v>551</v>
      </c>
      <c r="AB444" s="485">
        <v>1</v>
      </c>
      <c r="AC444" t="s">
        <v>551</v>
      </c>
    </row>
    <row r="445" spans="25:29">
      <c r="Y445">
        <v>2</v>
      </c>
      <c r="Z445" t="s">
        <v>552</v>
      </c>
      <c r="AB445" s="485">
        <v>2</v>
      </c>
      <c r="AC445" t="s">
        <v>552</v>
      </c>
    </row>
    <row r="446" spans="25:29">
      <c r="Y446">
        <v>3</v>
      </c>
      <c r="Z446" t="s">
        <v>553</v>
      </c>
    </row>
    <row r="448" spans="25:29">
      <c r="Z448" t="s">
        <v>509</v>
      </c>
    </row>
    <row r="449" spans="25:27">
      <c r="Z449" t="s">
        <v>554</v>
      </c>
    </row>
    <row r="450" spans="25:27">
      <c r="Z450" s="486">
        <v>44368.354166666664</v>
      </c>
      <c r="AA450" s="486"/>
    </row>
    <row r="451" spans="25:27">
      <c r="Z451" t="s">
        <v>555</v>
      </c>
    </row>
    <row r="453" spans="25:27">
      <c r="Z453" t="s">
        <v>509</v>
      </c>
    </row>
    <row r="454" spans="25:27">
      <c r="Z454" t="s">
        <v>196</v>
      </c>
    </row>
    <row r="455" spans="25:27">
      <c r="Z455" s="486">
        <v>44368.520833333336</v>
      </c>
      <c r="AA455" s="486"/>
    </row>
    <row r="456" spans="25:27">
      <c r="Y456">
        <v>1</v>
      </c>
      <c r="Z456" t="s">
        <v>551</v>
      </c>
    </row>
    <row r="457" spans="25:27">
      <c r="Y457">
        <v>2</v>
      </c>
      <c r="Z457" t="s">
        <v>552</v>
      </c>
    </row>
    <row r="458" spans="25:27">
      <c r="Y458">
        <v>3</v>
      </c>
      <c r="Z458" t="s">
        <v>556</v>
      </c>
    </row>
    <row r="460" spans="25:27">
      <c r="Z460" t="s">
        <v>393</v>
      </c>
    </row>
    <row r="461" spans="25:27">
      <c r="Z461" t="s">
        <v>391</v>
      </c>
    </row>
    <row r="462" spans="25:27">
      <c r="Z462" s="486">
        <v>44368.520833333336</v>
      </c>
      <c r="AA462" s="486"/>
    </row>
    <row r="463" spans="25:27">
      <c r="Z463" t="s">
        <v>557</v>
      </c>
    </row>
  </sheetData>
  <sheetProtection selectLockedCells="1" selectUnlockedCells="1"/>
  <pageMargins left="3.937007874015748E-2" right="3.937007874015748E-2" top="0.15748031496062992" bottom="0.15748031496062992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IV63"/>
  <sheetViews>
    <sheetView workbookViewId="0">
      <selection sqref="A1:IV65536"/>
    </sheetView>
  </sheetViews>
  <sheetFormatPr defaultRowHeight="12.75"/>
  <cols>
    <col min="1" max="1" width="1.28515625" customWidth="1"/>
    <col min="2" max="2" width="7.5703125" customWidth="1"/>
    <col min="3" max="3" width="17.140625" customWidth="1"/>
    <col min="4" max="4" width="16.85546875" customWidth="1"/>
    <col min="5" max="5" width="16.42578125" hidden="1" customWidth="1"/>
    <col min="6" max="6" width="17.28515625" customWidth="1"/>
    <col min="8" max="8" width="5" customWidth="1"/>
    <col min="9" max="9" width="8" customWidth="1"/>
    <col min="10" max="10" width="21.140625" customWidth="1"/>
    <col min="11" max="11" width="15.7109375" customWidth="1"/>
    <col min="12" max="12" width="27" hidden="1" customWidth="1"/>
    <col min="13" max="13" width="18.140625" customWidth="1"/>
    <col min="19" max="19" width="3.7109375" hidden="1" customWidth="1"/>
    <col min="20" max="20" width="0" hidden="1" customWidth="1"/>
    <col min="21" max="21" width="11.42578125" hidden="1" customWidth="1"/>
    <col min="22" max="22" width="0" hidden="1" customWidth="1"/>
    <col min="23" max="23" width="3.42578125" hidden="1" customWidth="1"/>
    <col min="24" max="24" width="3.7109375" hidden="1" customWidth="1"/>
    <col min="25" max="25" width="0" hidden="1" customWidth="1"/>
    <col min="26" max="26" width="16.7109375" hidden="1" customWidth="1"/>
    <col min="27" max="27" width="3.5703125" hidden="1" customWidth="1"/>
    <col min="28" max="28" width="8.85546875" hidden="1" customWidth="1"/>
    <col min="29" max="29" width="4.5703125" hidden="1" customWidth="1"/>
    <col min="30" max="30" width="0" hidden="1" customWidth="1"/>
    <col min="31" max="31" width="15.140625" hidden="1" customWidth="1"/>
    <col min="32" max="32" width="3.7109375" hidden="1" customWidth="1"/>
    <col min="33" max="33" width="8" hidden="1" customWidth="1"/>
    <col min="34" max="34" width="4.85546875" hidden="1" customWidth="1"/>
    <col min="35" max="35" width="0" hidden="1" customWidth="1"/>
    <col min="36" max="36" width="15" hidden="1" customWidth="1"/>
    <col min="37" max="37" width="3.5703125" hidden="1" customWidth="1"/>
    <col min="38" max="38" width="8.7109375" hidden="1" customWidth="1"/>
    <col min="39" max="39" width="4.140625" hidden="1" customWidth="1"/>
    <col min="40" max="40" width="0" hidden="1" customWidth="1"/>
    <col min="41" max="41" width="15.42578125" hidden="1" customWidth="1"/>
    <col min="42" max="42" width="3.85546875" hidden="1" customWidth="1"/>
    <col min="43" max="43" width="8" hidden="1" customWidth="1"/>
    <col min="44" max="44" width="4.42578125" hidden="1" customWidth="1"/>
    <col min="45" max="45" width="0" hidden="1" customWidth="1"/>
    <col min="46" max="46" width="15" hidden="1" customWidth="1"/>
    <col min="47" max="47" width="3.85546875" hidden="1" customWidth="1"/>
    <col min="48" max="48" width="10.7109375" hidden="1" customWidth="1"/>
    <col min="49" max="49" width="5" hidden="1" customWidth="1"/>
    <col min="50" max="50" width="0" hidden="1" customWidth="1"/>
    <col min="51" max="51" width="17.42578125" hidden="1" customWidth="1"/>
    <col min="52" max="52" width="3.85546875" hidden="1" customWidth="1"/>
    <col min="53" max="53" width="3.140625" hidden="1" customWidth="1"/>
    <col min="54" max="54" width="7.140625" hidden="1" customWidth="1"/>
    <col min="55" max="55" width="5" hidden="1" customWidth="1"/>
    <col min="56" max="56" width="0" hidden="1" customWidth="1"/>
    <col min="57" max="57" width="19.85546875" hidden="1" customWidth="1"/>
    <col min="58" max="58" width="7.7109375" hidden="1" customWidth="1"/>
    <col min="59" max="59" width="10.7109375" hidden="1" customWidth="1"/>
    <col min="60" max="60" width="5.42578125" hidden="1" customWidth="1"/>
    <col min="61" max="61" width="0" hidden="1" customWidth="1"/>
    <col min="62" max="62" width="20.42578125" hidden="1" customWidth="1"/>
    <col min="63" max="63" width="5.7109375" hidden="1" customWidth="1"/>
    <col min="64" max="64" width="12.7109375" hidden="1" customWidth="1"/>
    <col min="65" max="65" width="5.7109375" hidden="1" customWidth="1"/>
    <col min="66" max="66" width="0" hidden="1" customWidth="1"/>
    <col min="67" max="67" width="17.5703125" hidden="1" customWidth="1"/>
    <col min="68" max="68" width="2.42578125" hidden="1" customWidth="1"/>
    <col min="69" max="69" width="15.5703125" hidden="1" customWidth="1"/>
    <col min="70" max="70" width="5.5703125" hidden="1" customWidth="1"/>
    <col min="71" max="71" width="0" hidden="1" customWidth="1"/>
    <col min="72" max="72" width="18.85546875" hidden="1" customWidth="1"/>
    <col min="73" max="73" width="4.7109375" hidden="1" customWidth="1"/>
    <col min="74" max="85" width="0" hidden="1" customWidth="1"/>
    <col min="86" max="87" width="9.42578125" hidden="1" customWidth="1"/>
    <col min="88" max="88" width="0" hidden="1" customWidth="1"/>
    <col min="89" max="89" width="1" style="240" hidden="1" customWidth="1"/>
    <col min="90" max="90" width="3.7109375" hidden="1" customWidth="1"/>
    <col min="91" max="91" width="0" hidden="1" customWidth="1"/>
    <col min="92" max="92" width="11.42578125" hidden="1" customWidth="1"/>
    <col min="93" max="93" width="0" hidden="1" customWidth="1"/>
    <col min="94" max="94" width="3.42578125" hidden="1" customWidth="1"/>
    <col min="95" max="95" width="3.7109375" hidden="1" customWidth="1"/>
    <col min="96" max="96" width="0" hidden="1" customWidth="1"/>
    <col min="97" max="97" width="16.7109375" hidden="1" customWidth="1"/>
    <col min="98" max="98" width="3.5703125" hidden="1" customWidth="1"/>
    <col min="99" max="99" width="6" hidden="1" customWidth="1"/>
    <col min="100" max="100" width="4.5703125" hidden="1" customWidth="1"/>
    <col min="101" max="101" width="0" hidden="1" customWidth="1"/>
    <col min="102" max="102" width="15.140625" hidden="1" customWidth="1"/>
    <col min="103" max="103" width="3.7109375" hidden="1" customWidth="1"/>
    <col min="104" max="104" width="8" hidden="1" customWidth="1"/>
    <col min="105" max="105" width="4.85546875" hidden="1" customWidth="1"/>
    <col min="106" max="106" width="0" hidden="1" customWidth="1"/>
    <col min="107" max="107" width="15" hidden="1" customWidth="1"/>
    <col min="108" max="108" width="3.5703125" hidden="1" customWidth="1"/>
    <col min="109" max="109" width="8.7109375" hidden="1" customWidth="1"/>
    <col min="110" max="110" width="4.140625" hidden="1" customWidth="1"/>
    <col min="111" max="111" width="0" hidden="1" customWidth="1"/>
    <col min="112" max="112" width="15.42578125" hidden="1" customWidth="1"/>
    <col min="113" max="113" width="3.85546875" hidden="1" customWidth="1"/>
    <col min="114" max="114" width="8" hidden="1" customWidth="1"/>
    <col min="115" max="115" width="4.42578125" hidden="1" customWidth="1"/>
    <col min="116" max="116" width="0" hidden="1" customWidth="1"/>
    <col min="117" max="117" width="15" hidden="1" customWidth="1"/>
    <col min="118" max="118" width="3.85546875" hidden="1" customWidth="1"/>
    <col min="119" max="119" width="10.7109375" hidden="1" customWidth="1"/>
    <col min="120" max="120" width="5" hidden="1" customWidth="1"/>
    <col min="121" max="121" width="0" hidden="1" customWidth="1"/>
    <col min="122" max="122" width="17.42578125" hidden="1" customWidth="1"/>
    <col min="123" max="123" width="3.85546875" hidden="1" customWidth="1"/>
    <col min="124" max="124" width="11.28515625" hidden="1" customWidth="1"/>
    <col min="125" max="125" width="7.140625" hidden="1" customWidth="1"/>
    <col min="126" max="126" width="5" hidden="1" customWidth="1"/>
    <col min="127" max="127" width="0" hidden="1" customWidth="1"/>
    <col min="128" max="128" width="19.85546875" hidden="1" customWidth="1"/>
    <col min="129" max="129" width="6.42578125" hidden="1" customWidth="1"/>
    <col min="130" max="130" width="10.7109375" hidden="1" customWidth="1"/>
    <col min="131" max="131" width="5.42578125" hidden="1" customWidth="1"/>
    <col min="132" max="132" width="0" hidden="1" customWidth="1"/>
    <col min="133" max="133" width="20.42578125" hidden="1" customWidth="1"/>
    <col min="134" max="134" width="5.7109375" hidden="1" customWidth="1"/>
    <col min="135" max="135" width="12.7109375" hidden="1" customWidth="1"/>
    <col min="136" max="136" width="5.7109375" hidden="1" customWidth="1"/>
    <col min="137" max="137" width="0" hidden="1" customWidth="1"/>
    <col min="138" max="138" width="17.5703125" hidden="1" customWidth="1"/>
    <col min="139" max="139" width="2.42578125" hidden="1" customWidth="1"/>
    <col min="140" max="140" width="15.5703125" hidden="1" customWidth="1"/>
    <col min="141" max="141" width="6.85546875" hidden="1" customWidth="1"/>
    <col min="142" max="142" width="0" hidden="1" customWidth="1"/>
    <col min="143" max="143" width="18.85546875" hidden="1" customWidth="1"/>
    <col min="144" max="144" width="4.7109375" hidden="1" customWidth="1"/>
    <col min="145" max="147" width="0" hidden="1" customWidth="1"/>
    <col min="148" max="148" width="3.5703125" hidden="1" customWidth="1"/>
  </cols>
  <sheetData>
    <row r="1" spans="19:144" ht="42" customHeight="1">
      <c r="S1" s="1394"/>
      <c r="T1" s="1394"/>
      <c r="U1" s="1394"/>
      <c r="X1" s="1394"/>
      <c r="Y1" s="1394"/>
      <c r="Z1" s="1394"/>
      <c r="AA1" s="1394"/>
      <c r="AC1" s="1394"/>
      <c r="AD1" s="1394"/>
      <c r="AE1" s="1394"/>
      <c r="AF1" s="1394"/>
      <c r="AH1" s="1394"/>
      <c r="AI1" s="1394"/>
      <c r="AJ1" s="1394"/>
      <c r="AK1" s="1394"/>
      <c r="AM1" s="1394"/>
      <c r="AN1" s="1394"/>
      <c r="AO1" s="1394"/>
      <c r="AP1" s="1394"/>
      <c r="AR1" s="1394"/>
      <c r="AS1" s="1394"/>
      <c r="AT1" s="1394"/>
      <c r="AU1" s="1394"/>
      <c r="AW1" s="1394"/>
      <c r="AX1" s="1394"/>
      <c r="AY1" s="1394"/>
      <c r="AZ1" s="1394"/>
      <c r="BC1" s="1394"/>
      <c r="BD1" s="1394"/>
      <c r="BE1" s="1394"/>
      <c r="BF1" s="1394"/>
      <c r="BH1" s="1394"/>
      <c r="BI1" s="1394"/>
      <c r="BJ1" s="1394"/>
      <c r="BK1" s="1394"/>
      <c r="BM1" s="1394"/>
      <c r="BN1" s="1394"/>
      <c r="BO1" s="1394"/>
      <c r="BP1" s="1394"/>
      <c r="BR1" s="1394"/>
      <c r="BS1" s="1394"/>
      <c r="BT1" s="1394"/>
      <c r="BU1" s="1394"/>
      <c r="CL1" s="1394"/>
      <c r="CM1" s="1394"/>
      <c r="CN1" s="1394"/>
      <c r="CQ1" s="1394"/>
      <c r="CR1" s="1394"/>
      <c r="CS1" s="1394"/>
      <c r="CT1" s="1394"/>
      <c r="CV1" s="1394"/>
      <c r="CW1" s="1394"/>
      <c r="CX1" s="1394"/>
      <c r="CY1" s="1394"/>
      <c r="DA1" s="1394"/>
      <c r="DB1" s="1394"/>
      <c r="DC1" s="1394"/>
      <c r="DD1" s="1394"/>
      <c r="DF1" s="1394"/>
      <c r="DG1" s="1394"/>
      <c r="DH1" s="1394"/>
      <c r="DI1" s="1394"/>
      <c r="DK1" s="1394"/>
      <c r="DL1" s="1394"/>
      <c r="DM1" s="1394"/>
      <c r="DN1" s="1394"/>
      <c r="DP1" s="1394"/>
      <c r="DQ1" s="1394"/>
      <c r="DR1" s="1394"/>
      <c r="DS1" s="1394"/>
      <c r="DV1" s="1394"/>
      <c r="DW1" s="1394"/>
      <c r="DX1" s="1394"/>
      <c r="DY1" s="1394"/>
      <c r="EA1" s="1394"/>
      <c r="EB1" s="1394"/>
      <c r="EC1" s="1394"/>
      <c r="ED1" s="1394"/>
      <c r="EF1" s="1394"/>
      <c r="EG1" s="1394"/>
      <c r="EH1" s="1394"/>
      <c r="EI1" s="1394"/>
      <c r="EK1" s="1394"/>
      <c r="EL1" s="1394"/>
      <c r="EM1" s="1394"/>
      <c r="EN1" s="1394"/>
    </row>
    <row r="2" spans="19:144" ht="15">
      <c r="S2" s="1393"/>
      <c r="T2" s="1393"/>
      <c r="U2" s="1393"/>
      <c r="X2" s="1393"/>
      <c r="Y2" s="1393"/>
      <c r="Z2" s="1393"/>
      <c r="AA2" s="1393"/>
      <c r="AC2" s="1393"/>
      <c r="AD2" s="1393"/>
      <c r="AE2" s="1393"/>
      <c r="AF2" s="1393"/>
      <c r="AH2" s="1393"/>
      <c r="AI2" s="1393"/>
      <c r="AJ2" s="1393"/>
      <c r="AK2" s="1393"/>
      <c r="AM2" s="1393"/>
      <c r="AN2" s="1393"/>
      <c r="AO2" s="1393"/>
      <c r="AP2" s="1393"/>
      <c r="AR2" s="1393"/>
      <c r="AS2" s="1393"/>
      <c r="AT2" s="1393"/>
      <c r="AU2" s="1393"/>
      <c r="AW2" s="1393"/>
      <c r="AX2" s="1393"/>
      <c r="AY2" s="1393"/>
      <c r="AZ2" s="1393"/>
      <c r="BC2" s="1393"/>
      <c r="BD2" s="1393"/>
      <c r="BE2" s="1393"/>
      <c r="BF2" s="1393"/>
      <c r="BH2" s="1393"/>
      <c r="BI2" s="1393"/>
      <c r="BJ2" s="1393"/>
      <c r="BK2" s="1393"/>
      <c r="BM2" s="1393"/>
      <c r="BN2" s="1393"/>
      <c r="BO2" s="1393"/>
      <c r="BP2" s="1393"/>
      <c r="BR2" s="1393"/>
      <c r="BS2" s="1393"/>
      <c r="BT2" s="1393"/>
      <c r="BU2" s="1393"/>
      <c r="CL2" s="1393"/>
      <c r="CM2" s="1393"/>
      <c r="CN2" s="1393"/>
      <c r="CQ2" s="1393"/>
      <c r="CR2" s="1393"/>
      <c r="CS2" s="1393"/>
      <c r="CT2" s="1393"/>
      <c r="CV2" s="1393"/>
      <c r="CW2" s="1393"/>
      <c r="CX2" s="1393"/>
      <c r="CY2" s="1393"/>
      <c r="DA2" s="1393"/>
      <c r="DB2" s="1393"/>
      <c r="DC2" s="1393"/>
      <c r="DD2" s="1393"/>
      <c r="DF2" s="1393"/>
      <c r="DG2" s="1393"/>
      <c r="DH2" s="1393"/>
      <c r="DI2" s="1393"/>
      <c r="DK2" s="1393"/>
      <c r="DL2" s="1393"/>
      <c r="DM2" s="1393"/>
      <c r="DN2" s="1393"/>
      <c r="DP2" s="1393"/>
      <c r="DQ2" s="1393"/>
      <c r="DR2" s="1393"/>
      <c r="DS2" s="1393"/>
      <c r="DV2" s="1393"/>
      <c r="DW2" s="1393"/>
      <c r="DX2" s="1393"/>
      <c r="DY2" s="1393"/>
      <c r="EA2" s="1393"/>
      <c r="EB2" s="1393"/>
      <c r="EC2" s="1393"/>
      <c r="ED2" s="1393"/>
      <c r="EF2" s="1393"/>
      <c r="EG2" s="1393"/>
      <c r="EH2" s="1393"/>
      <c r="EI2" s="1393"/>
      <c r="EK2" s="1393"/>
      <c r="EL2" s="1393"/>
      <c r="EM2" s="1393"/>
      <c r="EN2" s="1393"/>
    </row>
    <row r="3" spans="19:144" ht="15">
      <c r="S3" s="1393"/>
      <c r="T3" s="1393"/>
      <c r="U3" s="1393"/>
      <c r="X3" s="1393"/>
      <c r="Y3" s="1393"/>
      <c r="Z3" s="1393"/>
      <c r="AA3" s="1393"/>
      <c r="AC3" s="1393"/>
      <c r="AD3" s="1393"/>
      <c r="AE3" s="1393"/>
      <c r="AF3" s="1393"/>
      <c r="AH3" s="1393"/>
      <c r="AI3" s="1393"/>
      <c r="AJ3" s="1393"/>
      <c r="AK3" s="1393"/>
      <c r="AM3" s="1393"/>
      <c r="AN3" s="1393"/>
      <c r="AO3" s="1393"/>
      <c r="AP3" s="1393"/>
      <c r="AR3" s="1393"/>
      <c r="AS3" s="1393"/>
      <c r="AT3" s="1393"/>
      <c r="AU3" s="1393"/>
      <c r="AW3" s="1393"/>
      <c r="AX3" s="1393"/>
      <c r="AY3" s="1393"/>
      <c r="AZ3" s="1393"/>
      <c r="BC3" s="1393"/>
      <c r="BD3" s="1393"/>
      <c r="BE3" s="1393"/>
      <c r="BF3" s="1393"/>
      <c r="BH3" s="1393"/>
      <c r="BI3" s="1393"/>
      <c r="BJ3" s="1393"/>
      <c r="BK3" s="1393"/>
      <c r="BM3" s="1393"/>
      <c r="BN3" s="1393"/>
      <c r="BO3" s="1393"/>
      <c r="BP3" s="1393"/>
      <c r="BR3" s="1393"/>
      <c r="BS3" s="1393"/>
      <c r="BT3" s="1393"/>
      <c r="BU3" s="1393"/>
      <c r="CL3" s="1393"/>
      <c r="CM3" s="1393"/>
      <c r="CN3" s="1393"/>
      <c r="CQ3" s="1393"/>
      <c r="CR3" s="1393"/>
      <c r="CS3" s="1393"/>
      <c r="CT3" s="1393"/>
      <c r="CV3" s="1393"/>
      <c r="CW3" s="1393"/>
      <c r="CX3" s="1393"/>
      <c r="CY3" s="1393"/>
      <c r="DA3" s="1393"/>
      <c r="DB3" s="1393"/>
      <c r="DC3" s="1393"/>
      <c r="DD3" s="1393"/>
      <c r="DF3" s="1393"/>
      <c r="DG3" s="1393"/>
      <c r="DH3" s="1393"/>
      <c r="DI3" s="1393"/>
      <c r="DK3" s="1393"/>
      <c r="DL3" s="1393"/>
      <c r="DM3" s="1393"/>
      <c r="DN3" s="1393"/>
      <c r="DP3" s="1393"/>
      <c r="DQ3" s="1393"/>
      <c r="DR3" s="1393"/>
      <c r="DS3" s="1393"/>
      <c r="DV3" s="1393"/>
      <c r="DW3" s="1393"/>
      <c r="DX3" s="1393"/>
      <c r="DY3" s="1393"/>
      <c r="EA3" s="1393"/>
      <c r="EB3" s="1393"/>
      <c r="EC3" s="1393"/>
      <c r="ED3" s="1393"/>
      <c r="EF3" s="1393"/>
      <c r="EG3" s="1393"/>
      <c r="EH3" s="1393"/>
      <c r="EI3" s="1393"/>
      <c r="EK3" s="1393"/>
      <c r="EL3" s="1393"/>
      <c r="EM3" s="1393"/>
      <c r="EN3" s="1393"/>
    </row>
    <row r="4" spans="19:144" ht="15">
      <c r="S4" s="1393"/>
      <c r="T4" s="1393"/>
      <c r="U4" s="1393"/>
      <c r="X4" s="1393"/>
      <c r="Y4" s="1393"/>
      <c r="Z4" s="1393"/>
      <c r="AA4" s="1393"/>
      <c r="AC4" s="1393"/>
      <c r="AD4" s="1393"/>
      <c r="AE4" s="1393"/>
      <c r="AF4" s="1393"/>
      <c r="AH4" s="1393"/>
      <c r="AI4" s="1393"/>
      <c r="AJ4" s="1393"/>
      <c r="AK4" s="1393"/>
      <c r="AM4" s="1393"/>
      <c r="AN4" s="1393"/>
      <c r="AO4" s="1393"/>
      <c r="AP4" s="1393"/>
      <c r="AR4" s="1393"/>
      <c r="AS4" s="1393"/>
      <c r="AT4" s="1393"/>
      <c r="AU4" s="1393"/>
      <c r="AW4" s="1393"/>
      <c r="AX4" s="1393"/>
      <c r="AY4" s="1393"/>
      <c r="AZ4" s="1393"/>
      <c r="BC4" s="1393"/>
      <c r="BD4" s="1393"/>
      <c r="BE4" s="1393"/>
      <c r="BF4" s="1393"/>
      <c r="BH4" s="1393"/>
      <c r="BI4" s="1393"/>
      <c r="BJ4" s="1393"/>
      <c r="BK4" s="1393"/>
      <c r="BM4" s="1393"/>
      <c r="BN4" s="1393"/>
      <c r="BO4" s="1393"/>
      <c r="BP4" s="1393"/>
      <c r="BR4" s="1392"/>
      <c r="BS4" s="1392"/>
      <c r="BT4" s="1392"/>
      <c r="BU4" s="1392"/>
      <c r="CL4" s="1393"/>
      <c r="CM4" s="1393"/>
      <c r="CN4" s="1393"/>
      <c r="CQ4" s="1393"/>
      <c r="CR4" s="1393"/>
      <c r="CS4" s="1393"/>
      <c r="CT4" s="1393"/>
      <c r="CV4" s="1393"/>
      <c r="CW4" s="1393"/>
      <c r="CX4" s="1393"/>
      <c r="CY4" s="1393"/>
      <c r="DA4" s="1393"/>
      <c r="DB4" s="1393"/>
      <c r="DC4" s="1393"/>
      <c r="DD4" s="1393"/>
      <c r="DF4" s="1393"/>
      <c r="DG4" s="1393"/>
      <c r="DH4" s="1393"/>
      <c r="DI4" s="1393"/>
      <c r="DK4" s="1393"/>
      <c r="DL4" s="1393"/>
      <c r="DM4" s="1393"/>
      <c r="DN4" s="1393"/>
      <c r="DP4" s="1393"/>
      <c r="DQ4" s="1393"/>
      <c r="DR4" s="1393"/>
      <c r="DS4" s="1393"/>
      <c r="DV4" s="1393"/>
      <c r="DW4" s="1393"/>
      <c r="DX4" s="1393"/>
      <c r="DY4" s="1393"/>
      <c r="EA4" s="1393"/>
      <c r="EB4" s="1393"/>
      <c r="EC4" s="1393"/>
      <c r="ED4" s="1393"/>
      <c r="EF4" s="1393"/>
      <c r="EG4" s="1393"/>
      <c r="EH4" s="1393"/>
      <c r="EI4" s="1393"/>
      <c r="EK4" s="1392"/>
      <c r="EL4" s="1392"/>
      <c r="EM4" s="1392"/>
      <c r="EN4" s="1392"/>
    </row>
    <row r="5" spans="19:144" ht="15">
      <c r="S5" s="1393"/>
      <c r="T5" s="1393"/>
      <c r="U5" s="1393"/>
      <c r="X5" s="1393"/>
      <c r="Y5" s="1393"/>
      <c r="Z5" s="1393"/>
      <c r="AA5" s="1393"/>
      <c r="AC5" s="1393"/>
      <c r="AD5" s="1393"/>
      <c r="AE5" s="1393"/>
      <c r="AF5" s="1393"/>
      <c r="AH5" s="1393"/>
      <c r="AI5" s="1393"/>
      <c r="AJ5" s="1393"/>
      <c r="AK5" s="1393"/>
      <c r="AM5" s="1393"/>
      <c r="AN5" s="1393"/>
      <c r="AO5" s="1393"/>
      <c r="AP5" s="1393"/>
      <c r="AR5" s="1393"/>
      <c r="AS5" s="1393"/>
      <c r="AT5" s="1393"/>
      <c r="AU5" s="1393"/>
      <c r="AW5" s="1393"/>
      <c r="AX5" s="1393"/>
      <c r="AY5" s="1393"/>
      <c r="AZ5" s="1393"/>
      <c r="BC5" s="1393"/>
      <c r="BD5" s="1393"/>
      <c r="BE5" s="1393"/>
      <c r="BF5" s="1393"/>
      <c r="BH5" s="1393"/>
      <c r="BI5" s="1393"/>
      <c r="BJ5" s="1393"/>
      <c r="BK5" s="1393"/>
      <c r="BM5" s="1393"/>
      <c r="BN5" s="1393"/>
      <c r="BO5" s="1393"/>
      <c r="BP5" s="1393"/>
      <c r="BR5" s="1393"/>
      <c r="BS5" s="1393"/>
      <c r="BT5" s="1393"/>
      <c r="BU5" s="1393"/>
      <c r="CL5" s="1393"/>
      <c r="CM5" s="1393"/>
      <c r="CN5" s="1393"/>
      <c r="CQ5" s="1393"/>
      <c r="CR5" s="1393"/>
      <c r="CS5" s="1393"/>
      <c r="CT5" s="1393"/>
      <c r="CV5" s="1393"/>
      <c r="CW5" s="1393"/>
      <c r="CX5" s="1393"/>
      <c r="CY5" s="1393"/>
      <c r="DA5" s="1393"/>
      <c r="DB5" s="1393"/>
      <c r="DC5" s="1393"/>
      <c r="DD5" s="1393"/>
      <c r="DF5" s="1393"/>
      <c r="DG5" s="1393"/>
      <c r="DH5" s="1393"/>
      <c r="DI5" s="1393"/>
      <c r="DK5" s="1393"/>
      <c r="DL5" s="1393"/>
      <c r="DM5" s="1393"/>
      <c r="DN5" s="1393"/>
      <c r="DP5" s="1393"/>
      <c r="DQ5" s="1393"/>
      <c r="DR5" s="1393"/>
      <c r="DS5" s="1393"/>
      <c r="DV5" s="1393"/>
      <c r="DW5" s="1393"/>
      <c r="DX5" s="1393"/>
      <c r="DY5" s="1393"/>
      <c r="EA5" s="1393"/>
      <c r="EB5" s="1393"/>
      <c r="EC5" s="1393"/>
      <c r="ED5" s="1393"/>
      <c r="EF5" s="1393"/>
      <c r="EG5" s="1393"/>
      <c r="EH5" s="1393"/>
      <c r="EI5" s="1393"/>
      <c r="EK5" s="1393"/>
      <c r="EL5" s="1393"/>
      <c r="EM5" s="1393"/>
      <c r="EN5" s="1393"/>
    </row>
    <row r="7" spans="19:144" ht="15">
      <c r="S7" s="241"/>
      <c r="T7" s="242"/>
      <c r="U7" s="242"/>
      <c r="X7" s="241"/>
      <c r="Y7" s="241"/>
      <c r="Z7" s="241"/>
      <c r="AC7" s="241"/>
      <c r="AD7" s="241"/>
      <c r="AE7" s="241"/>
      <c r="AH7" s="241"/>
      <c r="AI7" s="241"/>
      <c r="AJ7" s="241"/>
      <c r="AM7" s="242"/>
      <c r="AN7" s="242"/>
      <c r="AO7" s="242"/>
      <c r="AR7" s="241"/>
      <c r="AS7" s="241"/>
      <c r="AT7" s="241"/>
      <c r="AW7" s="241"/>
      <c r="AX7" s="241"/>
      <c r="AY7" s="241"/>
      <c r="BC7" s="241"/>
      <c r="BD7" s="241"/>
      <c r="BE7" s="241"/>
      <c r="BH7" s="241"/>
      <c r="BI7" s="241"/>
      <c r="BJ7" s="241"/>
      <c r="BM7" s="241"/>
      <c r="BN7" s="241"/>
      <c r="BO7" s="241"/>
      <c r="BR7" s="243"/>
      <c r="BS7" s="241"/>
      <c r="BT7" s="241"/>
      <c r="CL7" s="241"/>
      <c r="CM7" s="242"/>
      <c r="CN7" s="242"/>
      <c r="CQ7" s="241"/>
      <c r="CR7" s="241"/>
      <c r="CS7" s="241"/>
      <c r="CV7" s="241"/>
      <c r="CW7" s="241"/>
      <c r="CX7" s="241"/>
      <c r="DA7" s="241"/>
      <c r="DB7" s="241"/>
      <c r="DC7" s="241"/>
      <c r="DF7" s="242"/>
      <c r="DG7" s="242"/>
      <c r="DH7" s="242"/>
      <c r="DK7" s="241"/>
      <c r="DL7" s="241"/>
      <c r="DM7" s="241"/>
      <c r="DP7" s="241"/>
      <c r="DQ7" s="241"/>
      <c r="DR7" s="241"/>
      <c r="DV7" s="241"/>
      <c r="DW7" s="241"/>
      <c r="DX7" s="241"/>
      <c r="EA7" s="241"/>
      <c r="EB7" s="241"/>
      <c r="EC7" s="241"/>
      <c r="EF7" s="241"/>
      <c r="EG7" s="241"/>
      <c r="EH7" s="241"/>
      <c r="EK7" s="243"/>
      <c r="EL7" s="241"/>
      <c r="EM7" s="241"/>
    </row>
    <row r="8" spans="19:144" ht="15">
      <c r="S8" s="243"/>
      <c r="T8" s="244"/>
      <c r="U8" s="244"/>
      <c r="X8" s="243"/>
      <c r="Y8" s="244"/>
      <c r="Z8" s="244"/>
      <c r="AC8" s="243"/>
      <c r="AD8" s="244"/>
      <c r="AE8" s="244"/>
      <c r="AH8" s="243"/>
      <c r="AI8" s="244"/>
      <c r="AJ8" s="244"/>
      <c r="AM8" s="243"/>
      <c r="AN8" s="244"/>
      <c r="AO8" s="244"/>
      <c r="AR8" s="243"/>
      <c r="AS8" s="244"/>
      <c r="AT8" s="244"/>
      <c r="AW8" s="243"/>
      <c r="AX8" s="244"/>
      <c r="AY8" s="244"/>
      <c r="BC8" s="243"/>
      <c r="BD8" s="244"/>
      <c r="BE8" s="244"/>
      <c r="BH8" s="243"/>
      <c r="BI8" s="244"/>
      <c r="BJ8" s="244"/>
      <c r="BM8" s="243"/>
      <c r="BN8" s="244"/>
      <c r="BO8" s="244"/>
      <c r="BR8" s="243"/>
      <c r="BS8" s="245"/>
      <c r="BT8" s="244"/>
      <c r="CL8" s="243"/>
      <c r="CM8" s="244"/>
      <c r="CN8" s="244"/>
      <c r="CQ8" s="243"/>
      <c r="CR8" s="244"/>
      <c r="CS8" s="244"/>
      <c r="CV8" s="243"/>
      <c r="CW8" s="244"/>
      <c r="CX8" s="244"/>
      <c r="DA8" s="243"/>
      <c r="DB8" s="244"/>
      <c r="DC8" s="244"/>
      <c r="DF8" s="243"/>
      <c r="DG8" s="244"/>
      <c r="DH8" s="244"/>
      <c r="DK8" s="243"/>
      <c r="DL8" s="244"/>
      <c r="DM8" s="244"/>
      <c r="DP8" s="243"/>
      <c r="DQ8" s="244"/>
      <c r="DR8" s="244"/>
      <c r="DV8" s="243"/>
      <c r="DW8" s="244"/>
      <c r="DX8" s="244"/>
      <c r="EA8" s="243"/>
      <c r="EB8" s="244"/>
      <c r="EC8" s="244"/>
      <c r="EF8" s="243"/>
      <c r="EG8" s="244"/>
      <c r="EH8" s="244"/>
      <c r="EK8" s="243"/>
      <c r="EL8" s="244"/>
      <c r="EM8" s="244"/>
    </row>
    <row r="9" spans="19:144" ht="15">
      <c r="S9" s="243"/>
      <c r="T9" s="244"/>
      <c r="U9" s="244"/>
      <c r="X9" s="243"/>
      <c r="Y9" s="244"/>
      <c r="Z9" s="244"/>
      <c r="AC9" s="243"/>
      <c r="AD9" s="244"/>
      <c r="AE9" s="244"/>
      <c r="AH9" s="243"/>
      <c r="AI9" s="244"/>
      <c r="AJ9" s="244"/>
      <c r="AM9" s="243"/>
      <c r="AN9" s="244"/>
      <c r="AO9" s="244"/>
      <c r="AR9" s="243"/>
      <c r="AS9" s="244"/>
      <c r="AT9" s="244"/>
      <c r="BC9" s="243"/>
      <c r="BD9" s="244"/>
      <c r="BE9" s="244"/>
      <c r="BH9" s="243"/>
      <c r="BI9" s="244"/>
      <c r="BJ9" s="244"/>
      <c r="BM9" s="243"/>
      <c r="BN9" s="244"/>
      <c r="BO9" s="244"/>
      <c r="BR9" s="243"/>
      <c r="BS9" s="245"/>
      <c r="BT9" s="244"/>
      <c r="CL9" s="243"/>
      <c r="CM9" s="244"/>
      <c r="CN9" s="244"/>
      <c r="CQ9" s="243"/>
      <c r="CR9" s="244"/>
      <c r="CS9" s="244"/>
      <c r="CV9" s="243"/>
      <c r="CW9" s="244"/>
      <c r="CX9" s="244"/>
      <c r="DA9" s="243"/>
      <c r="DB9" s="244"/>
      <c r="DC9" s="244"/>
      <c r="DF9" s="243"/>
      <c r="DG9" s="244"/>
      <c r="DH9" s="244"/>
      <c r="DK9" s="243"/>
      <c r="DL9" s="244"/>
      <c r="DM9" s="244"/>
      <c r="DV9" s="243"/>
      <c r="DW9" s="244"/>
      <c r="DX9" s="244"/>
      <c r="EA9" s="243"/>
      <c r="EB9" s="244"/>
      <c r="EC9" s="244"/>
      <c r="EF9" s="243"/>
      <c r="EG9" s="244"/>
      <c r="EH9" s="244"/>
      <c r="EK9" s="243"/>
      <c r="EL9" s="244"/>
      <c r="EM9" s="244"/>
    </row>
    <row r="10" spans="19:144" ht="15">
      <c r="S10" s="243"/>
      <c r="T10" s="244"/>
      <c r="U10" s="244"/>
      <c r="X10" s="243"/>
      <c r="Y10" s="244"/>
      <c r="Z10" s="244"/>
      <c r="AC10" s="243"/>
      <c r="AD10" s="244"/>
      <c r="AE10" s="244"/>
      <c r="AH10" s="243"/>
      <c r="AI10" s="244"/>
      <c r="AJ10" s="244"/>
      <c r="AM10" s="243"/>
      <c r="AN10" s="244"/>
      <c r="AO10" s="244"/>
      <c r="AR10" s="243"/>
      <c r="AS10" s="244"/>
      <c r="AT10" s="244"/>
      <c r="BC10" s="243"/>
      <c r="BD10" s="244"/>
      <c r="BE10" s="244"/>
      <c r="BH10" s="243"/>
      <c r="BI10" s="244"/>
      <c r="BJ10" s="244"/>
      <c r="BM10" s="243"/>
      <c r="BN10" s="244"/>
      <c r="BO10" s="244"/>
      <c r="BR10" s="243"/>
      <c r="BS10" s="245"/>
      <c r="BT10" s="244"/>
      <c r="CL10" s="243"/>
      <c r="CM10" s="244"/>
      <c r="CN10" s="244"/>
      <c r="CQ10" s="243"/>
      <c r="CR10" s="244"/>
      <c r="CS10" s="244"/>
      <c r="CV10" s="243"/>
      <c r="CW10" s="244"/>
      <c r="CX10" s="244"/>
      <c r="DA10" s="243"/>
      <c r="DB10" s="244"/>
      <c r="DC10" s="244"/>
      <c r="DF10" s="243"/>
      <c r="DG10" s="244"/>
      <c r="DH10" s="244"/>
      <c r="DK10" s="243"/>
      <c r="DL10" s="244"/>
      <c r="DM10" s="244"/>
      <c r="DV10" s="243"/>
      <c r="DW10" s="244"/>
      <c r="DX10" s="244"/>
      <c r="EA10" s="243"/>
      <c r="EB10" s="244"/>
      <c r="EC10" s="244"/>
      <c r="EF10" s="243"/>
      <c r="EG10" s="244"/>
      <c r="EH10" s="244"/>
      <c r="EK10" s="243"/>
      <c r="EL10" s="244"/>
      <c r="EM10" s="244"/>
    </row>
    <row r="11" spans="19:144" ht="15">
      <c r="S11" s="243"/>
      <c r="T11" s="244"/>
      <c r="U11" s="244"/>
      <c r="X11" s="243"/>
      <c r="Y11" s="244"/>
      <c r="Z11" s="244"/>
      <c r="AC11" s="243"/>
      <c r="AD11" s="244"/>
      <c r="AE11" s="244"/>
      <c r="AH11" s="243"/>
      <c r="AI11" s="244"/>
      <c r="AJ11" s="244"/>
      <c r="AM11" s="243"/>
      <c r="AN11" s="244"/>
      <c r="AO11" s="244"/>
      <c r="AR11" s="243"/>
      <c r="AS11" s="244"/>
      <c r="AT11" s="244"/>
      <c r="BC11" s="243"/>
      <c r="BD11" s="244"/>
      <c r="BE11" s="244"/>
      <c r="BH11" s="243"/>
      <c r="BI11" s="244"/>
      <c r="BJ11" s="244"/>
      <c r="BM11" s="243"/>
      <c r="BN11" s="244"/>
      <c r="BO11" s="244"/>
      <c r="BR11" s="243"/>
      <c r="BS11" s="245"/>
      <c r="BT11" s="244"/>
      <c r="CL11" s="243"/>
      <c r="CM11" s="244"/>
      <c r="CN11" s="244"/>
      <c r="CQ11" s="243"/>
      <c r="CR11" s="244"/>
      <c r="CS11" s="244"/>
      <c r="CV11" s="243"/>
      <c r="CW11" s="244"/>
      <c r="CX11" s="244"/>
      <c r="DA11" s="243"/>
      <c r="DB11" s="244"/>
      <c r="DC11" s="244"/>
      <c r="DF11" s="243"/>
      <c r="DG11" s="244"/>
      <c r="DH11" s="244"/>
      <c r="DK11" s="243"/>
      <c r="DL11" s="244"/>
      <c r="DM11" s="244"/>
      <c r="DV11" s="243"/>
      <c r="DW11" s="244"/>
      <c r="DX11" s="244"/>
      <c r="EA11" s="243"/>
      <c r="EB11" s="244"/>
      <c r="EC11" s="244"/>
      <c r="EF11" s="243"/>
      <c r="EG11" s="244"/>
      <c r="EH11" s="244"/>
    </row>
    <row r="12" spans="19:144" ht="15">
      <c r="S12" s="243"/>
      <c r="T12" s="244"/>
      <c r="U12" s="244"/>
      <c r="X12" s="243"/>
      <c r="Y12" s="244"/>
      <c r="Z12" s="244"/>
      <c r="AC12" s="243"/>
      <c r="AD12" s="244"/>
      <c r="AE12" s="244"/>
      <c r="AH12" s="243"/>
      <c r="AI12" s="244"/>
      <c r="AJ12" s="244"/>
      <c r="AM12" s="243"/>
      <c r="AN12" s="244"/>
      <c r="AO12" s="244"/>
      <c r="AR12" s="243"/>
      <c r="AS12" s="244"/>
      <c r="AT12" s="244"/>
      <c r="BC12" s="243"/>
      <c r="BD12" s="244"/>
      <c r="BE12" s="244"/>
      <c r="BH12" s="243"/>
      <c r="BI12" s="244"/>
      <c r="BJ12" s="244"/>
      <c r="BM12" s="243"/>
      <c r="BN12" s="244"/>
      <c r="BO12" s="244"/>
      <c r="BR12" s="243"/>
      <c r="BS12" s="245"/>
      <c r="BT12" s="244"/>
      <c r="BU12" s="858"/>
      <c r="CL12" s="243"/>
      <c r="CM12" s="244"/>
      <c r="CN12" s="244"/>
      <c r="CQ12" s="243"/>
      <c r="CR12" s="244"/>
      <c r="CS12" s="244"/>
      <c r="CV12" s="243"/>
      <c r="CW12" s="244"/>
      <c r="CX12" s="244"/>
      <c r="DA12" s="243"/>
      <c r="DB12" s="244"/>
      <c r="DC12" s="244"/>
      <c r="DF12" s="243"/>
      <c r="DG12" s="244"/>
      <c r="DH12" s="244"/>
      <c r="DK12" s="243"/>
      <c r="DL12" s="244"/>
      <c r="DM12" s="244"/>
      <c r="DV12" s="243"/>
      <c r="DW12" s="244"/>
      <c r="DX12" s="244"/>
      <c r="EA12" s="243"/>
      <c r="EB12" s="244"/>
      <c r="EC12" s="244"/>
      <c r="EF12" s="243"/>
      <c r="EG12" s="244"/>
      <c r="EH12" s="244"/>
      <c r="EK12" s="1393"/>
      <c r="EL12" s="1393"/>
      <c r="EM12" s="1393"/>
      <c r="EN12" s="1393"/>
    </row>
    <row r="13" spans="19:144" ht="15">
      <c r="S13" s="243"/>
      <c r="T13" s="244"/>
      <c r="U13" s="244"/>
      <c r="X13" s="243"/>
      <c r="Y13" s="244"/>
      <c r="Z13" s="244"/>
      <c r="AC13" s="243"/>
      <c r="AD13" s="244"/>
      <c r="AE13" s="244"/>
      <c r="AH13" s="243"/>
      <c r="AI13" s="244"/>
      <c r="AJ13" s="244"/>
      <c r="AM13" s="243"/>
      <c r="AN13" s="244"/>
      <c r="AO13" s="244"/>
      <c r="AR13" s="243"/>
      <c r="AS13" s="244"/>
      <c r="AT13" s="244"/>
      <c r="BC13" s="243"/>
      <c r="BD13" s="244"/>
      <c r="BE13" s="244"/>
      <c r="BH13" s="243"/>
      <c r="BI13" s="244"/>
      <c r="BJ13" s="244"/>
      <c r="BM13" s="243"/>
      <c r="BN13" s="244"/>
      <c r="BO13" s="244"/>
      <c r="BR13" s="243"/>
      <c r="BS13" s="245"/>
      <c r="BT13" s="244"/>
      <c r="BU13" s="858"/>
      <c r="CQ13" s="243"/>
      <c r="CR13" s="244"/>
      <c r="CS13" s="244"/>
      <c r="DA13" s="243"/>
      <c r="DB13" s="244"/>
      <c r="DC13" s="244"/>
      <c r="DF13" s="243"/>
      <c r="DG13" s="244"/>
      <c r="DH13" s="244"/>
      <c r="DK13" s="243"/>
      <c r="DL13" s="244"/>
      <c r="DM13" s="244"/>
      <c r="EA13" s="243"/>
      <c r="EB13" s="244"/>
      <c r="EC13" s="244"/>
      <c r="EF13" s="243"/>
      <c r="EG13" s="244"/>
      <c r="EH13" s="244"/>
      <c r="EK13" s="1393"/>
      <c r="EL13" s="1393"/>
      <c r="EM13" s="1393"/>
      <c r="EN13" s="1393"/>
    </row>
    <row r="14" spans="19:144" ht="15">
      <c r="S14" s="243"/>
      <c r="T14" s="244"/>
      <c r="U14" s="244"/>
      <c r="X14" s="243"/>
      <c r="Y14" s="244"/>
      <c r="Z14" s="244"/>
      <c r="AC14" s="243"/>
      <c r="AD14" s="244"/>
      <c r="AE14" s="244"/>
      <c r="AF14" s="858"/>
      <c r="AH14" s="243"/>
      <c r="AI14" s="244"/>
      <c r="AJ14" s="244"/>
      <c r="AM14" s="243"/>
      <c r="AN14" s="244"/>
      <c r="AO14" s="244"/>
      <c r="AR14" s="243"/>
      <c r="AS14" s="244"/>
      <c r="AT14" s="244"/>
      <c r="BC14" s="243"/>
      <c r="BD14" s="244"/>
      <c r="BE14" s="244"/>
      <c r="BF14" s="858"/>
      <c r="BH14" s="243"/>
      <c r="BI14" s="244"/>
      <c r="BJ14" s="244"/>
      <c r="BM14" s="243"/>
      <c r="BN14" s="244"/>
      <c r="BO14" s="244"/>
      <c r="BR14" s="243"/>
      <c r="BS14" s="245"/>
      <c r="BT14" s="244"/>
      <c r="BU14" s="858"/>
      <c r="CQ14" s="243"/>
      <c r="CR14" s="244"/>
      <c r="CS14" s="244"/>
      <c r="CV14" s="1393"/>
      <c r="CW14" s="1393"/>
      <c r="CX14" s="1393"/>
      <c r="CY14" s="1393"/>
      <c r="DF14" s="243"/>
      <c r="DG14" s="244"/>
      <c r="DH14" s="244"/>
      <c r="DV14" s="1393"/>
      <c r="DW14" s="1393"/>
      <c r="DX14" s="1393"/>
      <c r="DY14" s="1393"/>
      <c r="EF14" s="243"/>
      <c r="EG14" s="244"/>
      <c r="EH14" s="244"/>
      <c r="EK14" s="1393"/>
      <c r="EL14" s="1393"/>
      <c r="EM14" s="1393"/>
      <c r="EN14" s="1393"/>
    </row>
    <row r="15" spans="19:144" ht="15" customHeight="1">
      <c r="S15" s="243"/>
      <c r="T15" s="244"/>
      <c r="U15" s="244"/>
      <c r="X15" s="241"/>
      <c r="Y15" s="244"/>
      <c r="Z15" s="244"/>
      <c r="AC15" s="243"/>
      <c r="AD15" s="244"/>
      <c r="AE15" s="244"/>
      <c r="AF15" s="246"/>
      <c r="AH15" s="243"/>
      <c r="AI15" s="244"/>
      <c r="AJ15" s="244"/>
      <c r="AK15" s="858"/>
      <c r="AM15" s="243"/>
      <c r="AN15" s="244"/>
      <c r="AO15" s="244"/>
      <c r="AR15" s="243"/>
      <c r="AS15" s="244"/>
      <c r="AT15" s="244"/>
      <c r="AU15" s="858"/>
      <c r="BC15" s="243"/>
      <c r="BD15" s="244"/>
      <c r="BE15" s="244"/>
      <c r="BF15" s="858"/>
      <c r="BH15" s="243"/>
      <c r="BI15" s="244"/>
      <c r="BJ15" s="244"/>
      <c r="BK15" s="858"/>
      <c r="BM15" s="243"/>
      <c r="BN15" s="244"/>
      <c r="BO15" s="244"/>
      <c r="BR15" s="243"/>
      <c r="BS15" s="245"/>
      <c r="BT15" s="244"/>
      <c r="BU15" s="858"/>
      <c r="CL15" s="1394"/>
      <c r="CM15" s="1394"/>
      <c r="CN15" s="1394"/>
      <c r="CQ15" s="241"/>
      <c r="CR15" s="244"/>
      <c r="CS15" s="244"/>
      <c r="CV15" s="246"/>
      <c r="CW15" s="246"/>
      <c r="CX15" s="246"/>
      <c r="CY15" s="246"/>
      <c r="DA15" s="1393"/>
      <c r="DB15" s="1393"/>
      <c r="DC15" s="1393"/>
      <c r="DD15" s="1393"/>
      <c r="DF15" s="243"/>
      <c r="DG15" s="244"/>
      <c r="DH15" s="244"/>
      <c r="DK15" s="1393"/>
      <c r="DL15" s="1393"/>
      <c r="DM15" s="1393"/>
      <c r="DN15" s="1393"/>
      <c r="DV15" s="1393"/>
      <c r="DW15" s="1393"/>
      <c r="DX15" s="1393"/>
      <c r="DY15" s="1393"/>
      <c r="EA15" s="1393"/>
      <c r="EB15" s="1393"/>
      <c r="EC15" s="1393"/>
      <c r="ED15" s="1393"/>
      <c r="EF15" s="243"/>
      <c r="EG15" s="244"/>
      <c r="EH15" s="244"/>
      <c r="EK15" s="1393"/>
      <c r="EL15" s="1393"/>
      <c r="EM15" s="1393"/>
      <c r="EN15" s="1393"/>
    </row>
    <row r="16" spans="19:144" ht="15" customHeight="1">
      <c r="S16" s="243"/>
      <c r="T16" s="244"/>
      <c r="U16" s="244"/>
      <c r="X16" s="241"/>
      <c r="Y16" s="244"/>
      <c r="Z16" s="244"/>
      <c r="AC16" s="243"/>
      <c r="AD16" s="244"/>
      <c r="AE16" s="244"/>
      <c r="AF16" s="858"/>
      <c r="AH16" s="243"/>
      <c r="AI16" s="244"/>
      <c r="AJ16" s="244"/>
      <c r="AK16" s="858"/>
      <c r="AM16" s="243"/>
      <c r="AN16" s="244"/>
      <c r="AO16" s="244"/>
      <c r="AR16" s="243"/>
      <c r="AS16" s="244"/>
      <c r="AT16" s="244"/>
      <c r="AU16" s="858"/>
      <c r="BC16" s="243"/>
      <c r="BD16" s="244"/>
      <c r="BE16" s="244"/>
      <c r="BF16" s="858"/>
      <c r="BH16" s="243"/>
      <c r="BI16" s="244"/>
      <c r="BJ16" s="244"/>
      <c r="BK16" s="858"/>
      <c r="BM16" s="243"/>
      <c r="BN16" s="244"/>
      <c r="BO16" s="244"/>
      <c r="BR16" s="243"/>
      <c r="BS16" s="245"/>
      <c r="BT16" s="244"/>
      <c r="BU16" s="857"/>
      <c r="CL16" s="1394"/>
      <c r="CM16" s="1394"/>
      <c r="CN16" s="1394"/>
      <c r="CQ16" s="241"/>
      <c r="CR16" s="244"/>
      <c r="CS16" s="244"/>
      <c r="CV16" s="1393"/>
      <c r="CW16" s="1393"/>
      <c r="CX16" s="1393"/>
      <c r="CY16" s="1393"/>
      <c r="DA16" s="1393"/>
      <c r="DB16" s="1393"/>
      <c r="DC16" s="1393"/>
      <c r="DD16" s="1393"/>
      <c r="DF16" s="243"/>
      <c r="DG16" s="244"/>
      <c r="DH16" s="244"/>
      <c r="DK16" s="1393"/>
      <c r="DL16" s="1393"/>
      <c r="DM16" s="1393"/>
      <c r="DN16" s="1393"/>
      <c r="DV16" s="1393"/>
      <c r="DW16" s="1393"/>
      <c r="DX16" s="1393"/>
      <c r="DY16" s="1393"/>
      <c r="EA16" s="1393"/>
      <c r="EB16" s="1393"/>
      <c r="EC16" s="1393"/>
      <c r="ED16" s="1393"/>
      <c r="EF16" s="243"/>
      <c r="EG16" s="244"/>
      <c r="EH16" s="244"/>
      <c r="EK16" s="1392"/>
      <c r="EL16" s="1392"/>
      <c r="EM16" s="1392"/>
      <c r="EN16" s="1392"/>
    </row>
    <row r="17" spans="3:144" ht="15">
      <c r="S17" s="243"/>
      <c r="T17" s="244"/>
      <c r="U17" s="244"/>
      <c r="X17" s="241"/>
      <c r="Y17" s="244"/>
      <c r="Z17" s="244"/>
      <c r="AC17" s="243"/>
      <c r="AD17" s="244"/>
      <c r="AE17" s="244"/>
      <c r="AF17" s="858"/>
      <c r="AH17" s="243"/>
      <c r="AI17" s="244"/>
      <c r="AJ17" s="244"/>
      <c r="AK17" s="858"/>
      <c r="AM17" s="243"/>
      <c r="AN17" s="244"/>
      <c r="AO17" s="244"/>
      <c r="AR17" s="243"/>
      <c r="AS17" s="244"/>
      <c r="AT17" s="244"/>
      <c r="AU17" s="858"/>
      <c r="BC17" s="243"/>
      <c r="BD17" s="244"/>
      <c r="BE17" s="244"/>
      <c r="BF17" s="858"/>
      <c r="BH17" s="243"/>
      <c r="BI17" s="244"/>
      <c r="BJ17" s="244"/>
      <c r="BK17" s="858"/>
      <c r="BM17" s="243"/>
      <c r="BN17" s="244"/>
      <c r="BO17" s="244"/>
      <c r="BR17" s="243"/>
      <c r="BS17" s="245"/>
      <c r="BT17" s="244"/>
      <c r="BU17" s="858"/>
      <c r="CL17" s="1393"/>
      <c r="CM17" s="1393"/>
      <c r="CN17" s="1393"/>
      <c r="CQ17" s="241"/>
      <c r="CR17" s="244"/>
      <c r="CS17" s="244"/>
      <c r="CV17" s="1393"/>
      <c r="CW17" s="1393"/>
      <c r="CX17" s="1393"/>
      <c r="CY17" s="1393"/>
      <c r="DA17" s="1393"/>
      <c r="DB17" s="1393"/>
      <c r="DC17" s="1393"/>
      <c r="DD17" s="1393"/>
      <c r="DF17" s="243"/>
      <c r="DG17" s="244"/>
      <c r="DH17" s="244"/>
      <c r="DK17" s="1393"/>
      <c r="DL17" s="1393"/>
      <c r="DM17" s="1393"/>
      <c r="DN17" s="1393"/>
      <c r="DV17" s="1393"/>
      <c r="DW17" s="1393"/>
      <c r="DX17" s="1393"/>
      <c r="DY17" s="1393"/>
      <c r="EA17" s="1393"/>
      <c r="EB17" s="1393"/>
      <c r="EC17" s="1393"/>
      <c r="ED17" s="1393"/>
      <c r="EF17" s="243"/>
      <c r="EG17" s="244"/>
      <c r="EH17" s="244"/>
      <c r="EK17" s="1393"/>
      <c r="EL17" s="1393"/>
      <c r="EM17" s="1393"/>
      <c r="EN17" s="1393"/>
    </row>
    <row r="18" spans="3:144" ht="18">
      <c r="N18" s="860"/>
      <c r="S18" s="859"/>
      <c r="T18" s="247"/>
      <c r="U18" s="247"/>
      <c r="X18" s="241"/>
      <c r="Y18" s="244"/>
      <c r="Z18" s="244"/>
      <c r="AC18" s="243"/>
      <c r="AD18" s="244"/>
      <c r="AE18" s="244"/>
      <c r="AF18" s="858"/>
      <c r="AH18" s="243"/>
      <c r="AI18" s="244"/>
      <c r="AJ18" s="244"/>
      <c r="AK18" s="858"/>
      <c r="AM18" s="243"/>
      <c r="AN18" s="244"/>
      <c r="AO18" s="244"/>
      <c r="AR18" s="243"/>
      <c r="AS18" s="244"/>
      <c r="AT18" s="244"/>
      <c r="AU18" s="858"/>
      <c r="BC18" s="243"/>
      <c r="BD18" s="244"/>
      <c r="BE18" s="244"/>
      <c r="BF18" s="858"/>
      <c r="BH18" s="243"/>
      <c r="BI18" s="244"/>
      <c r="BJ18" s="244"/>
      <c r="BK18" s="858"/>
      <c r="BM18" s="243"/>
      <c r="BN18" s="244"/>
      <c r="BO18" s="244"/>
      <c r="BR18" s="243"/>
      <c r="BS18" s="245"/>
      <c r="BT18" s="244"/>
      <c r="CL18" s="1393"/>
      <c r="CM18" s="1393"/>
      <c r="CN18" s="1393"/>
      <c r="CQ18" s="241"/>
      <c r="CR18" s="244"/>
      <c r="CS18" s="244"/>
      <c r="CV18" s="1393"/>
      <c r="CW18" s="1393"/>
      <c r="CX18" s="1393"/>
      <c r="CY18" s="1393"/>
      <c r="DA18" s="1393"/>
      <c r="DB18" s="1393"/>
      <c r="DC18" s="1393"/>
      <c r="DD18" s="1393"/>
      <c r="DF18" s="243"/>
      <c r="DG18" s="244"/>
      <c r="DH18" s="244"/>
      <c r="DK18" s="1393"/>
      <c r="DL18" s="1393"/>
      <c r="DM18" s="1393"/>
      <c r="DN18" s="1393"/>
      <c r="DV18" s="1393"/>
      <c r="DW18" s="1393"/>
      <c r="DX18" s="1393"/>
      <c r="DY18" s="1393"/>
      <c r="EA18" s="1393"/>
      <c r="EB18" s="1393"/>
      <c r="EC18" s="1393"/>
      <c r="ED18" s="1393"/>
      <c r="EF18" s="243"/>
      <c r="EG18" s="244"/>
      <c r="EH18" s="244"/>
    </row>
    <row r="19" spans="3:144" ht="15">
      <c r="S19" s="1395"/>
      <c r="T19" s="1395"/>
      <c r="U19" s="1395"/>
      <c r="X19" s="241"/>
      <c r="Y19" s="244"/>
      <c r="Z19" s="244"/>
      <c r="AC19" s="243"/>
      <c r="AD19" s="244"/>
      <c r="AE19" s="244"/>
      <c r="AF19" s="858"/>
      <c r="AH19" s="1393"/>
      <c r="AI19" s="1393"/>
      <c r="AJ19" s="1393"/>
      <c r="AK19" s="1393"/>
      <c r="AM19" s="243"/>
      <c r="AN19" s="244"/>
      <c r="AO19" s="244"/>
      <c r="AR19" s="243"/>
      <c r="AS19" s="244"/>
      <c r="AT19" s="244"/>
      <c r="AU19" s="858"/>
      <c r="BC19" s="243"/>
      <c r="BD19" s="244"/>
      <c r="BE19" s="244"/>
      <c r="BF19" s="858"/>
      <c r="BH19" s="243"/>
      <c r="BI19" s="244"/>
      <c r="BJ19" s="244"/>
      <c r="BK19" s="858"/>
      <c r="BM19" s="243"/>
      <c r="BN19" s="244"/>
      <c r="BO19" s="244"/>
      <c r="BR19" s="243"/>
      <c r="BS19" s="245"/>
      <c r="BT19" s="244"/>
      <c r="CL19" s="1393"/>
      <c r="CM19" s="1393"/>
      <c r="CN19" s="1393"/>
      <c r="CQ19" s="241"/>
      <c r="CR19" s="244"/>
      <c r="CS19" s="244"/>
      <c r="CV19" s="1393"/>
      <c r="CW19" s="1393"/>
      <c r="CX19" s="1393"/>
      <c r="CY19" s="1393"/>
      <c r="DA19" s="1393"/>
      <c r="DB19" s="1393"/>
      <c r="DC19" s="1393"/>
      <c r="DD19" s="1393"/>
      <c r="DF19" s="243"/>
      <c r="DG19" s="244"/>
      <c r="DH19" s="244"/>
      <c r="DK19" s="1393"/>
      <c r="DL19" s="1393"/>
      <c r="DM19" s="1393"/>
      <c r="DN19" s="1393"/>
      <c r="DV19" s="1393"/>
      <c r="DW19" s="1393"/>
      <c r="DX19" s="1393"/>
      <c r="DY19" s="1393"/>
      <c r="EA19" s="1393"/>
      <c r="EB19" s="1393"/>
      <c r="EC19" s="1393"/>
      <c r="ED19" s="1393"/>
      <c r="EF19" s="243"/>
      <c r="EG19" s="244"/>
      <c r="EH19" s="244"/>
      <c r="EK19" s="241"/>
      <c r="EL19" s="241"/>
      <c r="EM19" s="241"/>
    </row>
    <row r="20" spans="3:144" ht="15">
      <c r="S20" s="1393"/>
      <c r="T20" s="1393"/>
      <c r="U20" s="1393"/>
      <c r="X20" s="241"/>
      <c r="Y20" s="244"/>
      <c r="Z20" s="244"/>
      <c r="AC20" s="243"/>
      <c r="AD20" s="244"/>
      <c r="AE20" s="244"/>
      <c r="AH20" s="1393"/>
      <c r="AI20" s="1393"/>
      <c r="AJ20" s="1393"/>
      <c r="AK20" s="1393"/>
      <c r="AM20" s="243"/>
      <c r="AN20" s="244"/>
      <c r="AO20" s="244"/>
      <c r="AR20" s="243"/>
      <c r="AS20" s="244"/>
      <c r="AT20" s="244"/>
      <c r="AU20" s="858"/>
      <c r="BC20" s="243"/>
      <c r="BD20" s="244"/>
      <c r="BE20" s="244"/>
      <c r="BH20" s="243"/>
      <c r="BI20" s="244"/>
      <c r="BJ20" s="244"/>
      <c r="BK20" s="858"/>
      <c r="BM20" s="243"/>
      <c r="BN20" s="244"/>
      <c r="BO20" s="244"/>
      <c r="BR20" s="243"/>
      <c r="BS20" s="245"/>
      <c r="BT20" s="244"/>
      <c r="CL20" s="1393"/>
      <c r="CM20" s="1393"/>
      <c r="CN20" s="1393"/>
      <c r="CQ20" s="241"/>
      <c r="CR20" s="244"/>
      <c r="CS20" s="244"/>
      <c r="DA20" s="1393"/>
      <c r="DB20" s="1393"/>
      <c r="DC20" s="1393"/>
      <c r="DD20" s="1393"/>
      <c r="DF20" s="243"/>
      <c r="DG20" s="244"/>
      <c r="DH20" s="244"/>
      <c r="DK20" s="1393"/>
      <c r="DL20" s="1393"/>
      <c r="DM20" s="1393"/>
      <c r="DN20" s="1393"/>
      <c r="EA20" s="1393"/>
      <c r="EB20" s="1393"/>
      <c r="EC20" s="1393"/>
      <c r="ED20" s="1393"/>
      <c r="EF20" s="243"/>
      <c r="EG20" s="244"/>
      <c r="EH20" s="244"/>
      <c r="EK20" s="243"/>
      <c r="EL20" s="244"/>
      <c r="EM20" s="244"/>
    </row>
    <row r="21" spans="3:144" ht="15">
      <c r="X21" s="241"/>
      <c r="Y21" s="244"/>
      <c r="Z21" s="244"/>
      <c r="AC21" s="248"/>
      <c r="AD21" s="248"/>
      <c r="AE21" s="248"/>
      <c r="AM21" s="243"/>
      <c r="AN21" s="244"/>
      <c r="AO21" s="244"/>
      <c r="AR21" s="243"/>
      <c r="AS21" s="244"/>
      <c r="AT21" s="244"/>
      <c r="BC21" s="243"/>
      <c r="BD21" s="244"/>
      <c r="BE21" s="244"/>
      <c r="BH21" s="243"/>
      <c r="BI21" s="244"/>
      <c r="BJ21" s="244"/>
      <c r="BM21" s="243"/>
      <c r="BN21" s="244"/>
      <c r="BO21" s="244"/>
      <c r="BR21" s="243"/>
      <c r="BS21" s="245"/>
      <c r="BT21" s="244"/>
      <c r="CQ21" s="241"/>
      <c r="CR21" s="244"/>
      <c r="CS21" s="244"/>
      <c r="CV21" s="241"/>
      <c r="CW21" s="241"/>
      <c r="CX21" s="241"/>
      <c r="DF21" s="243"/>
      <c r="DG21" s="244"/>
      <c r="DH21" s="244"/>
      <c r="DV21" s="241"/>
      <c r="DW21" s="241"/>
      <c r="DX21" s="241"/>
      <c r="EF21" s="243"/>
      <c r="EG21" s="244"/>
      <c r="EH21" s="244"/>
      <c r="EK21" s="243"/>
      <c r="EL21" s="244"/>
      <c r="EM21" s="244"/>
    </row>
    <row r="22" spans="3:144" ht="15">
      <c r="S22" s="248"/>
      <c r="T22" s="248"/>
      <c r="U22" s="248"/>
      <c r="X22" s="241"/>
      <c r="Y22" s="244"/>
      <c r="Z22" s="244"/>
      <c r="AH22" s="248"/>
      <c r="AI22" s="248"/>
      <c r="AJ22" s="248"/>
      <c r="AM22" s="243"/>
      <c r="AN22" s="244"/>
      <c r="AO22" s="244"/>
      <c r="AR22" s="243"/>
      <c r="AS22" s="244"/>
      <c r="AT22" s="244"/>
      <c r="BC22" s="243"/>
      <c r="BD22" s="244"/>
      <c r="BE22" s="244"/>
      <c r="BH22" s="859"/>
      <c r="BI22" s="247"/>
      <c r="BJ22" s="247"/>
      <c r="BM22" s="243"/>
      <c r="BN22" s="244"/>
      <c r="BO22" s="244"/>
      <c r="BR22" s="243"/>
      <c r="BS22" s="245"/>
      <c r="BT22" s="244"/>
      <c r="CL22" s="241"/>
      <c r="CM22" s="241"/>
      <c r="CN22" s="241"/>
      <c r="CQ22" s="241"/>
      <c r="CR22" s="244"/>
      <c r="CS22" s="244"/>
      <c r="CV22" s="243"/>
      <c r="CW22" s="244"/>
      <c r="CX22" s="244"/>
      <c r="DA22" s="241"/>
      <c r="DB22" s="241"/>
      <c r="DC22" s="241"/>
      <c r="DF22" s="243"/>
      <c r="DG22" s="244"/>
      <c r="DH22" s="244"/>
      <c r="DK22" s="243"/>
      <c r="DL22" s="241"/>
      <c r="DM22" s="241"/>
      <c r="DV22" s="243"/>
      <c r="DW22" s="244"/>
      <c r="DX22" s="244"/>
      <c r="EA22" s="241"/>
      <c r="EB22" s="241"/>
      <c r="EC22" s="241"/>
      <c r="EF22" s="243"/>
      <c r="EG22" s="244"/>
      <c r="EH22" s="244"/>
      <c r="EK22" s="243"/>
      <c r="EL22" s="244"/>
      <c r="EM22" s="244"/>
    </row>
    <row r="23" spans="3:144" ht="15">
      <c r="X23" s="241"/>
      <c r="Y23" s="244"/>
      <c r="Z23" s="244"/>
      <c r="AM23" s="243"/>
      <c r="AN23" s="244"/>
      <c r="AO23" s="244"/>
      <c r="AR23" s="243"/>
      <c r="AS23" s="244"/>
      <c r="AT23" s="244"/>
      <c r="BC23" s="243"/>
      <c r="BD23" s="249"/>
      <c r="BE23" s="244"/>
      <c r="BH23" s="859"/>
      <c r="BI23" s="247"/>
      <c r="BJ23" s="247"/>
      <c r="BM23" s="243"/>
      <c r="BN23" s="244"/>
      <c r="BO23" s="244"/>
      <c r="BR23" s="250"/>
      <c r="BS23" s="251"/>
      <c r="BT23" s="251"/>
      <c r="CL23" s="243"/>
      <c r="CM23" s="244"/>
      <c r="CN23" s="244"/>
      <c r="CQ23" s="241"/>
      <c r="CR23" s="244"/>
      <c r="CS23" s="244"/>
      <c r="CV23" s="243"/>
      <c r="CW23" s="244"/>
      <c r="CX23" s="244"/>
      <c r="DA23" s="243"/>
      <c r="DB23" s="244"/>
      <c r="DC23" s="244"/>
      <c r="DF23" s="243"/>
      <c r="DG23" s="244"/>
      <c r="DH23" s="244"/>
      <c r="DK23" s="243"/>
      <c r="DL23" s="244"/>
      <c r="DM23" s="244"/>
      <c r="DV23" s="243"/>
      <c r="DW23" s="244"/>
      <c r="DX23" s="244"/>
      <c r="EA23" s="243"/>
      <c r="EB23" s="244"/>
      <c r="EC23" s="244"/>
      <c r="EF23" s="243"/>
      <c r="EG23" s="244"/>
      <c r="EH23" s="244"/>
    </row>
    <row r="24" spans="3:144" ht="15">
      <c r="X24" s="241"/>
      <c r="Y24" s="244"/>
      <c r="Z24" s="244"/>
      <c r="AM24" s="859"/>
      <c r="AR24" s="243"/>
      <c r="AS24" s="244"/>
      <c r="AT24" s="244"/>
      <c r="BC24" s="243"/>
      <c r="BD24" s="249"/>
      <c r="BE24" s="244"/>
      <c r="BH24" s="247"/>
      <c r="BI24" s="247"/>
      <c r="BJ24" s="247"/>
      <c r="BM24" s="243"/>
      <c r="BN24" s="244"/>
      <c r="BO24" s="244"/>
      <c r="BR24" s="859"/>
      <c r="BS24" s="248"/>
      <c r="BT24" s="248"/>
      <c r="BU24" s="858"/>
      <c r="CL24" s="243"/>
      <c r="CM24" s="244"/>
      <c r="CN24" s="244"/>
      <c r="CQ24" s="241"/>
      <c r="CR24" s="244"/>
      <c r="CS24" s="244"/>
      <c r="CV24" s="243"/>
      <c r="CW24" s="244"/>
      <c r="CX24" s="244"/>
      <c r="DA24" s="243"/>
      <c r="DB24" s="244"/>
      <c r="DC24" s="244"/>
      <c r="DF24" s="243"/>
      <c r="DG24" s="244"/>
      <c r="DH24" s="244"/>
      <c r="DK24" s="243"/>
      <c r="DL24" s="244"/>
      <c r="DM24" s="244"/>
      <c r="DV24" s="243"/>
      <c r="DW24" s="244"/>
      <c r="DX24" s="244"/>
      <c r="EA24" s="243"/>
      <c r="EB24" s="244"/>
      <c r="EC24" s="244"/>
      <c r="EF24" s="243"/>
      <c r="EG24" s="244"/>
      <c r="EH24" s="244"/>
      <c r="EK24" s="1393"/>
      <c r="EL24" s="1393"/>
      <c r="EM24" s="1393"/>
      <c r="EN24" s="1393"/>
    </row>
    <row r="25" spans="3:144" ht="15">
      <c r="X25" s="241"/>
      <c r="Y25" s="244"/>
      <c r="Z25" s="244"/>
      <c r="AM25" s="859"/>
      <c r="AR25" s="243"/>
      <c r="AS25" s="244"/>
      <c r="AT25" s="244"/>
      <c r="BM25" s="243"/>
      <c r="BN25" s="244"/>
      <c r="BO25" s="244"/>
      <c r="BR25" s="859"/>
      <c r="BS25" s="248"/>
      <c r="BT25" s="248"/>
      <c r="BU25" s="858"/>
      <c r="CL25" s="243"/>
      <c r="CM25" s="244"/>
      <c r="CN25" s="244"/>
      <c r="CQ25" s="241"/>
      <c r="CR25" s="244"/>
      <c r="CS25" s="244"/>
      <c r="CV25" s="243"/>
      <c r="CW25" s="244"/>
      <c r="CX25" s="244"/>
      <c r="DA25" s="243"/>
      <c r="DB25" s="244"/>
      <c r="DC25" s="244"/>
      <c r="DF25" s="243"/>
      <c r="DG25" s="244"/>
      <c r="DH25" s="244"/>
      <c r="DK25" s="243"/>
      <c r="DL25" s="244"/>
      <c r="DM25" s="244"/>
      <c r="DV25" s="243"/>
      <c r="DW25" s="244"/>
      <c r="DX25" s="244"/>
      <c r="EA25" s="243"/>
      <c r="EB25" s="244"/>
      <c r="EC25" s="244"/>
      <c r="EF25" s="243"/>
      <c r="EG25" s="244"/>
      <c r="EH25" s="244"/>
      <c r="EK25" s="1393"/>
      <c r="EL25" s="1393"/>
      <c r="EM25" s="1393"/>
      <c r="EN25" s="1393"/>
    </row>
    <row r="26" spans="3:144" ht="15">
      <c r="X26" s="241"/>
      <c r="Y26" s="244"/>
      <c r="Z26" s="244"/>
      <c r="AR26" s="243"/>
      <c r="AS26" s="244"/>
      <c r="AT26" s="244"/>
      <c r="BM26" s="252"/>
      <c r="BN26" s="253"/>
      <c r="BO26" s="253"/>
      <c r="BR26" s="859"/>
      <c r="BS26" s="254"/>
      <c r="BT26" s="248"/>
      <c r="BU26" s="858"/>
      <c r="CL26" s="243"/>
      <c r="CM26" s="244"/>
      <c r="CN26" s="244"/>
      <c r="CQ26" s="241"/>
      <c r="CR26" s="244"/>
      <c r="CS26" s="244"/>
      <c r="CV26" s="243"/>
      <c r="CW26" s="244"/>
      <c r="CX26" s="244"/>
      <c r="DA26" s="243"/>
      <c r="DB26" s="244"/>
      <c r="DC26" s="244"/>
      <c r="DK26" s="243"/>
      <c r="DL26" s="244"/>
      <c r="DM26" s="244"/>
      <c r="DV26" s="243"/>
      <c r="DW26" s="244"/>
      <c r="DX26" s="244"/>
      <c r="EA26" s="243"/>
      <c r="EB26" s="244"/>
      <c r="EC26" s="244"/>
      <c r="EF26" s="252"/>
      <c r="EG26" s="253"/>
      <c r="EH26" s="253"/>
      <c r="EK26" s="1393"/>
      <c r="EL26" s="1393"/>
      <c r="EM26" s="1393"/>
      <c r="EN26" s="1393"/>
    </row>
    <row r="27" spans="3:144" ht="15">
      <c r="X27" s="241"/>
      <c r="Y27" s="244"/>
      <c r="Z27" s="244"/>
      <c r="AC27" s="1393"/>
      <c r="AD27" s="1393"/>
      <c r="AE27" s="1393"/>
      <c r="AF27" s="1393"/>
      <c r="AR27" s="1393"/>
      <c r="AS27" s="1393"/>
      <c r="AT27" s="1393"/>
      <c r="AU27" s="1393"/>
      <c r="BC27" s="1393"/>
      <c r="BD27" s="1393"/>
      <c r="BE27" s="1393"/>
      <c r="BF27" s="1393"/>
      <c r="BR27" s="859"/>
      <c r="BS27" s="248"/>
      <c r="BT27" s="248"/>
      <c r="BU27" s="858"/>
      <c r="CQ27" s="241"/>
      <c r="CR27" s="244"/>
      <c r="CS27" s="244"/>
      <c r="CV27" s="1393"/>
      <c r="CW27" s="1393"/>
      <c r="CX27" s="1393"/>
      <c r="CY27" s="1393"/>
      <c r="DK27" s="1393"/>
      <c r="DL27" s="1393"/>
      <c r="DM27" s="1393"/>
      <c r="DN27" s="1393"/>
      <c r="DV27" s="1393"/>
      <c r="DW27" s="1393"/>
      <c r="DX27" s="1393"/>
      <c r="DY27" s="1393"/>
      <c r="EK27" s="1393"/>
      <c r="EL27" s="1393"/>
      <c r="EM27" s="1393"/>
      <c r="EN27" s="1393"/>
    </row>
    <row r="28" spans="3:144" ht="15.75" customHeight="1">
      <c r="C28" s="255"/>
      <c r="X28" s="248"/>
      <c r="AC28" s="1393"/>
      <c r="AD28" s="1393"/>
      <c r="AE28" s="1393"/>
      <c r="AF28" s="1393"/>
      <c r="AR28" s="1394"/>
      <c r="AS28" s="1394"/>
      <c r="AT28" s="1394"/>
      <c r="AU28" s="1394"/>
      <c r="BC28" s="1393"/>
      <c r="BD28" s="1393"/>
      <c r="BE28" s="1393"/>
      <c r="BF28" s="1393"/>
      <c r="BH28" s="1393"/>
      <c r="BI28" s="1393"/>
      <c r="BJ28" s="1393"/>
      <c r="BK28" s="1393"/>
      <c r="BR28" s="247"/>
      <c r="BS28" s="247"/>
      <c r="BT28" s="247"/>
      <c r="CQ28" s="241"/>
      <c r="CR28" s="244"/>
      <c r="CS28" s="244"/>
      <c r="CV28" s="1393"/>
      <c r="CW28" s="1393"/>
      <c r="CX28" s="1393"/>
      <c r="CY28" s="1393"/>
      <c r="DK28" s="1393"/>
      <c r="DL28" s="1393"/>
      <c r="DM28" s="1393"/>
      <c r="DN28" s="1393"/>
      <c r="DV28" s="1393"/>
      <c r="DW28" s="1393"/>
      <c r="DX28" s="1393"/>
      <c r="DY28" s="1393"/>
      <c r="EA28" s="1393"/>
      <c r="EB28" s="1393"/>
      <c r="EC28" s="1393"/>
      <c r="ED28" s="1393"/>
    </row>
    <row r="29" spans="3:144" ht="15">
      <c r="X29" s="248"/>
      <c r="AC29" s="1393"/>
      <c r="AD29" s="1393"/>
      <c r="AE29" s="1393"/>
      <c r="AF29" s="1393"/>
      <c r="AR29" s="1393"/>
      <c r="AS29" s="1393"/>
      <c r="AT29" s="1393"/>
      <c r="AU29" s="1393"/>
      <c r="BC29" s="1393"/>
      <c r="BD29" s="1393"/>
      <c r="BE29" s="1393"/>
      <c r="BF29" s="1393"/>
      <c r="BH29" s="1393"/>
      <c r="BI29" s="1393"/>
      <c r="BJ29" s="1393"/>
      <c r="BK29" s="1393"/>
      <c r="BR29" s="859"/>
      <c r="BS29" s="248"/>
      <c r="BT29" s="248"/>
      <c r="CQ29" s="241"/>
      <c r="CR29" s="244"/>
      <c r="CS29" s="244"/>
      <c r="CV29" s="1393"/>
      <c r="CW29" s="1393"/>
      <c r="CX29" s="1393"/>
      <c r="CY29" s="1393"/>
      <c r="DK29" s="1393"/>
      <c r="DL29" s="1393"/>
      <c r="DM29" s="1393"/>
      <c r="DN29" s="1393"/>
      <c r="DV29" s="1393"/>
      <c r="DW29" s="1393"/>
      <c r="DX29" s="1393"/>
      <c r="DY29" s="1393"/>
      <c r="EA29" s="1393"/>
      <c r="EB29" s="1393"/>
      <c r="EC29" s="1393"/>
      <c r="ED29" s="1393"/>
      <c r="EK29" s="243"/>
      <c r="EL29" s="241"/>
      <c r="EM29" s="241"/>
    </row>
    <row r="30" spans="3:144" ht="15">
      <c r="AC30" s="1393"/>
      <c r="AD30" s="1393"/>
      <c r="AE30" s="1393"/>
      <c r="AF30" s="1393"/>
      <c r="AR30" s="1393"/>
      <c r="AS30" s="1393"/>
      <c r="AT30" s="1393"/>
      <c r="AU30" s="1393"/>
      <c r="BC30" s="1393"/>
      <c r="BD30" s="1393"/>
      <c r="BE30" s="1393"/>
      <c r="BF30" s="1393"/>
      <c r="BH30" s="1393"/>
      <c r="BI30" s="1393"/>
      <c r="BJ30" s="1393"/>
      <c r="BK30" s="1393"/>
      <c r="CV30" s="1393"/>
      <c r="CW30" s="1393"/>
      <c r="CX30" s="1393"/>
      <c r="CY30" s="1393"/>
      <c r="DK30" s="1393"/>
      <c r="DL30" s="1393"/>
      <c r="DM30" s="1393"/>
      <c r="DN30" s="1393"/>
      <c r="DV30" s="1393"/>
      <c r="DW30" s="1393"/>
      <c r="DX30" s="1393"/>
      <c r="DY30" s="1393"/>
      <c r="EA30" s="1393"/>
      <c r="EB30" s="1393"/>
      <c r="EC30" s="1393"/>
      <c r="ED30" s="1393"/>
      <c r="EK30" s="243"/>
      <c r="EL30" s="244"/>
      <c r="EM30" s="244"/>
    </row>
    <row r="31" spans="3:144" ht="15">
      <c r="AC31" s="1393"/>
      <c r="AD31" s="1393"/>
      <c r="AE31" s="1393"/>
      <c r="AF31" s="1393"/>
      <c r="AR31" s="1393"/>
      <c r="AS31" s="1393"/>
      <c r="AT31" s="1393"/>
      <c r="AU31" s="1393"/>
      <c r="BC31" s="1393"/>
      <c r="BD31" s="1393"/>
      <c r="BE31" s="1393"/>
      <c r="BF31" s="1393"/>
      <c r="BH31" s="1393"/>
      <c r="BI31" s="1393"/>
      <c r="BJ31" s="1393"/>
      <c r="BK31" s="1393"/>
      <c r="CV31" s="1393"/>
      <c r="CW31" s="1393"/>
      <c r="CX31" s="1393"/>
      <c r="CY31" s="1393"/>
      <c r="DK31" s="1393"/>
      <c r="DL31" s="1393"/>
      <c r="DM31" s="1393"/>
      <c r="DN31" s="1393"/>
      <c r="DV31" s="1393"/>
      <c r="DW31" s="1393"/>
      <c r="DX31" s="1393"/>
      <c r="DY31" s="1393"/>
      <c r="EA31" s="1393"/>
      <c r="EB31" s="1393"/>
      <c r="EC31" s="1393"/>
      <c r="ED31" s="1393"/>
      <c r="EK31" s="243"/>
      <c r="EL31" s="244"/>
      <c r="EM31" s="244"/>
    </row>
    <row r="32" spans="3:144" ht="15" customHeight="1">
      <c r="C32" s="255"/>
      <c r="AR32" s="1393"/>
      <c r="AS32" s="1393"/>
      <c r="AT32" s="1393"/>
      <c r="AU32" s="1393"/>
      <c r="BC32" s="1393"/>
      <c r="BD32" s="1393"/>
      <c r="BE32" s="1393"/>
      <c r="BF32" s="1393"/>
      <c r="BH32" s="1393"/>
      <c r="BI32" s="1393"/>
      <c r="BJ32" s="1393"/>
      <c r="BK32" s="1393"/>
      <c r="BR32" s="1394"/>
      <c r="BS32" s="1394"/>
      <c r="BT32" s="1394"/>
      <c r="BU32" s="1394"/>
      <c r="EA32" s="1393"/>
      <c r="EB32" s="1393"/>
      <c r="EC32" s="1393"/>
      <c r="ED32" s="1393"/>
      <c r="EK32" s="243"/>
      <c r="EL32" s="244"/>
      <c r="EM32" s="244"/>
    </row>
    <row r="33" spans="29:144" ht="15" customHeight="1">
      <c r="AC33" s="248"/>
      <c r="AD33" s="248"/>
      <c r="AE33" s="248"/>
      <c r="AR33" s="1393"/>
      <c r="AS33" s="1393"/>
      <c r="AT33" s="1393"/>
      <c r="AU33" s="1393"/>
      <c r="BC33" s="241"/>
      <c r="BD33" s="241"/>
      <c r="BE33" s="241"/>
      <c r="BH33" s="1393"/>
      <c r="BI33" s="1393"/>
      <c r="BJ33" s="1393"/>
      <c r="BK33" s="1393"/>
      <c r="BR33" s="1393"/>
      <c r="BS33" s="1393"/>
      <c r="BT33" s="1393"/>
      <c r="BU33" s="1393"/>
      <c r="CV33" s="241"/>
      <c r="CW33" s="241"/>
      <c r="CX33" s="241"/>
      <c r="DK33" s="241"/>
      <c r="DL33" s="241"/>
      <c r="DM33" s="241"/>
      <c r="DV33" s="241"/>
      <c r="DW33" s="241"/>
      <c r="DX33" s="241"/>
      <c r="EA33" s="1393"/>
      <c r="EB33" s="1393"/>
      <c r="EC33" s="1393"/>
      <c r="ED33" s="1393"/>
    </row>
    <row r="34" spans="29:144" ht="15" customHeight="1">
      <c r="AR34" s="1393"/>
      <c r="AS34" s="1393"/>
      <c r="AT34" s="1393"/>
      <c r="AU34" s="1393"/>
      <c r="BC34" s="243"/>
      <c r="BD34" s="244"/>
      <c r="BE34" s="244"/>
      <c r="BR34" s="1393"/>
      <c r="BS34" s="1393"/>
      <c r="BT34" s="1393"/>
      <c r="BU34" s="1393"/>
      <c r="CV34" s="243"/>
      <c r="CW34" s="244"/>
      <c r="CX34" s="244"/>
      <c r="DK34" s="243"/>
      <c r="DL34" s="244"/>
      <c r="DM34" s="244"/>
      <c r="DV34" s="243"/>
      <c r="DW34" s="244"/>
      <c r="DX34" s="244"/>
      <c r="EK34" s="1393"/>
      <c r="EL34" s="1393"/>
      <c r="EM34" s="1393"/>
      <c r="EN34" s="1393"/>
    </row>
    <row r="35" spans="29:144" ht="15" customHeight="1">
      <c r="AR35" s="1393"/>
      <c r="AS35" s="1393"/>
      <c r="AT35" s="1393"/>
      <c r="AU35" s="1393"/>
      <c r="BC35" s="243"/>
      <c r="BD35" s="244"/>
      <c r="BE35" s="244"/>
      <c r="BH35" s="248"/>
      <c r="BI35" s="248"/>
      <c r="BJ35" s="248"/>
      <c r="BR35" s="1393"/>
      <c r="BS35" s="1393"/>
      <c r="BT35" s="1393"/>
      <c r="BU35" s="1393"/>
      <c r="CV35" s="243"/>
      <c r="CW35" s="244"/>
      <c r="CX35" s="244"/>
      <c r="DK35" s="243"/>
      <c r="DL35" s="244"/>
      <c r="DM35" s="244"/>
      <c r="DV35" s="243"/>
      <c r="DW35" s="244"/>
      <c r="DX35" s="244"/>
      <c r="EA35" s="241"/>
      <c r="EB35" s="241"/>
      <c r="EC35" s="241"/>
      <c r="EK35" s="1393"/>
      <c r="EL35" s="1393"/>
      <c r="EM35" s="1393"/>
      <c r="EN35" s="1393"/>
    </row>
    <row r="36" spans="29:144" ht="15" customHeight="1">
      <c r="BR36" s="1393"/>
      <c r="BS36" s="1393"/>
      <c r="BT36" s="1393"/>
      <c r="BU36" s="1393"/>
      <c r="CV36" s="243"/>
      <c r="CW36" s="244"/>
      <c r="CX36" s="244"/>
      <c r="DK36" s="243"/>
      <c r="DL36" s="244"/>
      <c r="DM36" s="244"/>
      <c r="DV36" s="243"/>
      <c r="DW36" s="244"/>
      <c r="DX36" s="244"/>
      <c r="EA36" s="243"/>
      <c r="EB36" s="244"/>
      <c r="EC36" s="244"/>
      <c r="EK36" s="1393"/>
      <c r="EL36" s="1393"/>
      <c r="EM36" s="1393"/>
      <c r="EN36" s="1393"/>
    </row>
    <row r="37" spans="29:144" ht="15" customHeight="1">
      <c r="AR37" s="241"/>
      <c r="AS37" s="241"/>
      <c r="AT37" s="241"/>
      <c r="BR37" s="1393"/>
      <c r="BS37" s="1393"/>
      <c r="BT37" s="1393"/>
      <c r="BU37" s="1393"/>
      <c r="DK37" s="243"/>
      <c r="DL37" s="244"/>
      <c r="DM37" s="244"/>
      <c r="DV37" s="243"/>
      <c r="DW37" s="244"/>
      <c r="DX37" s="244"/>
      <c r="EA37" s="243"/>
      <c r="EB37" s="244"/>
      <c r="EC37" s="244"/>
      <c r="EK37" s="1393"/>
      <c r="EL37" s="1393"/>
      <c r="EM37" s="1393"/>
      <c r="EN37" s="1393"/>
    </row>
    <row r="38" spans="29:144" ht="15" customHeight="1">
      <c r="AR38" s="243"/>
      <c r="AS38" s="244"/>
      <c r="AT38" s="244"/>
      <c r="BR38" s="1393"/>
      <c r="BS38" s="1393"/>
      <c r="BT38" s="1393"/>
      <c r="BU38" s="1393"/>
      <c r="DK38" s="243"/>
      <c r="DL38" s="244"/>
      <c r="DM38" s="244"/>
      <c r="DV38" s="243"/>
      <c r="DW38" s="244"/>
      <c r="DX38" s="244"/>
      <c r="EA38" s="243"/>
      <c r="EB38" s="244"/>
      <c r="EC38" s="244"/>
      <c r="EK38" s="1392"/>
      <c r="EL38" s="1392"/>
      <c r="EM38" s="1392"/>
      <c r="EN38" s="1392"/>
    </row>
    <row r="39" spans="29:144" ht="15" customHeight="1">
      <c r="BR39" s="1393"/>
      <c r="BS39" s="1393"/>
      <c r="BT39" s="1393"/>
      <c r="BU39" s="1393"/>
      <c r="DK39" s="243"/>
      <c r="DL39" s="244"/>
      <c r="DM39" s="244"/>
      <c r="EA39" s="243"/>
      <c r="EB39" s="244"/>
      <c r="EC39" s="244"/>
      <c r="EK39" s="1393"/>
      <c r="EL39" s="1393"/>
      <c r="EM39" s="1393"/>
      <c r="EN39" s="1393"/>
    </row>
    <row r="40" spans="29:144" ht="15" customHeight="1">
      <c r="BR40" s="241"/>
      <c r="BS40" s="241"/>
      <c r="BT40" s="241"/>
    </row>
    <row r="41" spans="29:144" ht="15" customHeight="1">
      <c r="BR41" s="243"/>
      <c r="BS41" s="244"/>
      <c r="BT41" s="244"/>
      <c r="DK41" s="1393"/>
      <c r="DL41" s="1393"/>
      <c r="DM41" s="1393"/>
      <c r="DN41" s="1393"/>
      <c r="EK41" s="241"/>
      <c r="EL41" s="241"/>
      <c r="EM41" s="241"/>
    </row>
    <row r="42" spans="29:144" ht="15" customHeight="1">
      <c r="DK42" s="1393"/>
      <c r="DL42" s="1393"/>
      <c r="DM42" s="1393"/>
      <c r="DN42" s="1393"/>
      <c r="EK42" s="243"/>
      <c r="EL42" s="244"/>
      <c r="EM42" s="244"/>
    </row>
    <row r="43" spans="29:144" ht="15" customHeight="1">
      <c r="DK43" s="1393"/>
      <c r="DL43" s="1393"/>
      <c r="DM43" s="1393"/>
      <c r="DN43" s="1393"/>
      <c r="EK43" s="243"/>
      <c r="EL43" s="244"/>
      <c r="EM43" s="244"/>
    </row>
    <row r="44" spans="29:144" ht="15" customHeight="1">
      <c r="DK44" s="1393"/>
      <c r="DL44" s="1393"/>
      <c r="DM44" s="1393"/>
      <c r="DN44" s="1393"/>
      <c r="EK44" s="243"/>
      <c r="EL44" s="244"/>
      <c r="EM44" s="244"/>
    </row>
    <row r="45" spans="29:144" ht="15" customHeight="1">
      <c r="AT45" s="858"/>
      <c r="AU45" s="858"/>
      <c r="DK45" s="1393"/>
      <c r="DL45" s="1393"/>
      <c r="DM45" s="1393"/>
      <c r="DN45" s="1393"/>
    </row>
    <row r="46" spans="29:144" ht="15" customHeight="1">
      <c r="DK46" s="1393"/>
      <c r="DL46" s="1393"/>
      <c r="DM46" s="1393"/>
      <c r="DN46" s="1393"/>
      <c r="EK46" s="1393"/>
      <c r="EL46" s="1393"/>
      <c r="EM46" s="1393"/>
      <c r="EN46" s="1393"/>
    </row>
    <row r="47" spans="29:144" ht="15" customHeight="1">
      <c r="EK47" s="1393"/>
      <c r="EL47" s="1393"/>
      <c r="EM47" s="1393"/>
      <c r="EN47" s="1393"/>
    </row>
    <row r="48" spans="29:144" ht="15" customHeight="1">
      <c r="AR48" s="859"/>
      <c r="AS48" s="248"/>
      <c r="AT48" s="248"/>
      <c r="DK48" s="243"/>
      <c r="DL48" s="241"/>
      <c r="DM48" s="241"/>
      <c r="EK48" s="1393"/>
      <c r="EL48" s="1393"/>
      <c r="EM48" s="1393"/>
      <c r="EN48" s="1393"/>
    </row>
    <row r="49" spans="2:256" ht="15" customHeight="1">
      <c r="DK49" s="243"/>
      <c r="DL49" s="244"/>
      <c r="DM49" s="244"/>
      <c r="EK49" s="1393"/>
      <c r="EL49" s="1393"/>
      <c r="EM49" s="1393"/>
      <c r="EN49" s="1393"/>
    </row>
    <row r="50" spans="2:256" ht="15" customHeight="1">
      <c r="BR50" s="1392"/>
      <c r="BS50" s="1392"/>
      <c r="BT50" s="1392"/>
      <c r="BU50" s="1392"/>
      <c r="DK50" s="243"/>
      <c r="DL50" s="244"/>
      <c r="DM50" s="244"/>
      <c r="EK50" s="1392"/>
      <c r="EL50" s="1392"/>
      <c r="EM50" s="1392"/>
      <c r="EN50" s="1392"/>
    </row>
    <row r="51" spans="2:256" ht="15" customHeight="1">
      <c r="BR51" s="1393"/>
      <c r="BS51" s="1393"/>
      <c r="BT51" s="1393"/>
      <c r="BU51" s="1393"/>
      <c r="DK51" s="243"/>
      <c r="DL51" s="244"/>
      <c r="DM51" s="244"/>
      <c r="EK51" s="1393"/>
      <c r="EL51" s="1393"/>
      <c r="EM51" s="1393"/>
      <c r="EN51" s="1393"/>
    </row>
    <row r="52" spans="2:256" ht="15" customHeight="1">
      <c r="DK52" s="243"/>
      <c r="DL52" s="244"/>
      <c r="DM52" s="244"/>
    </row>
    <row r="53" spans="2:256" ht="15" customHeight="1">
      <c r="BR53" s="248"/>
      <c r="BS53" s="248"/>
      <c r="BT53" s="248"/>
      <c r="EK53" s="241"/>
      <c r="EL53" s="241"/>
      <c r="EM53" s="241"/>
    </row>
    <row r="54" spans="2:256" ht="15" customHeight="1">
      <c r="EK54" s="243"/>
      <c r="EL54" s="244"/>
      <c r="EM54" s="244"/>
    </row>
    <row r="55" spans="2:256" ht="15" customHeight="1">
      <c r="EK55" s="243"/>
      <c r="EL55" s="244"/>
      <c r="EM55" s="244"/>
    </row>
    <row r="56" spans="2:256" ht="15" customHeight="1">
      <c r="EK56" s="243"/>
      <c r="EL56" s="244"/>
      <c r="EM56" s="244"/>
    </row>
    <row r="57" spans="2:256" ht="15" customHeight="1"/>
    <row r="58" spans="2:256" ht="6.75" customHeight="1">
      <c r="B58" s="333"/>
      <c r="C58" s="333"/>
      <c r="D58" s="333"/>
      <c r="E58" s="333"/>
      <c r="F58" s="334"/>
      <c r="G58" s="365"/>
      <c r="H58" s="365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  <c r="DJ58" s="331"/>
      <c r="DK58" s="331"/>
      <c r="DL58" s="331"/>
      <c r="DM58" s="331"/>
      <c r="DN58" s="331"/>
      <c r="DO58" s="331"/>
      <c r="DP58" s="331"/>
      <c r="DQ58" s="331"/>
      <c r="DR58" s="331"/>
      <c r="DS58" s="331"/>
      <c r="DT58" s="331"/>
      <c r="DU58" s="331"/>
      <c r="DV58" s="331"/>
      <c r="DW58" s="331"/>
      <c r="DX58" s="331"/>
      <c r="DY58" s="331"/>
      <c r="DZ58" s="331"/>
      <c r="EA58" s="331"/>
      <c r="EB58" s="331"/>
      <c r="EC58" s="331"/>
      <c r="ED58" s="331"/>
      <c r="EE58" s="331"/>
      <c r="EF58" s="331"/>
      <c r="EG58" s="331"/>
      <c r="EH58" s="331"/>
      <c r="EI58" s="331"/>
      <c r="EJ58" s="331"/>
      <c r="EK58" s="331"/>
      <c r="EL58" s="331"/>
      <c r="EM58" s="331"/>
      <c r="EN58" s="331"/>
      <c r="EO58" s="331"/>
      <c r="EP58" s="331"/>
      <c r="EQ58" s="331"/>
      <c r="ER58" s="331"/>
      <c r="ES58" s="331"/>
      <c r="ET58" s="331"/>
      <c r="EU58" s="331"/>
      <c r="EV58" s="331"/>
      <c r="EW58" s="331"/>
      <c r="EX58" s="331"/>
      <c r="EY58" s="331"/>
      <c r="EZ58" s="331"/>
      <c r="FA58" s="331"/>
      <c r="FB58" s="331"/>
      <c r="FC58" s="331"/>
      <c r="FD58" s="331"/>
      <c r="FE58" s="331"/>
      <c r="FF58" s="331"/>
      <c r="FG58" s="331"/>
      <c r="FH58" s="331"/>
      <c r="FI58" s="331"/>
      <c r="FJ58" s="331"/>
      <c r="FK58" s="331"/>
      <c r="FL58" s="331"/>
      <c r="FM58" s="331"/>
      <c r="FN58" s="331"/>
      <c r="FO58" s="331"/>
      <c r="FP58" s="331"/>
      <c r="FQ58" s="331"/>
      <c r="FR58" s="331"/>
      <c r="FS58" s="331"/>
      <c r="FT58" s="331"/>
      <c r="FU58" s="331"/>
      <c r="FV58" s="331"/>
      <c r="FW58" s="331"/>
      <c r="FX58" s="331"/>
      <c r="FY58" s="331"/>
      <c r="FZ58" s="331"/>
      <c r="GA58" s="331"/>
      <c r="GB58" s="331"/>
      <c r="GC58" s="331"/>
      <c r="GD58" s="331"/>
      <c r="GE58" s="331"/>
      <c r="GF58" s="331"/>
      <c r="GG58" s="331"/>
      <c r="GH58" s="331"/>
      <c r="GI58" s="331"/>
      <c r="GJ58" s="331"/>
      <c r="GK58" s="331"/>
      <c r="GL58" s="331"/>
      <c r="GM58" s="331"/>
      <c r="GN58" s="331"/>
      <c r="GO58" s="331"/>
      <c r="GP58" s="331"/>
      <c r="GQ58" s="331"/>
      <c r="GR58" s="331"/>
      <c r="GS58" s="331"/>
      <c r="GT58" s="331"/>
      <c r="GU58" s="331"/>
      <c r="GV58" s="331"/>
      <c r="GW58" s="331"/>
      <c r="GX58" s="331"/>
      <c r="GY58" s="331"/>
      <c r="GZ58" s="331"/>
      <c r="HA58" s="331"/>
      <c r="HB58" s="331"/>
      <c r="HC58" s="331"/>
      <c r="HD58" s="331"/>
      <c r="HE58" s="331"/>
      <c r="HF58" s="331"/>
      <c r="HG58" s="331"/>
      <c r="HH58" s="331"/>
      <c r="HI58" s="331"/>
      <c r="HJ58" s="331"/>
      <c r="HK58" s="331"/>
      <c r="HL58" s="331"/>
      <c r="HM58" s="331"/>
      <c r="HN58" s="331"/>
      <c r="HO58" s="331"/>
      <c r="HP58" s="331"/>
      <c r="HQ58" s="331"/>
      <c r="HR58" s="331"/>
      <c r="HS58" s="331"/>
      <c r="HT58" s="331"/>
      <c r="HU58" s="331"/>
      <c r="HV58" s="331"/>
      <c r="HW58" s="331"/>
      <c r="HX58" s="331"/>
      <c r="HY58" s="331"/>
      <c r="HZ58" s="331"/>
      <c r="IA58" s="331"/>
      <c r="IB58" s="331"/>
      <c r="IC58" s="331"/>
      <c r="ID58" s="331"/>
      <c r="IE58" s="331"/>
      <c r="IF58" s="331"/>
      <c r="IG58" s="331"/>
      <c r="IH58" s="331"/>
      <c r="II58" s="331"/>
      <c r="IJ58" s="331"/>
      <c r="IK58" s="331"/>
      <c r="IL58" s="331"/>
      <c r="IM58" s="331"/>
      <c r="IN58" s="331"/>
      <c r="IO58" s="331"/>
      <c r="IP58" s="331"/>
      <c r="IQ58" s="331"/>
      <c r="IR58" s="331"/>
      <c r="IS58" s="331"/>
      <c r="IT58" s="331"/>
      <c r="IU58" s="331"/>
      <c r="IV58" s="331"/>
    </row>
    <row r="59" spans="2:256" ht="18.75">
      <c r="B59" s="337"/>
      <c r="C59" s="331"/>
      <c r="D59" s="333"/>
      <c r="E59" s="333"/>
      <c r="F59" s="334"/>
      <c r="G59" s="365"/>
      <c r="H59" s="365"/>
      <c r="I59" s="337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  <c r="DJ59" s="331"/>
      <c r="DK59" s="331"/>
      <c r="DL59" s="331"/>
      <c r="DM59" s="331"/>
      <c r="DN59" s="331"/>
      <c r="DO59" s="331"/>
      <c r="DP59" s="331"/>
      <c r="DQ59" s="331"/>
      <c r="DR59" s="331"/>
      <c r="DS59" s="331"/>
      <c r="DT59" s="331"/>
      <c r="DU59" s="331"/>
      <c r="DV59" s="331"/>
      <c r="DW59" s="331"/>
      <c r="DX59" s="331"/>
      <c r="DY59" s="331"/>
      <c r="DZ59" s="331"/>
      <c r="EA59" s="331"/>
      <c r="EB59" s="331"/>
      <c r="EC59" s="331"/>
      <c r="ED59" s="331"/>
      <c r="EE59" s="331"/>
      <c r="EF59" s="331"/>
      <c r="EG59" s="331"/>
      <c r="EH59" s="331"/>
      <c r="EI59" s="331"/>
      <c r="EJ59" s="331"/>
      <c r="EK59" s="331"/>
      <c r="EL59" s="331"/>
      <c r="EM59" s="331"/>
      <c r="EN59" s="331"/>
      <c r="EO59" s="331"/>
      <c r="EP59" s="331"/>
      <c r="EQ59" s="331"/>
      <c r="ER59" s="331"/>
      <c r="ES59" s="331"/>
      <c r="ET59" s="331"/>
      <c r="EU59" s="331"/>
      <c r="EV59" s="331"/>
      <c r="EW59" s="331"/>
      <c r="EX59" s="331"/>
      <c r="EY59" s="331"/>
      <c r="EZ59" s="331"/>
      <c r="FA59" s="331"/>
      <c r="FB59" s="331"/>
      <c r="FC59" s="331"/>
      <c r="FD59" s="331"/>
      <c r="FE59" s="331"/>
      <c r="FF59" s="331"/>
      <c r="FG59" s="331"/>
      <c r="FH59" s="331"/>
      <c r="FI59" s="331"/>
      <c r="FJ59" s="331"/>
      <c r="FK59" s="331"/>
      <c r="FL59" s="331"/>
      <c r="FM59" s="331"/>
      <c r="FN59" s="331"/>
      <c r="FO59" s="331"/>
      <c r="FP59" s="331"/>
      <c r="FQ59" s="331"/>
      <c r="FR59" s="331"/>
      <c r="FS59" s="331"/>
      <c r="FT59" s="331"/>
      <c r="FU59" s="331"/>
      <c r="FV59" s="331"/>
      <c r="FW59" s="331"/>
      <c r="FX59" s="331"/>
      <c r="FY59" s="331"/>
      <c r="FZ59" s="331"/>
      <c r="GA59" s="331"/>
      <c r="GB59" s="331"/>
      <c r="GC59" s="331"/>
      <c r="GD59" s="331"/>
      <c r="GE59" s="331"/>
      <c r="GF59" s="331"/>
      <c r="GG59" s="331"/>
      <c r="GH59" s="331"/>
      <c r="GI59" s="331"/>
      <c r="GJ59" s="331"/>
      <c r="GK59" s="331"/>
      <c r="GL59" s="331"/>
      <c r="GM59" s="331"/>
      <c r="GN59" s="331"/>
      <c r="GO59" s="331"/>
      <c r="GP59" s="331"/>
      <c r="GQ59" s="331"/>
      <c r="GR59" s="331"/>
      <c r="GS59" s="331"/>
      <c r="GT59" s="331"/>
      <c r="GU59" s="331"/>
      <c r="GV59" s="331"/>
      <c r="GW59" s="331"/>
      <c r="GX59" s="331"/>
      <c r="GY59" s="331"/>
      <c r="GZ59" s="331"/>
      <c r="HA59" s="331"/>
      <c r="HB59" s="331"/>
      <c r="HC59" s="331"/>
      <c r="HD59" s="331"/>
      <c r="HE59" s="331"/>
      <c r="HF59" s="331"/>
      <c r="HG59" s="331"/>
      <c r="HH59" s="331"/>
      <c r="HI59" s="331"/>
      <c r="HJ59" s="331"/>
      <c r="HK59" s="331"/>
      <c r="HL59" s="331"/>
      <c r="HM59" s="331"/>
      <c r="HN59" s="331"/>
      <c r="HO59" s="331"/>
      <c r="HP59" s="331"/>
      <c r="HQ59" s="331"/>
      <c r="HR59" s="331"/>
      <c r="HS59" s="331"/>
      <c r="HT59" s="331"/>
      <c r="HU59" s="331"/>
      <c r="HV59" s="331"/>
      <c r="HW59" s="331"/>
      <c r="HX59" s="331"/>
      <c r="HY59" s="331"/>
      <c r="HZ59" s="331"/>
      <c r="IA59" s="331"/>
      <c r="IB59" s="331"/>
      <c r="IC59" s="331"/>
      <c r="ID59" s="331"/>
      <c r="IE59" s="331"/>
      <c r="IF59" s="331"/>
      <c r="IG59" s="331"/>
      <c r="IH59" s="331"/>
      <c r="II59" s="331"/>
      <c r="IJ59" s="331"/>
      <c r="IK59" s="331"/>
      <c r="IL59" s="331"/>
      <c r="IM59" s="331"/>
      <c r="IN59" s="331"/>
      <c r="IO59" s="331"/>
      <c r="IP59" s="331"/>
      <c r="IQ59" s="331"/>
      <c r="IR59" s="331"/>
      <c r="IS59" s="331"/>
      <c r="IT59" s="331"/>
      <c r="IU59" s="331"/>
      <c r="IV59" s="331"/>
    </row>
    <row r="60" spans="2:256" ht="18.75">
      <c r="B60" s="337"/>
      <c r="C60" s="331"/>
      <c r="D60" s="333"/>
      <c r="E60" s="333"/>
      <c r="F60" s="334"/>
      <c r="G60" s="365"/>
      <c r="H60" s="365"/>
      <c r="I60" s="337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  <c r="DJ60" s="331"/>
      <c r="DK60" s="331"/>
      <c r="DL60" s="331"/>
      <c r="DM60" s="331"/>
      <c r="DN60" s="331"/>
      <c r="DO60" s="331"/>
      <c r="DP60" s="331"/>
      <c r="DQ60" s="331"/>
      <c r="DR60" s="331"/>
      <c r="DS60" s="331"/>
      <c r="DT60" s="331"/>
      <c r="DU60" s="331"/>
      <c r="DV60" s="331"/>
      <c r="DW60" s="331"/>
      <c r="DX60" s="331"/>
      <c r="DY60" s="331"/>
      <c r="DZ60" s="331"/>
      <c r="EA60" s="331"/>
      <c r="EB60" s="331"/>
      <c r="EC60" s="331"/>
      <c r="ED60" s="331"/>
      <c r="EE60" s="331"/>
      <c r="EF60" s="331"/>
      <c r="EG60" s="331"/>
      <c r="EH60" s="331"/>
      <c r="EI60" s="331"/>
      <c r="EJ60" s="331"/>
      <c r="EK60" s="331"/>
      <c r="EL60" s="331"/>
      <c r="EM60" s="331"/>
      <c r="EN60" s="331"/>
      <c r="EO60" s="331"/>
      <c r="EP60" s="331"/>
      <c r="EQ60" s="331"/>
      <c r="ER60" s="331"/>
      <c r="ES60" s="331"/>
      <c r="ET60" s="331"/>
      <c r="EU60" s="331"/>
      <c r="EV60" s="331"/>
      <c r="EW60" s="331"/>
      <c r="EX60" s="331"/>
      <c r="EY60" s="331"/>
      <c r="EZ60" s="331"/>
      <c r="FA60" s="331"/>
      <c r="FB60" s="331"/>
      <c r="FC60" s="331"/>
      <c r="FD60" s="331"/>
      <c r="FE60" s="331"/>
      <c r="FF60" s="331"/>
      <c r="FG60" s="331"/>
      <c r="FH60" s="331"/>
      <c r="FI60" s="331"/>
      <c r="FJ60" s="331"/>
      <c r="FK60" s="331"/>
      <c r="FL60" s="331"/>
      <c r="FM60" s="331"/>
      <c r="FN60" s="331"/>
      <c r="FO60" s="331"/>
      <c r="FP60" s="331"/>
      <c r="FQ60" s="331"/>
      <c r="FR60" s="331"/>
      <c r="FS60" s="331"/>
      <c r="FT60" s="331"/>
      <c r="FU60" s="331"/>
      <c r="FV60" s="331"/>
      <c r="FW60" s="331"/>
      <c r="FX60" s="331"/>
      <c r="FY60" s="331"/>
      <c r="FZ60" s="331"/>
      <c r="GA60" s="331"/>
      <c r="GB60" s="331"/>
      <c r="GC60" s="331"/>
      <c r="GD60" s="331"/>
      <c r="GE60" s="331"/>
      <c r="GF60" s="331"/>
      <c r="GG60" s="331"/>
      <c r="GH60" s="331"/>
      <c r="GI60" s="331"/>
      <c r="GJ60" s="331"/>
      <c r="GK60" s="331"/>
      <c r="GL60" s="331"/>
      <c r="GM60" s="331"/>
      <c r="GN60" s="331"/>
      <c r="GO60" s="331"/>
      <c r="GP60" s="331"/>
      <c r="GQ60" s="331"/>
      <c r="GR60" s="331"/>
      <c r="GS60" s="331"/>
      <c r="GT60" s="331"/>
      <c r="GU60" s="331"/>
      <c r="GV60" s="331"/>
      <c r="GW60" s="331"/>
      <c r="GX60" s="331"/>
      <c r="GY60" s="331"/>
      <c r="GZ60" s="331"/>
      <c r="HA60" s="331"/>
      <c r="HB60" s="331"/>
      <c r="HC60" s="331"/>
      <c r="HD60" s="331"/>
      <c r="HE60" s="331"/>
      <c r="HF60" s="331"/>
      <c r="HG60" s="331"/>
      <c r="HH60" s="331"/>
      <c r="HI60" s="331"/>
      <c r="HJ60" s="331"/>
      <c r="HK60" s="331"/>
      <c r="HL60" s="331"/>
      <c r="HM60" s="331"/>
      <c r="HN60" s="331"/>
      <c r="HO60" s="331"/>
      <c r="HP60" s="331"/>
      <c r="HQ60" s="331"/>
      <c r="HR60" s="331"/>
      <c r="HS60" s="331"/>
      <c r="HT60" s="331"/>
      <c r="HU60" s="331"/>
      <c r="HV60" s="331"/>
      <c r="HW60" s="331"/>
      <c r="HX60" s="331"/>
      <c r="HY60" s="331"/>
      <c r="HZ60" s="331"/>
      <c r="IA60" s="331"/>
      <c r="IB60" s="331"/>
      <c r="IC60" s="331"/>
      <c r="ID60" s="331"/>
      <c r="IE60" s="331"/>
      <c r="IF60" s="331"/>
      <c r="IG60" s="331"/>
      <c r="IH60" s="331"/>
      <c r="II60" s="331"/>
      <c r="IJ60" s="331"/>
      <c r="IK60" s="331"/>
      <c r="IL60" s="331"/>
      <c r="IM60" s="331"/>
      <c r="IN60" s="331"/>
      <c r="IO60" s="331"/>
      <c r="IP60" s="331"/>
      <c r="IQ60" s="331"/>
      <c r="IR60" s="331"/>
      <c r="IS60" s="331"/>
      <c r="IT60" s="331"/>
      <c r="IU60" s="331"/>
      <c r="IV60" s="331"/>
    </row>
    <row r="61" spans="2:256" ht="18.75">
      <c r="B61" s="337"/>
      <c r="C61" s="331"/>
      <c r="D61" s="333"/>
      <c r="E61" s="333"/>
      <c r="F61" s="334"/>
      <c r="G61" s="365"/>
      <c r="H61" s="365"/>
      <c r="I61" s="337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  <c r="DJ61" s="331"/>
      <c r="DK61" s="331"/>
      <c r="DL61" s="331"/>
      <c r="DM61" s="331"/>
      <c r="DN61" s="331"/>
      <c r="DO61" s="331"/>
      <c r="DP61" s="331"/>
      <c r="DQ61" s="331"/>
      <c r="DR61" s="331"/>
      <c r="DS61" s="331"/>
      <c r="DT61" s="331"/>
      <c r="DU61" s="331"/>
      <c r="DV61" s="331"/>
      <c r="DW61" s="331"/>
      <c r="DX61" s="331"/>
      <c r="DY61" s="331"/>
      <c r="DZ61" s="331"/>
      <c r="EA61" s="331"/>
      <c r="EB61" s="331"/>
      <c r="EC61" s="331"/>
      <c r="ED61" s="331"/>
      <c r="EE61" s="331"/>
      <c r="EF61" s="331"/>
      <c r="EG61" s="331"/>
      <c r="EH61" s="331"/>
      <c r="EI61" s="331"/>
      <c r="EJ61" s="331"/>
      <c r="EK61" s="331"/>
      <c r="EL61" s="331"/>
      <c r="EM61" s="331"/>
      <c r="EN61" s="331"/>
      <c r="EO61" s="331"/>
      <c r="EP61" s="331"/>
      <c r="EQ61" s="331"/>
      <c r="ER61" s="331"/>
      <c r="ES61" s="331"/>
      <c r="ET61" s="331"/>
      <c r="EU61" s="331"/>
      <c r="EV61" s="331"/>
      <c r="EW61" s="331"/>
      <c r="EX61" s="331"/>
      <c r="EY61" s="331"/>
      <c r="EZ61" s="331"/>
      <c r="FA61" s="331"/>
      <c r="FB61" s="331"/>
      <c r="FC61" s="331"/>
      <c r="FD61" s="331"/>
      <c r="FE61" s="331"/>
      <c r="FF61" s="331"/>
      <c r="FG61" s="331"/>
      <c r="FH61" s="331"/>
      <c r="FI61" s="331"/>
      <c r="FJ61" s="331"/>
      <c r="FK61" s="331"/>
      <c r="FL61" s="331"/>
      <c r="FM61" s="331"/>
      <c r="FN61" s="331"/>
      <c r="FO61" s="331"/>
      <c r="FP61" s="331"/>
      <c r="FQ61" s="331"/>
      <c r="FR61" s="331"/>
      <c r="FS61" s="331"/>
      <c r="FT61" s="331"/>
      <c r="FU61" s="331"/>
      <c r="FV61" s="331"/>
      <c r="FW61" s="331"/>
      <c r="FX61" s="331"/>
      <c r="FY61" s="331"/>
      <c r="FZ61" s="331"/>
      <c r="GA61" s="331"/>
      <c r="GB61" s="331"/>
      <c r="GC61" s="331"/>
      <c r="GD61" s="331"/>
      <c r="GE61" s="331"/>
      <c r="GF61" s="331"/>
      <c r="GG61" s="331"/>
      <c r="GH61" s="331"/>
      <c r="GI61" s="331"/>
      <c r="GJ61" s="331"/>
      <c r="GK61" s="331"/>
      <c r="GL61" s="331"/>
      <c r="GM61" s="331"/>
      <c r="GN61" s="331"/>
      <c r="GO61" s="331"/>
      <c r="GP61" s="331"/>
      <c r="GQ61" s="331"/>
      <c r="GR61" s="331"/>
      <c r="GS61" s="331"/>
      <c r="GT61" s="331"/>
      <c r="GU61" s="331"/>
      <c r="GV61" s="331"/>
      <c r="GW61" s="331"/>
      <c r="GX61" s="331"/>
      <c r="GY61" s="331"/>
      <c r="GZ61" s="331"/>
      <c r="HA61" s="331"/>
      <c r="HB61" s="331"/>
      <c r="HC61" s="331"/>
      <c r="HD61" s="331"/>
      <c r="HE61" s="331"/>
      <c r="HF61" s="331"/>
      <c r="HG61" s="331"/>
      <c r="HH61" s="331"/>
      <c r="HI61" s="331"/>
      <c r="HJ61" s="331"/>
      <c r="HK61" s="331"/>
      <c r="HL61" s="331"/>
      <c r="HM61" s="331"/>
      <c r="HN61" s="331"/>
      <c r="HO61" s="331"/>
      <c r="HP61" s="331"/>
      <c r="HQ61" s="331"/>
      <c r="HR61" s="331"/>
      <c r="HS61" s="331"/>
      <c r="HT61" s="331"/>
      <c r="HU61" s="331"/>
      <c r="HV61" s="331"/>
      <c r="HW61" s="331"/>
      <c r="HX61" s="331"/>
      <c r="HY61" s="331"/>
      <c r="HZ61" s="331"/>
      <c r="IA61" s="331"/>
      <c r="IB61" s="331"/>
      <c r="IC61" s="331"/>
      <c r="ID61" s="331"/>
      <c r="IE61" s="331"/>
      <c r="IF61" s="331"/>
      <c r="IG61" s="331"/>
      <c r="IH61" s="331"/>
      <c r="II61" s="331"/>
      <c r="IJ61" s="331"/>
      <c r="IK61" s="331"/>
      <c r="IL61" s="331"/>
      <c r="IM61" s="331"/>
      <c r="IN61" s="331"/>
      <c r="IO61" s="331"/>
      <c r="IP61" s="331"/>
      <c r="IQ61" s="331"/>
      <c r="IR61" s="331"/>
      <c r="IS61" s="331"/>
      <c r="IT61" s="331"/>
      <c r="IU61" s="331"/>
      <c r="IV61" s="331"/>
    </row>
    <row r="62" spans="2:256" ht="15.75">
      <c r="B62" s="338"/>
      <c r="C62" s="339"/>
      <c r="D62" s="340"/>
      <c r="E62" s="340"/>
      <c r="F62" s="341"/>
      <c r="G62" s="348"/>
      <c r="H62" s="365"/>
      <c r="I62" s="343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  <c r="DJ62" s="331"/>
      <c r="DK62" s="331"/>
      <c r="DL62" s="331"/>
      <c r="DM62" s="331"/>
      <c r="DN62" s="331"/>
      <c r="DO62" s="331"/>
      <c r="DP62" s="331"/>
      <c r="DQ62" s="331"/>
      <c r="DR62" s="331"/>
      <c r="DS62" s="331"/>
      <c r="DT62" s="331"/>
      <c r="DU62" s="331"/>
      <c r="DV62" s="331"/>
      <c r="DW62" s="331"/>
      <c r="DX62" s="331"/>
      <c r="DY62" s="331"/>
      <c r="DZ62" s="331"/>
      <c r="EA62" s="331"/>
      <c r="EB62" s="331"/>
      <c r="EC62" s="331"/>
      <c r="ED62" s="331"/>
      <c r="EE62" s="331"/>
      <c r="EF62" s="331"/>
      <c r="EG62" s="331"/>
      <c r="EH62" s="331"/>
      <c r="EI62" s="331"/>
      <c r="EJ62" s="331"/>
      <c r="EK62" s="331"/>
      <c r="EL62" s="331"/>
      <c r="EM62" s="331"/>
      <c r="EN62" s="331"/>
      <c r="EO62" s="331"/>
      <c r="EP62" s="331"/>
      <c r="EQ62" s="331"/>
      <c r="ER62" s="331"/>
      <c r="ES62" s="331"/>
      <c r="ET62" s="331"/>
      <c r="EU62" s="331"/>
      <c r="EV62" s="331"/>
      <c r="EW62" s="331"/>
      <c r="EX62" s="331"/>
      <c r="EY62" s="331"/>
      <c r="EZ62" s="331"/>
      <c r="FA62" s="331"/>
      <c r="FB62" s="331"/>
      <c r="FC62" s="331"/>
      <c r="FD62" s="331"/>
      <c r="FE62" s="331"/>
      <c r="FF62" s="331"/>
      <c r="FG62" s="331"/>
      <c r="FH62" s="331"/>
      <c r="FI62" s="331"/>
      <c r="FJ62" s="331"/>
      <c r="FK62" s="331"/>
      <c r="FL62" s="331"/>
      <c r="FM62" s="331"/>
      <c r="FN62" s="331"/>
      <c r="FO62" s="331"/>
      <c r="FP62" s="331"/>
      <c r="FQ62" s="331"/>
      <c r="FR62" s="331"/>
      <c r="FS62" s="331"/>
      <c r="FT62" s="331"/>
      <c r="FU62" s="331"/>
      <c r="FV62" s="331"/>
      <c r="FW62" s="331"/>
      <c r="FX62" s="331"/>
      <c r="FY62" s="331"/>
      <c r="FZ62" s="331"/>
      <c r="GA62" s="331"/>
      <c r="GB62" s="331"/>
      <c r="GC62" s="331"/>
      <c r="GD62" s="331"/>
      <c r="GE62" s="331"/>
      <c r="GF62" s="331"/>
      <c r="GG62" s="331"/>
      <c r="GH62" s="331"/>
      <c r="GI62" s="331"/>
      <c r="GJ62" s="331"/>
      <c r="GK62" s="331"/>
      <c r="GL62" s="331"/>
      <c r="GM62" s="331"/>
      <c r="GN62" s="331"/>
      <c r="GO62" s="331"/>
      <c r="GP62" s="331"/>
      <c r="GQ62" s="331"/>
      <c r="GR62" s="331"/>
      <c r="GS62" s="331"/>
      <c r="GT62" s="331"/>
      <c r="GU62" s="331"/>
      <c r="GV62" s="331"/>
      <c r="GW62" s="331"/>
      <c r="GX62" s="331"/>
      <c r="GY62" s="331"/>
      <c r="GZ62" s="331"/>
      <c r="HA62" s="331"/>
      <c r="HB62" s="331"/>
      <c r="HC62" s="331"/>
      <c r="HD62" s="331"/>
      <c r="HE62" s="331"/>
      <c r="HF62" s="331"/>
      <c r="HG62" s="331"/>
      <c r="HH62" s="331"/>
      <c r="HI62" s="331"/>
      <c r="HJ62" s="331"/>
      <c r="HK62" s="331"/>
      <c r="HL62" s="331"/>
      <c r="HM62" s="331"/>
      <c r="HN62" s="331"/>
      <c r="HO62" s="331"/>
      <c r="HP62" s="331"/>
      <c r="HQ62" s="331"/>
      <c r="HR62" s="331"/>
      <c r="HS62" s="331"/>
      <c r="HT62" s="331"/>
      <c r="HU62" s="331"/>
      <c r="HV62" s="331"/>
      <c r="HW62" s="331"/>
      <c r="HX62" s="331"/>
      <c r="HY62" s="331"/>
      <c r="HZ62" s="331"/>
      <c r="IA62" s="331"/>
      <c r="IB62" s="331"/>
      <c r="IC62" s="331"/>
      <c r="ID62" s="331"/>
      <c r="IE62" s="331"/>
      <c r="IF62" s="331"/>
      <c r="IG62" s="331"/>
      <c r="IH62" s="331"/>
      <c r="II62" s="331"/>
      <c r="IJ62" s="331"/>
      <c r="IK62" s="331"/>
      <c r="IL62" s="331"/>
      <c r="IM62" s="331"/>
      <c r="IN62" s="331"/>
      <c r="IO62" s="331"/>
      <c r="IP62" s="331"/>
      <c r="IQ62" s="331"/>
      <c r="IR62" s="331"/>
      <c r="IS62" s="331"/>
      <c r="IT62" s="331"/>
      <c r="IU62" s="331"/>
      <c r="IV62" s="331"/>
    </row>
    <row r="63" spans="2:256">
      <c r="B63" s="861"/>
      <c r="C63" s="861"/>
      <c r="D63" s="861"/>
      <c r="E63" s="861"/>
      <c r="F63" s="862"/>
    </row>
  </sheetData>
  <mergeCells count="234">
    <mergeCell ref="AC1:AF1"/>
    <mergeCell ref="AH1:AK1"/>
    <mergeCell ref="AM1:AP1"/>
    <mergeCell ref="AR1:AU1"/>
    <mergeCell ref="DV1:DY1"/>
    <mergeCell ref="EA1:ED1"/>
    <mergeCell ref="EF1:EI1"/>
    <mergeCell ref="EK1:EN1"/>
    <mergeCell ref="S2:U2"/>
    <mergeCell ref="X2:AA2"/>
    <mergeCell ref="AC2:AF2"/>
    <mergeCell ref="AH2:AK2"/>
    <mergeCell ref="AM2:AP2"/>
    <mergeCell ref="AR2:AU2"/>
    <mergeCell ref="CQ1:CT1"/>
    <mergeCell ref="CV1:CY1"/>
    <mergeCell ref="DA1:DD1"/>
    <mergeCell ref="DF1:DI1"/>
    <mergeCell ref="DK1:DN1"/>
    <mergeCell ref="DP1:DS1"/>
    <mergeCell ref="AW1:AZ1"/>
    <mergeCell ref="BC1:BF1"/>
    <mergeCell ref="BH1:BK1"/>
    <mergeCell ref="BM1:BP1"/>
    <mergeCell ref="BR1:BU1"/>
    <mergeCell ref="CL1:CN1"/>
    <mergeCell ref="S1:U1"/>
    <mergeCell ref="X1:AA1"/>
    <mergeCell ref="DV2:DY2"/>
    <mergeCell ref="EA2:ED2"/>
    <mergeCell ref="EF2:EI2"/>
    <mergeCell ref="EK2:EN2"/>
    <mergeCell ref="S3:U3"/>
    <mergeCell ref="X3:AA3"/>
    <mergeCell ref="AC3:AF3"/>
    <mergeCell ref="AH3:AK3"/>
    <mergeCell ref="AM3:AP3"/>
    <mergeCell ref="AR3:AU3"/>
    <mergeCell ref="CQ2:CT2"/>
    <mergeCell ref="CV2:CY2"/>
    <mergeCell ref="DA2:DD2"/>
    <mergeCell ref="DF2:DI2"/>
    <mergeCell ref="DK2:DN2"/>
    <mergeCell ref="DP2:DS2"/>
    <mergeCell ref="AW2:AZ2"/>
    <mergeCell ref="BC2:BF2"/>
    <mergeCell ref="BH2:BK2"/>
    <mergeCell ref="BM2:BP2"/>
    <mergeCell ref="BR2:BU2"/>
    <mergeCell ref="CL2:CN2"/>
    <mergeCell ref="DV3:DY3"/>
    <mergeCell ref="EA3:ED3"/>
    <mergeCell ref="EF3:EI3"/>
    <mergeCell ref="EK3:EN3"/>
    <mergeCell ref="S4:U4"/>
    <mergeCell ref="X4:AA4"/>
    <mergeCell ref="AC4:AF4"/>
    <mergeCell ref="AH4:AK4"/>
    <mergeCell ref="AM4:AP4"/>
    <mergeCell ref="AR4:AU4"/>
    <mergeCell ref="CQ3:CT3"/>
    <mergeCell ref="CV3:CY3"/>
    <mergeCell ref="DA3:DD3"/>
    <mergeCell ref="DF3:DI3"/>
    <mergeCell ref="DK3:DN3"/>
    <mergeCell ref="DP3:DS3"/>
    <mergeCell ref="AW3:AZ3"/>
    <mergeCell ref="BC3:BF3"/>
    <mergeCell ref="BH3:BK3"/>
    <mergeCell ref="BM3:BP3"/>
    <mergeCell ref="BR3:BU3"/>
    <mergeCell ref="CL3:CN3"/>
    <mergeCell ref="S5:U5"/>
    <mergeCell ref="X5:AA5"/>
    <mergeCell ref="AC5:AF5"/>
    <mergeCell ref="AH5:AK5"/>
    <mergeCell ref="AM5:AP5"/>
    <mergeCell ref="AR5:AU5"/>
    <mergeCell ref="CQ4:CT4"/>
    <mergeCell ref="CV4:CY4"/>
    <mergeCell ref="DA4:DD4"/>
    <mergeCell ref="AW4:AZ4"/>
    <mergeCell ref="BC4:BF4"/>
    <mergeCell ref="BH4:BK4"/>
    <mergeCell ref="BM4:BP4"/>
    <mergeCell ref="BR4:BU4"/>
    <mergeCell ref="CL4:CN4"/>
    <mergeCell ref="AW5:AZ5"/>
    <mergeCell ref="BC5:BF5"/>
    <mergeCell ref="BH5:BK5"/>
    <mergeCell ref="BM5:BP5"/>
    <mergeCell ref="BR5:BU5"/>
    <mergeCell ref="CL5:CN5"/>
    <mergeCell ref="DF4:DI4"/>
    <mergeCell ref="DK4:DN4"/>
    <mergeCell ref="DP4:DS4"/>
    <mergeCell ref="EK13:EN13"/>
    <mergeCell ref="CQ5:CT5"/>
    <mergeCell ref="CV5:CY5"/>
    <mergeCell ref="DA5:DD5"/>
    <mergeCell ref="DF5:DI5"/>
    <mergeCell ref="DK5:DN5"/>
    <mergeCell ref="DP5:DS5"/>
    <mergeCell ref="DV4:DY4"/>
    <mergeCell ref="EA4:ED4"/>
    <mergeCell ref="EF4:EI4"/>
    <mergeCell ref="DV5:DY5"/>
    <mergeCell ref="EA5:ED5"/>
    <mergeCell ref="EF5:EI5"/>
    <mergeCell ref="EK5:EN5"/>
    <mergeCell ref="EK12:EN12"/>
    <mergeCell ref="EK4:EN4"/>
    <mergeCell ref="CV14:CY14"/>
    <mergeCell ref="DV14:DY14"/>
    <mergeCell ref="EK14:EN14"/>
    <mergeCell ref="CL15:CN15"/>
    <mergeCell ref="DA15:DD15"/>
    <mergeCell ref="DK15:DN15"/>
    <mergeCell ref="DV15:DY15"/>
    <mergeCell ref="EA15:ED15"/>
    <mergeCell ref="EK15:EN15"/>
    <mergeCell ref="CL18:CN18"/>
    <mergeCell ref="CV18:CY18"/>
    <mergeCell ref="DA18:DD18"/>
    <mergeCell ref="DK18:DN18"/>
    <mergeCell ref="DV18:DY18"/>
    <mergeCell ref="EA18:ED18"/>
    <mergeCell ref="EK16:EN16"/>
    <mergeCell ref="CL17:CN17"/>
    <mergeCell ref="CV17:CY17"/>
    <mergeCell ref="DA17:DD17"/>
    <mergeCell ref="DK17:DN17"/>
    <mergeCell ref="DV17:DY17"/>
    <mergeCell ref="EA17:ED17"/>
    <mergeCell ref="EK17:EN17"/>
    <mergeCell ref="CL16:CN16"/>
    <mergeCell ref="CV16:CY16"/>
    <mergeCell ref="DA16:DD16"/>
    <mergeCell ref="DK16:DN16"/>
    <mergeCell ref="DV16:DY16"/>
    <mergeCell ref="EA16:ED16"/>
    <mergeCell ref="DV19:DY19"/>
    <mergeCell ref="EA19:ED19"/>
    <mergeCell ref="S20:U20"/>
    <mergeCell ref="AH20:AK20"/>
    <mergeCell ref="CL20:CN20"/>
    <mergeCell ref="DA20:DD20"/>
    <mergeCell ref="DK20:DN20"/>
    <mergeCell ref="EA20:ED20"/>
    <mergeCell ref="S19:U19"/>
    <mergeCell ref="AH19:AK19"/>
    <mergeCell ref="CL19:CN19"/>
    <mergeCell ref="CV19:CY19"/>
    <mergeCell ref="DA19:DD19"/>
    <mergeCell ref="DK19:DN19"/>
    <mergeCell ref="EK24:EN24"/>
    <mergeCell ref="EK25:EN25"/>
    <mergeCell ref="EK26:EN26"/>
    <mergeCell ref="AC27:AF27"/>
    <mergeCell ref="AR27:AU27"/>
    <mergeCell ref="BC27:BF27"/>
    <mergeCell ref="CV27:CY27"/>
    <mergeCell ref="DK27:DN27"/>
    <mergeCell ref="DV27:DY27"/>
    <mergeCell ref="EK27:EN27"/>
    <mergeCell ref="DV28:DY28"/>
    <mergeCell ref="EA28:ED28"/>
    <mergeCell ref="AC29:AF29"/>
    <mergeCell ref="AR29:AU29"/>
    <mergeCell ref="BC29:BF29"/>
    <mergeCell ref="BH29:BK29"/>
    <mergeCell ref="CV29:CY29"/>
    <mergeCell ref="DK29:DN29"/>
    <mergeCell ref="DV29:DY29"/>
    <mergeCell ref="EA29:ED29"/>
    <mergeCell ref="AC28:AF28"/>
    <mergeCell ref="AR28:AU28"/>
    <mergeCell ref="BC28:BF28"/>
    <mergeCell ref="BH28:BK28"/>
    <mergeCell ref="CV28:CY28"/>
    <mergeCell ref="DK28:DN28"/>
    <mergeCell ref="DV30:DY30"/>
    <mergeCell ref="EA30:ED30"/>
    <mergeCell ref="AC31:AF31"/>
    <mergeCell ref="AR31:AU31"/>
    <mergeCell ref="BC31:BF31"/>
    <mergeCell ref="BH31:BK31"/>
    <mergeCell ref="CV31:CY31"/>
    <mergeCell ref="DK31:DN31"/>
    <mergeCell ref="DV31:DY31"/>
    <mergeCell ref="EA31:ED31"/>
    <mergeCell ref="AC30:AF30"/>
    <mergeCell ref="AR30:AU30"/>
    <mergeCell ref="BC30:BF30"/>
    <mergeCell ref="BH30:BK30"/>
    <mergeCell ref="CV30:CY30"/>
    <mergeCell ref="DK30:DN30"/>
    <mergeCell ref="AR34:AU34"/>
    <mergeCell ref="BR34:BU34"/>
    <mergeCell ref="EK34:EN34"/>
    <mergeCell ref="AR35:AU35"/>
    <mergeCell ref="BR35:BU35"/>
    <mergeCell ref="EK35:EN35"/>
    <mergeCell ref="AR32:AU32"/>
    <mergeCell ref="BC32:BF32"/>
    <mergeCell ref="BH32:BK32"/>
    <mergeCell ref="BR32:BU32"/>
    <mergeCell ref="EA32:ED32"/>
    <mergeCell ref="AR33:AU33"/>
    <mergeCell ref="BH33:BK33"/>
    <mergeCell ref="BR33:BU33"/>
    <mergeCell ref="EA33:ED33"/>
    <mergeCell ref="BR39:BU39"/>
    <mergeCell ref="EK39:EN39"/>
    <mergeCell ref="DK41:DN41"/>
    <mergeCell ref="DK42:DN42"/>
    <mergeCell ref="DK43:DN43"/>
    <mergeCell ref="DK44:DN44"/>
    <mergeCell ref="BR36:BU36"/>
    <mergeCell ref="EK36:EN36"/>
    <mergeCell ref="BR37:BU37"/>
    <mergeCell ref="EK37:EN37"/>
    <mergeCell ref="BR38:BU38"/>
    <mergeCell ref="EK38:EN38"/>
    <mergeCell ref="BR50:BU50"/>
    <mergeCell ref="EK50:EN50"/>
    <mergeCell ref="BR51:BU51"/>
    <mergeCell ref="EK51:EN51"/>
    <mergeCell ref="DK45:DN45"/>
    <mergeCell ref="DK46:DN46"/>
    <mergeCell ref="EK46:EN46"/>
    <mergeCell ref="EK47:EN47"/>
    <mergeCell ref="EK48:EN48"/>
    <mergeCell ref="EK49:EN49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BH91"/>
  <sheetViews>
    <sheetView zoomScale="122" zoomScaleNormal="122" workbookViewId="0">
      <selection activeCell="A11" sqref="A11:XFD12"/>
    </sheetView>
  </sheetViews>
  <sheetFormatPr defaultColWidth="8.85546875" defaultRowHeight="12.75"/>
  <cols>
    <col min="1" max="1" width="9.85546875" style="31" customWidth="1"/>
    <col min="2" max="2" width="3.28515625" style="35" customWidth="1"/>
    <col min="3" max="3" width="3.85546875" style="52" customWidth="1"/>
    <col min="4" max="4" width="3.140625" style="52" customWidth="1"/>
    <col min="5" max="5" width="3.28515625" style="52" customWidth="1"/>
    <col min="6" max="9" width="3" style="31" customWidth="1"/>
    <col min="10" max="12" width="3" style="285" customWidth="1"/>
    <col min="13" max="16" width="3" style="31" customWidth="1"/>
    <col min="17" max="17" width="3.7109375" style="31" hidden="1" customWidth="1"/>
    <col min="18" max="18" width="3" style="31" customWidth="1"/>
    <col min="19" max="21" width="3" style="285" customWidth="1"/>
    <col min="22" max="22" width="3.7109375" style="1316" customWidth="1"/>
    <col min="23" max="23" width="3" style="1185" customWidth="1"/>
    <col min="24" max="24" width="3" style="828" customWidth="1"/>
    <col min="25" max="27" width="3" style="307" customWidth="1"/>
    <col min="28" max="28" width="3" style="307" hidden="1" customWidth="1"/>
    <col min="29" max="30" width="3" style="307" customWidth="1"/>
    <col min="31" max="32" width="3" style="827" customWidth="1"/>
    <col min="33" max="34" width="3" style="836" customWidth="1"/>
    <col min="35" max="35" width="3.42578125" style="836" customWidth="1"/>
    <col min="36" max="36" width="4.140625" style="836" customWidth="1"/>
    <col min="37" max="41" width="3" style="836" customWidth="1"/>
    <col min="42" max="42" width="3" style="830" customWidth="1"/>
    <col min="43" max="43" width="3" style="828" customWidth="1"/>
    <col min="44" max="44" width="3" style="307" customWidth="1"/>
    <col min="45" max="46" width="3" style="830" customWidth="1"/>
    <col min="47" max="47" width="3" style="827" customWidth="1"/>
    <col min="48" max="49" width="3" style="31" customWidth="1"/>
    <col min="50" max="50" width="3.28515625" style="31" customWidth="1"/>
    <col min="51" max="246" width="8.85546875" style="31"/>
    <col min="247" max="247" width="1.28515625" style="31" customWidth="1"/>
    <col min="248" max="248" width="8.85546875" style="31"/>
    <col min="249" max="249" width="3.85546875" style="31" customWidth="1"/>
    <col min="250" max="250" width="3.140625" style="31" customWidth="1"/>
    <col min="251" max="251" width="3.28515625" style="31" customWidth="1"/>
    <col min="252" max="296" width="3.7109375" style="31" customWidth="1"/>
    <col min="297" max="297" width="2.42578125" style="31" customWidth="1"/>
    <col min="298" max="299" width="2.5703125" style="31" customWidth="1"/>
    <col min="300" max="300" width="2.7109375" style="31" customWidth="1"/>
    <col min="301" max="301" width="2.42578125" style="31" customWidth="1"/>
    <col min="302" max="302" width="2.85546875" style="31" customWidth="1"/>
    <col min="303" max="303" width="3.28515625" style="31" customWidth="1"/>
    <col min="304" max="304" width="3.5703125" style="31" customWidth="1"/>
    <col min="305" max="305" width="3.7109375" style="31" customWidth="1"/>
    <col min="306" max="502" width="8.85546875" style="31"/>
    <col min="503" max="503" width="1.28515625" style="31" customWidth="1"/>
    <col min="504" max="504" width="8.85546875" style="31"/>
    <col min="505" max="505" width="3.85546875" style="31" customWidth="1"/>
    <col min="506" max="506" width="3.140625" style="31" customWidth="1"/>
    <col min="507" max="507" width="3.28515625" style="31" customWidth="1"/>
    <col min="508" max="552" width="3.7109375" style="31" customWidth="1"/>
    <col min="553" max="553" width="2.42578125" style="31" customWidth="1"/>
    <col min="554" max="555" width="2.5703125" style="31" customWidth="1"/>
    <col min="556" max="556" width="2.7109375" style="31" customWidth="1"/>
    <col min="557" max="557" width="2.42578125" style="31" customWidth="1"/>
    <col min="558" max="558" width="2.85546875" style="31" customWidth="1"/>
    <col min="559" max="559" width="3.28515625" style="31" customWidth="1"/>
    <col min="560" max="560" width="3.5703125" style="31" customWidth="1"/>
    <col min="561" max="561" width="3.7109375" style="31" customWidth="1"/>
    <col min="562" max="758" width="8.85546875" style="31"/>
    <col min="759" max="759" width="1.28515625" style="31" customWidth="1"/>
    <col min="760" max="760" width="8.85546875" style="31"/>
    <col min="761" max="761" width="3.85546875" style="31" customWidth="1"/>
    <col min="762" max="762" width="3.140625" style="31" customWidth="1"/>
    <col min="763" max="763" width="3.28515625" style="31" customWidth="1"/>
    <col min="764" max="808" width="3.7109375" style="31" customWidth="1"/>
    <col min="809" max="809" width="2.42578125" style="31" customWidth="1"/>
    <col min="810" max="811" width="2.5703125" style="31" customWidth="1"/>
    <col min="812" max="812" width="2.7109375" style="31" customWidth="1"/>
    <col min="813" max="813" width="2.42578125" style="31" customWidth="1"/>
    <col min="814" max="814" width="2.85546875" style="31" customWidth="1"/>
    <col min="815" max="815" width="3.28515625" style="31" customWidth="1"/>
    <col min="816" max="816" width="3.5703125" style="31" customWidth="1"/>
    <col min="817" max="817" width="3.7109375" style="31" customWidth="1"/>
    <col min="818" max="1014" width="8.85546875" style="31"/>
    <col min="1015" max="1015" width="1.28515625" style="31" customWidth="1"/>
    <col min="1016" max="1016" width="8.85546875" style="31"/>
    <col min="1017" max="1017" width="3.85546875" style="31" customWidth="1"/>
    <col min="1018" max="1018" width="3.140625" style="31" customWidth="1"/>
    <col min="1019" max="1019" width="3.28515625" style="31" customWidth="1"/>
    <col min="1020" max="1064" width="3.7109375" style="31" customWidth="1"/>
    <col min="1065" max="1065" width="2.42578125" style="31" customWidth="1"/>
    <col min="1066" max="1067" width="2.5703125" style="31" customWidth="1"/>
    <col min="1068" max="1068" width="2.7109375" style="31" customWidth="1"/>
    <col min="1069" max="1069" width="2.42578125" style="31" customWidth="1"/>
    <col min="1070" max="1070" width="2.85546875" style="31" customWidth="1"/>
    <col min="1071" max="1071" width="3.28515625" style="31" customWidth="1"/>
    <col min="1072" max="1072" width="3.5703125" style="31" customWidth="1"/>
    <col min="1073" max="1073" width="3.7109375" style="31" customWidth="1"/>
    <col min="1074" max="1270" width="8.85546875" style="31"/>
    <col min="1271" max="1271" width="1.28515625" style="31" customWidth="1"/>
    <col min="1272" max="1272" width="8.85546875" style="31"/>
    <col min="1273" max="1273" width="3.85546875" style="31" customWidth="1"/>
    <col min="1274" max="1274" width="3.140625" style="31" customWidth="1"/>
    <col min="1275" max="1275" width="3.28515625" style="31" customWidth="1"/>
    <col min="1276" max="1320" width="3.7109375" style="31" customWidth="1"/>
    <col min="1321" max="1321" width="2.42578125" style="31" customWidth="1"/>
    <col min="1322" max="1323" width="2.5703125" style="31" customWidth="1"/>
    <col min="1324" max="1324" width="2.7109375" style="31" customWidth="1"/>
    <col min="1325" max="1325" width="2.42578125" style="31" customWidth="1"/>
    <col min="1326" max="1326" width="2.85546875" style="31" customWidth="1"/>
    <col min="1327" max="1327" width="3.28515625" style="31" customWidth="1"/>
    <col min="1328" max="1328" width="3.5703125" style="31" customWidth="1"/>
    <col min="1329" max="1329" width="3.7109375" style="31" customWidth="1"/>
    <col min="1330" max="1526" width="8.85546875" style="31"/>
    <col min="1527" max="1527" width="1.28515625" style="31" customWidth="1"/>
    <col min="1528" max="1528" width="8.85546875" style="31"/>
    <col min="1529" max="1529" width="3.85546875" style="31" customWidth="1"/>
    <col min="1530" max="1530" width="3.140625" style="31" customWidth="1"/>
    <col min="1531" max="1531" width="3.28515625" style="31" customWidth="1"/>
    <col min="1532" max="1576" width="3.7109375" style="31" customWidth="1"/>
    <col min="1577" max="1577" width="2.42578125" style="31" customWidth="1"/>
    <col min="1578" max="1579" width="2.5703125" style="31" customWidth="1"/>
    <col min="1580" max="1580" width="2.7109375" style="31" customWidth="1"/>
    <col min="1581" max="1581" width="2.42578125" style="31" customWidth="1"/>
    <col min="1582" max="1582" width="2.85546875" style="31" customWidth="1"/>
    <col min="1583" max="1583" width="3.28515625" style="31" customWidth="1"/>
    <col min="1584" max="1584" width="3.5703125" style="31" customWidth="1"/>
    <col min="1585" max="1585" width="3.7109375" style="31" customWidth="1"/>
    <col min="1586" max="1782" width="8.85546875" style="31"/>
    <col min="1783" max="1783" width="1.28515625" style="31" customWidth="1"/>
    <col min="1784" max="1784" width="8.85546875" style="31"/>
    <col min="1785" max="1785" width="3.85546875" style="31" customWidth="1"/>
    <col min="1786" max="1786" width="3.140625" style="31" customWidth="1"/>
    <col min="1787" max="1787" width="3.28515625" style="31" customWidth="1"/>
    <col min="1788" max="1832" width="3.7109375" style="31" customWidth="1"/>
    <col min="1833" max="1833" width="2.42578125" style="31" customWidth="1"/>
    <col min="1834" max="1835" width="2.5703125" style="31" customWidth="1"/>
    <col min="1836" max="1836" width="2.7109375" style="31" customWidth="1"/>
    <col min="1837" max="1837" width="2.42578125" style="31" customWidth="1"/>
    <col min="1838" max="1838" width="2.85546875" style="31" customWidth="1"/>
    <col min="1839" max="1839" width="3.28515625" style="31" customWidth="1"/>
    <col min="1840" max="1840" width="3.5703125" style="31" customWidth="1"/>
    <col min="1841" max="1841" width="3.7109375" style="31" customWidth="1"/>
    <col min="1842" max="2038" width="8.85546875" style="31"/>
    <col min="2039" max="2039" width="1.28515625" style="31" customWidth="1"/>
    <col min="2040" max="2040" width="8.85546875" style="31"/>
    <col min="2041" max="2041" width="3.85546875" style="31" customWidth="1"/>
    <col min="2042" max="2042" width="3.140625" style="31" customWidth="1"/>
    <col min="2043" max="2043" width="3.28515625" style="31" customWidth="1"/>
    <col min="2044" max="2088" width="3.7109375" style="31" customWidth="1"/>
    <col min="2089" max="2089" width="2.42578125" style="31" customWidth="1"/>
    <col min="2090" max="2091" width="2.5703125" style="31" customWidth="1"/>
    <col min="2092" max="2092" width="2.7109375" style="31" customWidth="1"/>
    <col min="2093" max="2093" width="2.42578125" style="31" customWidth="1"/>
    <col min="2094" max="2094" width="2.85546875" style="31" customWidth="1"/>
    <col min="2095" max="2095" width="3.28515625" style="31" customWidth="1"/>
    <col min="2096" max="2096" width="3.5703125" style="31" customWidth="1"/>
    <col min="2097" max="2097" width="3.7109375" style="31" customWidth="1"/>
    <col min="2098" max="2294" width="8.85546875" style="31"/>
    <col min="2295" max="2295" width="1.28515625" style="31" customWidth="1"/>
    <col min="2296" max="2296" width="8.85546875" style="31"/>
    <col min="2297" max="2297" width="3.85546875" style="31" customWidth="1"/>
    <col min="2298" max="2298" width="3.140625" style="31" customWidth="1"/>
    <col min="2299" max="2299" width="3.28515625" style="31" customWidth="1"/>
    <col min="2300" max="2344" width="3.7109375" style="31" customWidth="1"/>
    <col min="2345" max="2345" width="2.42578125" style="31" customWidth="1"/>
    <col min="2346" max="2347" width="2.5703125" style="31" customWidth="1"/>
    <col min="2348" max="2348" width="2.7109375" style="31" customWidth="1"/>
    <col min="2349" max="2349" width="2.42578125" style="31" customWidth="1"/>
    <col min="2350" max="2350" width="2.85546875" style="31" customWidth="1"/>
    <col min="2351" max="2351" width="3.28515625" style="31" customWidth="1"/>
    <col min="2352" max="2352" width="3.5703125" style="31" customWidth="1"/>
    <col min="2353" max="2353" width="3.7109375" style="31" customWidth="1"/>
    <col min="2354" max="2550" width="8.85546875" style="31"/>
    <col min="2551" max="2551" width="1.28515625" style="31" customWidth="1"/>
    <col min="2552" max="2552" width="8.85546875" style="31"/>
    <col min="2553" max="2553" width="3.85546875" style="31" customWidth="1"/>
    <col min="2554" max="2554" width="3.140625" style="31" customWidth="1"/>
    <col min="2555" max="2555" width="3.28515625" style="31" customWidth="1"/>
    <col min="2556" max="2600" width="3.7109375" style="31" customWidth="1"/>
    <col min="2601" max="2601" width="2.42578125" style="31" customWidth="1"/>
    <col min="2602" max="2603" width="2.5703125" style="31" customWidth="1"/>
    <col min="2604" max="2604" width="2.7109375" style="31" customWidth="1"/>
    <col min="2605" max="2605" width="2.42578125" style="31" customWidth="1"/>
    <col min="2606" max="2606" width="2.85546875" style="31" customWidth="1"/>
    <col min="2607" max="2607" width="3.28515625" style="31" customWidth="1"/>
    <col min="2608" max="2608" width="3.5703125" style="31" customWidth="1"/>
    <col min="2609" max="2609" width="3.7109375" style="31" customWidth="1"/>
    <col min="2610" max="2806" width="8.85546875" style="31"/>
    <col min="2807" max="2807" width="1.28515625" style="31" customWidth="1"/>
    <col min="2808" max="2808" width="8.85546875" style="31"/>
    <col min="2809" max="2809" width="3.85546875" style="31" customWidth="1"/>
    <col min="2810" max="2810" width="3.140625" style="31" customWidth="1"/>
    <col min="2811" max="2811" width="3.28515625" style="31" customWidth="1"/>
    <col min="2812" max="2856" width="3.7109375" style="31" customWidth="1"/>
    <col min="2857" max="2857" width="2.42578125" style="31" customWidth="1"/>
    <col min="2858" max="2859" width="2.5703125" style="31" customWidth="1"/>
    <col min="2860" max="2860" width="2.7109375" style="31" customWidth="1"/>
    <col min="2861" max="2861" width="2.42578125" style="31" customWidth="1"/>
    <col min="2862" max="2862" width="2.85546875" style="31" customWidth="1"/>
    <col min="2863" max="2863" width="3.28515625" style="31" customWidth="1"/>
    <col min="2864" max="2864" width="3.5703125" style="31" customWidth="1"/>
    <col min="2865" max="2865" width="3.7109375" style="31" customWidth="1"/>
    <col min="2866" max="3062" width="8.85546875" style="31"/>
    <col min="3063" max="3063" width="1.28515625" style="31" customWidth="1"/>
    <col min="3064" max="3064" width="8.85546875" style="31"/>
    <col min="3065" max="3065" width="3.85546875" style="31" customWidth="1"/>
    <col min="3066" max="3066" width="3.140625" style="31" customWidth="1"/>
    <col min="3067" max="3067" width="3.28515625" style="31" customWidth="1"/>
    <col min="3068" max="3112" width="3.7109375" style="31" customWidth="1"/>
    <col min="3113" max="3113" width="2.42578125" style="31" customWidth="1"/>
    <col min="3114" max="3115" width="2.5703125" style="31" customWidth="1"/>
    <col min="3116" max="3116" width="2.7109375" style="31" customWidth="1"/>
    <col min="3117" max="3117" width="2.42578125" style="31" customWidth="1"/>
    <col min="3118" max="3118" width="2.85546875" style="31" customWidth="1"/>
    <col min="3119" max="3119" width="3.28515625" style="31" customWidth="1"/>
    <col min="3120" max="3120" width="3.5703125" style="31" customWidth="1"/>
    <col min="3121" max="3121" width="3.7109375" style="31" customWidth="1"/>
    <col min="3122" max="3318" width="8.85546875" style="31"/>
    <col min="3319" max="3319" width="1.28515625" style="31" customWidth="1"/>
    <col min="3320" max="3320" width="8.85546875" style="31"/>
    <col min="3321" max="3321" width="3.85546875" style="31" customWidth="1"/>
    <col min="3322" max="3322" width="3.140625" style="31" customWidth="1"/>
    <col min="3323" max="3323" width="3.28515625" style="31" customWidth="1"/>
    <col min="3324" max="3368" width="3.7109375" style="31" customWidth="1"/>
    <col min="3369" max="3369" width="2.42578125" style="31" customWidth="1"/>
    <col min="3370" max="3371" width="2.5703125" style="31" customWidth="1"/>
    <col min="3372" max="3372" width="2.7109375" style="31" customWidth="1"/>
    <col min="3373" max="3373" width="2.42578125" style="31" customWidth="1"/>
    <col min="3374" max="3374" width="2.85546875" style="31" customWidth="1"/>
    <col min="3375" max="3375" width="3.28515625" style="31" customWidth="1"/>
    <col min="3376" max="3376" width="3.5703125" style="31" customWidth="1"/>
    <col min="3377" max="3377" width="3.7109375" style="31" customWidth="1"/>
    <col min="3378" max="3574" width="8.85546875" style="31"/>
    <col min="3575" max="3575" width="1.28515625" style="31" customWidth="1"/>
    <col min="3576" max="3576" width="8.85546875" style="31"/>
    <col min="3577" max="3577" width="3.85546875" style="31" customWidth="1"/>
    <col min="3578" max="3578" width="3.140625" style="31" customWidth="1"/>
    <col min="3579" max="3579" width="3.28515625" style="31" customWidth="1"/>
    <col min="3580" max="3624" width="3.7109375" style="31" customWidth="1"/>
    <col min="3625" max="3625" width="2.42578125" style="31" customWidth="1"/>
    <col min="3626" max="3627" width="2.5703125" style="31" customWidth="1"/>
    <col min="3628" max="3628" width="2.7109375" style="31" customWidth="1"/>
    <col min="3629" max="3629" width="2.42578125" style="31" customWidth="1"/>
    <col min="3630" max="3630" width="2.85546875" style="31" customWidth="1"/>
    <col min="3631" max="3631" width="3.28515625" style="31" customWidth="1"/>
    <col min="3632" max="3632" width="3.5703125" style="31" customWidth="1"/>
    <col min="3633" max="3633" width="3.7109375" style="31" customWidth="1"/>
    <col min="3634" max="3830" width="8.85546875" style="31"/>
    <col min="3831" max="3831" width="1.28515625" style="31" customWidth="1"/>
    <col min="3832" max="3832" width="8.85546875" style="31"/>
    <col min="3833" max="3833" width="3.85546875" style="31" customWidth="1"/>
    <col min="3834" max="3834" width="3.140625" style="31" customWidth="1"/>
    <col min="3835" max="3835" width="3.28515625" style="31" customWidth="1"/>
    <col min="3836" max="3880" width="3.7109375" style="31" customWidth="1"/>
    <col min="3881" max="3881" width="2.42578125" style="31" customWidth="1"/>
    <col min="3882" max="3883" width="2.5703125" style="31" customWidth="1"/>
    <col min="3884" max="3884" width="2.7109375" style="31" customWidth="1"/>
    <col min="3885" max="3885" width="2.42578125" style="31" customWidth="1"/>
    <col min="3886" max="3886" width="2.85546875" style="31" customWidth="1"/>
    <col min="3887" max="3887" width="3.28515625" style="31" customWidth="1"/>
    <col min="3888" max="3888" width="3.5703125" style="31" customWidth="1"/>
    <col min="3889" max="3889" width="3.7109375" style="31" customWidth="1"/>
    <col min="3890" max="4086" width="8.85546875" style="31"/>
    <col min="4087" max="4087" width="1.28515625" style="31" customWidth="1"/>
    <col min="4088" max="4088" width="8.85546875" style="31"/>
    <col min="4089" max="4089" width="3.85546875" style="31" customWidth="1"/>
    <col min="4090" max="4090" width="3.140625" style="31" customWidth="1"/>
    <col min="4091" max="4091" width="3.28515625" style="31" customWidth="1"/>
    <col min="4092" max="4136" width="3.7109375" style="31" customWidth="1"/>
    <col min="4137" max="4137" width="2.42578125" style="31" customWidth="1"/>
    <col min="4138" max="4139" width="2.5703125" style="31" customWidth="1"/>
    <col min="4140" max="4140" width="2.7109375" style="31" customWidth="1"/>
    <col min="4141" max="4141" width="2.42578125" style="31" customWidth="1"/>
    <col min="4142" max="4142" width="2.85546875" style="31" customWidth="1"/>
    <col min="4143" max="4143" width="3.28515625" style="31" customWidth="1"/>
    <col min="4144" max="4144" width="3.5703125" style="31" customWidth="1"/>
    <col min="4145" max="4145" width="3.7109375" style="31" customWidth="1"/>
    <col min="4146" max="4342" width="8.85546875" style="31"/>
    <col min="4343" max="4343" width="1.28515625" style="31" customWidth="1"/>
    <col min="4344" max="4344" width="8.85546875" style="31"/>
    <col min="4345" max="4345" width="3.85546875" style="31" customWidth="1"/>
    <col min="4346" max="4346" width="3.140625" style="31" customWidth="1"/>
    <col min="4347" max="4347" width="3.28515625" style="31" customWidth="1"/>
    <col min="4348" max="4392" width="3.7109375" style="31" customWidth="1"/>
    <col min="4393" max="4393" width="2.42578125" style="31" customWidth="1"/>
    <col min="4394" max="4395" width="2.5703125" style="31" customWidth="1"/>
    <col min="4396" max="4396" width="2.7109375" style="31" customWidth="1"/>
    <col min="4397" max="4397" width="2.42578125" style="31" customWidth="1"/>
    <col min="4398" max="4398" width="2.85546875" style="31" customWidth="1"/>
    <col min="4399" max="4399" width="3.28515625" style="31" customWidth="1"/>
    <col min="4400" max="4400" width="3.5703125" style="31" customWidth="1"/>
    <col min="4401" max="4401" width="3.7109375" style="31" customWidth="1"/>
    <col min="4402" max="4598" width="8.85546875" style="31"/>
    <col min="4599" max="4599" width="1.28515625" style="31" customWidth="1"/>
    <col min="4600" max="4600" width="8.85546875" style="31"/>
    <col min="4601" max="4601" width="3.85546875" style="31" customWidth="1"/>
    <col min="4602" max="4602" width="3.140625" style="31" customWidth="1"/>
    <col min="4603" max="4603" width="3.28515625" style="31" customWidth="1"/>
    <col min="4604" max="4648" width="3.7109375" style="31" customWidth="1"/>
    <col min="4649" max="4649" width="2.42578125" style="31" customWidth="1"/>
    <col min="4650" max="4651" width="2.5703125" style="31" customWidth="1"/>
    <col min="4652" max="4652" width="2.7109375" style="31" customWidth="1"/>
    <col min="4653" max="4653" width="2.42578125" style="31" customWidth="1"/>
    <col min="4654" max="4654" width="2.85546875" style="31" customWidth="1"/>
    <col min="4655" max="4655" width="3.28515625" style="31" customWidth="1"/>
    <col min="4656" max="4656" width="3.5703125" style="31" customWidth="1"/>
    <col min="4657" max="4657" width="3.7109375" style="31" customWidth="1"/>
    <col min="4658" max="4854" width="8.85546875" style="31"/>
    <col min="4855" max="4855" width="1.28515625" style="31" customWidth="1"/>
    <col min="4856" max="4856" width="8.85546875" style="31"/>
    <col min="4857" max="4857" width="3.85546875" style="31" customWidth="1"/>
    <col min="4858" max="4858" width="3.140625" style="31" customWidth="1"/>
    <col min="4859" max="4859" width="3.28515625" style="31" customWidth="1"/>
    <col min="4860" max="4904" width="3.7109375" style="31" customWidth="1"/>
    <col min="4905" max="4905" width="2.42578125" style="31" customWidth="1"/>
    <col min="4906" max="4907" width="2.5703125" style="31" customWidth="1"/>
    <col min="4908" max="4908" width="2.7109375" style="31" customWidth="1"/>
    <col min="4909" max="4909" width="2.42578125" style="31" customWidth="1"/>
    <col min="4910" max="4910" width="2.85546875" style="31" customWidth="1"/>
    <col min="4911" max="4911" width="3.28515625" style="31" customWidth="1"/>
    <col min="4912" max="4912" width="3.5703125" style="31" customWidth="1"/>
    <col min="4913" max="4913" width="3.7109375" style="31" customWidth="1"/>
    <col min="4914" max="5110" width="8.85546875" style="31"/>
    <col min="5111" max="5111" width="1.28515625" style="31" customWidth="1"/>
    <col min="5112" max="5112" width="8.85546875" style="31"/>
    <col min="5113" max="5113" width="3.85546875" style="31" customWidth="1"/>
    <col min="5114" max="5114" width="3.140625" style="31" customWidth="1"/>
    <col min="5115" max="5115" width="3.28515625" style="31" customWidth="1"/>
    <col min="5116" max="5160" width="3.7109375" style="31" customWidth="1"/>
    <col min="5161" max="5161" width="2.42578125" style="31" customWidth="1"/>
    <col min="5162" max="5163" width="2.5703125" style="31" customWidth="1"/>
    <col min="5164" max="5164" width="2.7109375" style="31" customWidth="1"/>
    <col min="5165" max="5165" width="2.42578125" style="31" customWidth="1"/>
    <col min="5166" max="5166" width="2.85546875" style="31" customWidth="1"/>
    <col min="5167" max="5167" width="3.28515625" style="31" customWidth="1"/>
    <col min="5168" max="5168" width="3.5703125" style="31" customWidth="1"/>
    <col min="5169" max="5169" width="3.7109375" style="31" customWidth="1"/>
    <col min="5170" max="5366" width="8.85546875" style="31"/>
    <col min="5367" max="5367" width="1.28515625" style="31" customWidth="1"/>
    <col min="5368" max="5368" width="8.85546875" style="31"/>
    <col min="5369" max="5369" width="3.85546875" style="31" customWidth="1"/>
    <col min="5370" max="5370" width="3.140625" style="31" customWidth="1"/>
    <col min="5371" max="5371" width="3.28515625" style="31" customWidth="1"/>
    <col min="5372" max="5416" width="3.7109375" style="31" customWidth="1"/>
    <col min="5417" max="5417" width="2.42578125" style="31" customWidth="1"/>
    <col min="5418" max="5419" width="2.5703125" style="31" customWidth="1"/>
    <col min="5420" max="5420" width="2.7109375" style="31" customWidth="1"/>
    <col min="5421" max="5421" width="2.42578125" style="31" customWidth="1"/>
    <col min="5422" max="5422" width="2.85546875" style="31" customWidth="1"/>
    <col min="5423" max="5423" width="3.28515625" style="31" customWidth="1"/>
    <col min="5424" max="5424" width="3.5703125" style="31" customWidth="1"/>
    <col min="5425" max="5425" width="3.7109375" style="31" customWidth="1"/>
    <col min="5426" max="5622" width="8.85546875" style="31"/>
    <col min="5623" max="5623" width="1.28515625" style="31" customWidth="1"/>
    <col min="5624" max="5624" width="8.85546875" style="31"/>
    <col min="5625" max="5625" width="3.85546875" style="31" customWidth="1"/>
    <col min="5626" max="5626" width="3.140625" style="31" customWidth="1"/>
    <col min="5627" max="5627" width="3.28515625" style="31" customWidth="1"/>
    <col min="5628" max="5672" width="3.7109375" style="31" customWidth="1"/>
    <col min="5673" max="5673" width="2.42578125" style="31" customWidth="1"/>
    <col min="5674" max="5675" width="2.5703125" style="31" customWidth="1"/>
    <col min="5676" max="5676" width="2.7109375" style="31" customWidth="1"/>
    <col min="5677" max="5677" width="2.42578125" style="31" customWidth="1"/>
    <col min="5678" max="5678" width="2.85546875" style="31" customWidth="1"/>
    <col min="5679" max="5679" width="3.28515625" style="31" customWidth="1"/>
    <col min="5680" max="5680" width="3.5703125" style="31" customWidth="1"/>
    <col min="5681" max="5681" width="3.7109375" style="31" customWidth="1"/>
    <col min="5682" max="5878" width="8.85546875" style="31"/>
    <col min="5879" max="5879" width="1.28515625" style="31" customWidth="1"/>
    <col min="5880" max="5880" width="8.85546875" style="31"/>
    <col min="5881" max="5881" width="3.85546875" style="31" customWidth="1"/>
    <col min="5882" max="5882" width="3.140625" style="31" customWidth="1"/>
    <col min="5883" max="5883" width="3.28515625" style="31" customWidth="1"/>
    <col min="5884" max="5928" width="3.7109375" style="31" customWidth="1"/>
    <col min="5929" max="5929" width="2.42578125" style="31" customWidth="1"/>
    <col min="5930" max="5931" width="2.5703125" style="31" customWidth="1"/>
    <col min="5932" max="5932" width="2.7109375" style="31" customWidth="1"/>
    <col min="5933" max="5933" width="2.42578125" style="31" customWidth="1"/>
    <col min="5934" max="5934" width="2.85546875" style="31" customWidth="1"/>
    <col min="5935" max="5935" width="3.28515625" style="31" customWidth="1"/>
    <col min="5936" max="5936" width="3.5703125" style="31" customWidth="1"/>
    <col min="5937" max="5937" width="3.7109375" style="31" customWidth="1"/>
    <col min="5938" max="6134" width="8.85546875" style="31"/>
    <col min="6135" max="6135" width="1.28515625" style="31" customWidth="1"/>
    <col min="6136" max="6136" width="8.85546875" style="31"/>
    <col min="6137" max="6137" width="3.85546875" style="31" customWidth="1"/>
    <col min="6138" max="6138" width="3.140625" style="31" customWidth="1"/>
    <col min="6139" max="6139" width="3.28515625" style="31" customWidth="1"/>
    <col min="6140" max="6184" width="3.7109375" style="31" customWidth="1"/>
    <col min="6185" max="6185" width="2.42578125" style="31" customWidth="1"/>
    <col min="6186" max="6187" width="2.5703125" style="31" customWidth="1"/>
    <col min="6188" max="6188" width="2.7109375" style="31" customWidth="1"/>
    <col min="6189" max="6189" width="2.42578125" style="31" customWidth="1"/>
    <col min="6190" max="6190" width="2.85546875" style="31" customWidth="1"/>
    <col min="6191" max="6191" width="3.28515625" style="31" customWidth="1"/>
    <col min="6192" max="6192" width="3.5703125" style="31" customWidth="1"/>
    <col min="6193" max="6193" width="3.7109375" style="31" customWidth="1"/>
    <col min="6194" max="6390" width="8.85546875" style="31"/>
    <col min="6391" max="6391" width="1.28515625" style="31" customWidth="1"/>
    <col min="6392" max="6392" width="8.85546875" style="31"/>
    <col min="6393" max="6393" width="3.85546875" style="31" customWidth="1"/>
    <col min="6394" max="6394" width="3.140625" style="31" customWidth="1"/>
    <col min="6395" max="6395" width="3.28515625" style="31" customWidth="1"/>
    <col min="6396" max="6440" width="3.7109375" style="31" customWidth="1"/>
    <col min="6441" max="6441" width="2.42578125" style="31" customWidth="1"/>
    <col min="6442" max="6443" width="2.5703125" style="31" customWidth="1"/>
    <col min="6444" max="6444" width="2.7109375" style="31" customWidth="1"/>
    <col min="6445" max="6445" width="2.42578125" style="31" customWidth="1"/>
    <col min="6446" max="6446" width="2.85546875" style="31" customWidth="1"/>
    <col min="6447" max="6447" width="3.28515625" style="31" customWidth="1"/>
    <col min="6448" max="6448" width="3.5703125" style="31" customWidth="1"/>
    <col min="6449" max="6449" width="3.7109375" style="31" customWidth="1"/>
    <col min="6450" max="6646" width="8.85546875" style="31"/>
    <col min="6647" max="6647" width="1.28515625" style="31" customWidth="1"/>
    <col min="6648" max="6648" width="8.85546875" style="31"/>
    <col min="6649" max="6649" width="3.85546875" style="31" customWidth="1"/>
    <col min="6650" max="6650" width="3.140625" style="31" customWidth="1"/>
    <col min="6651" max="6651" width="3.28515625" style="31" customWidth="1"/>
    <col min="6652" max="6696" width="3.7109375" style="31" customWidth="1"/>
    <col min="6697" max="6697" width="2.42578125" style="31" customWidth="1"/>
    <col min="6698" max="6699" width="2.5703125" style="31" customWidth="1"/>
    <col min="6700" max="6700" width="2.7109375" style="31" customWidth="1"/>
    <col min="6701" max="6701" width="2.42578125" style="31" customWidth="1"/>
    <col min="6702" max="6702" width="2.85546875" style="31" customWidth="1"/>
    <col min="6703" max="6703" width="3.28515625" style="31" customWidth="1"/>
    <col min="6704" max="6704" width="3.5703125" style="31" customWidth="1"/>
    <col min="6705" max="6705" width="3.7109375" style="31" customWidth="1"/>
    <col min="6706" max="6902" width="8.85546875" style="31"/>
    <col min="6903" max="6903" width="1.28515625" style="31" customWidth="1"/>
    <col min="6904" max="6904" width="8.85546875" style="31"/>
    <col min="6905" max="6905" width="3.85546875" style="31" customWidth="1"/>
    <col min="6906" max="6906" width="3.140625" style="31" customWidth="1"/>
    <col min="6907" max="6907" width="3.28515625" style="31" customWidth="1"/>
    <col min="6908" max="6952" width="3.7109375" style="31" customWidth="1"/>
    <col min="6953" max="6953" width="2.42578125" style="31" customWidth="1"/>
    <col min="6954" max="6955" width="2.5703125" style="31" customWidth="1"/>
    <col min="6956" max="6956" width="2.7109375" style="31" customWidth="1"/>
    <col min="6957" max="6957" width="2.42578125" style="31" customWidth="1"/>
    <col min="6958" max="6958" width="2.85546875" style="31" customWidth="1"/>
    <col min="6959" max="6959" width="3.28515625" style="31" customWidth="1"/>
    <col min="6960" max="6960" width="3.5703125" style="31" customWidth="1"/>
    <col min="6961" max="6961" width="3.7109375" style="31" customWidth="1"/>
    <col min="6962" max="7158" width="8.85546875" style="31"/>
    <col min="7159" max="7159" width="1.28515625" style="31" customWidth="1"/>
    <col min="7160" max="7160" width="8.85546875" style="31"/>
    <col min="7161" max="7161" width="3.85546875" style="31" customWidth="1"/>
    <col min="7162" max="7162" width="3.140625" style="31" customWidth="1"/>
    <col min="7163" max="7163" width="3.28515625" style="31" customWidth="1"/>
    <col min="7164" max="7208" width="3.7109375" style="31" customWidth="1"/>
    <col min="7209" max="7209" width="2.42578125" style="31" customWidth="1"/>
    <col min="7210" max="7211" width="2.5703125" style="31" customWidth="1"/>
    <col min="7212" max="7212" width="2.7109375" style="31" customWidth="1"/>
    <col min="7213" max="7213" width="2.42578125" style="31" customWidth="1"/>
    <col min="7214" max="7214" width="2.85546875" style="31" customWidth="1"/>
    <col min="7215" max="7215" width="3.28515625" style="31" customWidth="1"/>
    <col min="7216" max="7216" width="3.5703125" style="31" customWidth="1"/>
    <col min="7217" max="7217" width="3.7109375" style="31" customWidth="1"/>
    <col min="7218" max="7414" width="8.85546875" style="31"/>
    <col min="7415" max="7415" width="1.28515625" style="31" customWidth="1"/>
    <col min="7416" max="7416" width="8.85546875" style="31"/>
    <col min="7417" max="7417" width="3.85546875" style="31" customWidth="1"/>
    <col min="7418" max="7418" width="3.140625" style="31" customWidth="1"/>
    <col min="7419" max="7419" width="3.28515625" style="31" customWidth="1"/>
    <col min="7420" max="7464" width="3.7109375" style="31" customWidth="1"/>
    <col min="7465" max="7465" width="2.42578125" style="31" customWidth="1"/>
    <col min="7466" max="7467" width="2.5703125" style="31" customWidth="1"/>
    <col min="7468" max="7468" width="2.7109375" style="31" customWidth="1"/>
    <col min="7469" max="7469" width="2.42578125" style="31" customWidth="1"/>
    <col min="7470" max="7470" width="2.85546875" style="31" customWidth="1"/>
    <col min="7471" max="7471" width="3.28515625" style="31" customWidth="1"/>
    <col min="7472" max="7472" width="3.5703125" style="31" customWidth="1"/>
    <col min="7473" max="7473" width="3.7109375" style="31" customWidth="1"/>
    <col min="7474" max="7670" width="8.85546875" style="31"/>
    <col min="7671" max="7671" width="1.28515625" style="31" customWidth="1"/>
    <col min="7672" max="7672" width="8.85546875" style="31"/>
    <col min="7673" max="7673" width="3.85546875" style="31" customWidth="1"/>
    <col min="7674" max="7674" width="3.140625" style="31" customWidth="1"/>
    <col min="7675" max="7675" width="3.28515625" style="31" customWidth="1"/>
    <col min="7676" max="7720" width="3.7109375" style="31" customWidth="1"/>
    <col min="7721" max="7721" width="2.42578125" style="31" customWidth="1"/>
    <col min="7722" max="7723" width="2.5703125" style="31" customWidth="1"/>
    <col min="7724" max="7724" width="2.7109375" style="31" customWidth="1"/>
    <col min="7725" max="7725" width="2.42578125" style="31" customWidth="1"/>
    <col min="7726" max="7726" width="2.85546875" style="31" customWidth="1"/>
    <col min="7727" max="7727" width="3.28515625" style="31" customWidth="1"/>
    <col min="7728" max="7728" width="3.5703125" style="31" customWidth="1"/>
    <col min="7729" max="7729" width="3.7109375" style="31" customWidth="1"/>
    <col min="7730" max="7926" width="8.85546875" style="31"/>
    <col min="7927" max="7927" width="1.28515625" style="31" customWidth="1"/>
    <col min="7928" max="7928" width="8.85546875" style="31"/>
    <col min="7929" max="7929" width="3.85546875" style="31" customWidth="1"/>
    <col min="7930" max="7930" width="3.140625" style="31" customWidth="1"/>
    <col min="7931" max="7931" width="3.28515625" style="31" customWidth="1"/>
    <col min="7932" max="7976" width="3.7109375" style="31" customWidth="1"/>
    <col min="7977" max="7977" width="2.42578125" style="31" customWidth="1"/>
    <col min="7978" max="7979" width="2.5703125" style="31" customWidth="1"/>
    <col min="7980" max="7980" width="2.7109375" style="31" customWidth="1"/>
    <col min="7981" max="7981" width="2.42578125" style="31" customWidth="1"/>
    <col min="7982" max="7982" width="2.85546875" style="31" customWidth="1"/>
    <col min="7983" max="7983" width="3.28515625" style="31" customWidth="1"/>
    <col min="7984" max="7984" width="3.5703125" style="31" customWidth="1"/>
    <col min="7985" max="7985" width="3.7109375" style="31" customWidth="1"/>
    <col min="7986" max="8182" width="8.85546875" style="31"/>
    <col min="8183" max="8183" width="1.28515625" style="31" customWidth="1"/>
    <col min="8184" max="8184" width="8.85546875" style="31"/>
    <col min="8185" max="8185" width="3.85546875" style="31" customWidth="1"/>
    <col min="8186" max="8186" width="3.140625" style="31" customWidth="1"/>
    <col min="8187" max="8187" width="3.28515625" style="31" customWidth="1"/>
    <col min="8188" max="8232" width="3.7109375" style="31" customWidth="1"/>
    <col min="8233" max="8233" width="2.42578125" style="31" customWidth="1"/>
    <col min="8234" max="8235" width="2.5703125" style="31" customWidth="1"/>
    <col min="8236" max="8236" width="2.7109375" style="31" customWidth="1"/>
    <col min="8237" max="8237" width="2.42578125" style="31" customWidth="1"/>
    <col min="8238" max="8238" width="2.85546875" style="31" customWidth="1"/>
    <col min="8239" max="8239" width="3.28515625" style="31" customWidth="1"/>
    <col min="8240" max="8240" width="3.5703125" style="31" customWidth="1"/>
    <col min="8241" max="8241" width="3.7109375" style="31" customWidth="1"/>
    <col min="8242" max="8438" width="8.85546875" style="31"/>
    <col min="8439" max="8439" width="1.28515625" style="31" customWidth="1"/>
    <col min="8440" max="8440" width="8.85546875" style="31"/>
    <col min="8441" max="8441" width="3.85546875" style="31" customWidth="1"/>
    <col min="8442" max="8442" width="3.140625" style="31" customWidth="1"/>
    <col min="8443" max="8443" width="3.28515625" style="31" customWidth="1"/>
    <col min="8444" max="8488" width="3.7109375" style="31" customWidth="1"/>
    <col min="8489" max="8489" width="2.42578125" style="31" customWidth="1"/>
    <col min="8490" max="8491" width="2.5703125" style="31" customWidth="1"/>
    <col min="8492" max="8492" width="2.7109375" style="31" customWidth="1"/>
    <col min="8493" max="8493" width="2.42578125" style="31" customWidth="1"/>
    <col min="8494" max="8494" width="2.85546875" style="31" customWidth="1"/>
    <col min="8495" max="8495" width="3.28515625" style="31" customWidth="1"/>
    <col min="8496" max="8496" width="3.5703125" style="31" customWidth="1"/>
    <col min="8497" max="8497" width="3.7109375" style="31" customWidth="1"/>
    <col min="8498" max="8694" width="8.85546875" style="31"/>
    <col min="8695" max="8695" width="1.28515625" style="31" customWidth="1"/>
    <col min="8696" max="8696" width="8.85546875" style="31"/>
    <col min="8697" max="8697" width="3.85546875" style="31" customWidth="1"/>
    <col min="8698" max="8698" width="3.140625" style="31" customWidth="1"/>
    <col min="8699" max="8699" width="3.28515625" style="31" customWidth="1"/>
    <col min="8700" max="8744" width="3.7109375" style="31" customWidth="1"/>
    <col min="8745" max="8745" width="2.42578125" style="31" customWidth="1"/>
    <col min="8746" max="8747" width="2.5703125" style="31" customWidth="1"/>
    <col min="8748" max="8748" width="2.7109375" style="31" customWidth="1"/>
    <col min="8749" max="8749" width="2.42578125" style="31" customWidth="1"/>
    <col min="8750" max="8750" width="2.85546875" style="31" customWidth="1"/>
    <col min="8751" max="8751" width="3.28515625" style="31" customWidth="1"/>
    <col min="8752" max="8752" width="3.5703125" style="31" customWidth="1"/>
    <col min="8753" max="8753" width="3.7109375" style="31" customWidth="1"/>
    <col min="8754" max="8950" width="8.85546875" style="31"/>
    <col min="8951" max="8951" width="1.28515625" style="31" customWidth="1"/>
    <col min="8952" max="8952" width="8.85546875" style="31"/>
    <col min="8953" max="8953" width="3.85546875" style="31" customWidth="1"/>
    <col min="8954" max="8954" width="3.140625" style="31" customWidth="1"/>
    <col min="8955" max="8955" width="3.28515625" style="31" customWidth="1"/>
    <col min="8956" max="9000" width="3.7109375" style="31" customWidth="1"/>
    <col min="9001" max="9001" width="2.42578125" style="31" customWidth="1"/>
    <col min="9002" max="9003" width="2.5703125" style="31" customWidth="1"/>
    <col min="9004" max="9004" width="2.7109375" style="31" customWidth="1"/>
    <col min="9005" max="9005" width="2.42578125" style="31" customWidth="1"/>
    <col min="9006" max="9006" width="2.85546875" style="31" customWidth="1"/>
    <col min="9007" max="9007" width="3.28515625" style="31" customWidth="1"/>
    <col min="9008" max="9008" width="3.5703125" style="31" customWidth="1"/>
    <col min="9009" max="9009" width="3.7109375" style="31" customWidth="1"/>
    <col min="9010" max="9206" width="8.85546875" style="31"/>
    <col min="9207" max="9207" width="1.28515625" style="31" customWidth="1"/>
    <col min="9208" max="9208" width="8.85546875" style="31"/>
    <col min="9209" max="9209" width="3.85546875" style="31" customWidth="1"/>
    <col min="9210" max="9210" width="3.140625" style="31" customWidth="1"/>
    <col min="9211" max="9211" width="3.28515625" style="31" customWidth="1"/>
    <col min="9212" max="9256" width="3.7109375" style="31" customWidth="1"/>
    <col min="9257" max="9257" width="2.42578125" style="31" customWidth="1"/>
    <col min="9258" max="9259" width="2.5703125" style="31" customWidth="1"/>
    <col min="9260" max="9260" width="2.7109375" style="31" customWidth="1"/>
    <col min="9261" max="9261" width="2.42578125" style="31" customWidth="1"/>
    <col min="9262" max="9262" width="2.85546875" style="31" customWidth="1"/>
    <col min="9263" max="9263" width="3.28515625" style="31" customWidth="1"/>
    <col min="9264" max="9264" width="3.5703125" style="31" customWidth="1"/>
    <col min="9265" max="9265" width="3.7109375" style="31" customWidth="1"/>
    <col min="9266" max="9462" width="8.85546875" style="31"/>
    <col min="9463" max="9463" width="1.28515625" style="31" customWidth="1"/>
    <col min="9464" max="9464" width="8.85546875" style="31"/>
    <col min="9465" max="9465" width="3.85546875" style="31" customWidth="1"/>
    <col min="9466" max="9466" width="3.140625" style="31" customWidth="1"/>
    <col min="9467" max="9467" width="3.28515625" style="31" customWidth="1"/>
    <col min="9468" max="9512" width="3.7109375" style="31" customWidth="1"/>
    <col min="9513" max="9513" width="2.42578125" style="31" customWidth="1"/>
    <col min="9514" max="9515" width="2.5703125" style="31" customWidth="1"/>
    <col min="9516" max="9516" width="2.7109375" style="31" customWidth="1"/>
    <col min="9517" max="9517" width="2.42578125" style="31" customWidth="1"/>
    <col min="9518" max="9518" width="2.85546875" style="31" customWidth="1"/>
    <col min="9519" max="9519" width="3.28515625" style="31" customWidth="1"/>
    <col min="9520" max="9520" width="3.5703125" style="31" customWidth="1"/>
    <col min="9521" max="9521" width="3.7109375" style="31" customWidth="1"/>
    <col min="9522" max="9718" width="8.85546875" style="31"/>
    <col min="9719" max="9719" width="1.28515625" style="31" customWidth="1"/>
    <col min="9720" max="9720" width="8.85546875" style="31"/>
    <col min="9721" max="9721" width="3.85546875" style="31" customWidth="1"/>
    <col min="9722" max="9722" width="3.140625" style="31" customWidth="1"/>
    <col min="9723" max="9723" width="3.28515625" style="31" customWidth="1"/>
    <col min="9724" max="9768" width="3.7109375" style="31" customWidth="1"/>
    <col min="9769" max="9769" width="2.42578125" style="31" customWidth="1"/>
    <col min="9770" max="9771" width="2.5703125" style="31" customWidth="1"/>
    <col min="9772" max="9772" width="2.7109375" style="31" customWidth="1"/>
    <col min="9773" max="9773" width="2.42578125" style="31" customWidth="1"/>
    <col min="9774" max="9774" width="2.85546875" style="31" customWidth="1"/>
    <col min="9775" max="9775" width="3.28515625" style="31" customWidth="1"/>
    <col min="9776" max="9776" width="3.5703125" style="31" customWidth="1"/>
    <col min="9777" max="9777" width="3.7109375" style="31" customWidth="1"/>
    <col min="9778" max="9974" width="8.85546875" style="31"/>
    <col min="9975" max="9975" width="1.28515625" style="31" customWidth="1"/>
    <col min="9976" max="9976" width="8.85546875" style="31"/>
    <col min="9977" max="9977" width="3.85546875" style="31" customWidth="1"/>
    <col min="9978" max="9978" width="3.140625" style="31" customWidth="1"/>
    <col min="9979" max="9979" width="3.28515625" style="31" customWidth="1"/>
    <col min="9980" max="10024" width="3.7109375" style="31" customWidth="1"/>
    <col min="10025" max="10025" width="2.42578125" style="31" customWidth="1"/>
    <col min="10026" max="10027" width="2.5703125" style="31" customWidth="1"/>
    <col min="10028" max="10028" width="2.7109375" style="31" customWidth="1"/>
    <col min="10029" max="10029" width="2.42578125" style="31" customWidth="1"/>
    <col min="10030" max="10030" width="2.85546875" style="31" customWidth="1"/>
    <col min="10031" max="10031" width="3.28515625" style="31" customWidth="1"/>
    <col min="10032" max="10032" width="3.5703125" style="31" customWidth="1"/>
    <col min="10033" max="10033" width="3.7109375" style="31" customWidth="1"/>
    <col min="10034" max="10230" width="8.85546875" style="31"/>
    <col min="10231" max="10231" width="1.28515625" style="31" customWidth="1"/>
    <col min="10232" max="10232" width="8.85546875" style="31"/>
    <col min="10233" max="10233" width="3.85546875" style="31" customWidth="1"/>
    <col min="10234" max="10234" width="3.140625" style="31" customWidth="1"/>
    <col min="10235" max="10235" width="3.28515625" style="31" customWidth="1"/>
    <col min="10236" max="10280" width="3.7109375" style="31" customWidth="1"/>
    <col min="10281" max="10281" width="2.42578125" style="31" customWidth="1"/>
    <col min="10282" max="10283" width="2.5703125" style="31" customWidth="1"/>
    <col min="10284" max="10284" width="2.7109375" style="31" customWidth="1"/>
    <col min="10285" max="10285" width="2.42578125" style="31" customWidth="1"/>
    <col min="10286" max="10286" width="2.85546875" style="31" customWidth="1"/>
    <col min="10287" max="10287" width="3.28515625" style="31" customWidth="1"/>
    <col min="10288" max="10288" width="3.5703125" style="31" customWidth="1"/>
    <col min="10289" max="10289" width="3.7109375" style="31" customWidth="1"/>
    <col min="10290" max="10486" width="8.85546875" style="31"/>
    <col min="10487" max="10487" width="1.28515625" style="31" customWidth="1"/>
    <col min="10488" max="10488" width="8.85546875" style="31"/>
    <col min="10489" max="10489" width="3.85546875" style="31" customWidth="1"/>
    <col min="10490" max="10490" width="3.140625" style="31" customWidth="1"/>
    <col min="10491" max="10491" width="3.28515625" style="31" customWidth="1"/>
    <col min="10492" max="10536" width="3.7109375" style="31" customWidth="1"/>
    <col min="10537" max="10537" width="2.42578125" style="31" customWidth="1"/>
    <col min="10538" max="10539" width="2.5703125" style="31" customWidth="1"/>
    <col min="10540" max="10540" width="2.7109375" style="31" customWidth="1"/>
    <col min="10541" max="10541" width="2.42578125" style="31" customWidth="1"/>
    <col min="10542" max="10542" width="2.85546875" style="31" customWidth="1"/>
    <col min="10543" max="10543" width="3.28515625" style="31" customWidth="1"/>
    <col min="10544" max="10544" width="3.5703125" style="31" customWidth="1"/>
    <col min="10545" max="10545" width="3.7109375" style="31" customWidth="1"/>
    <col min="10546" max="10742" width="8.85546875" style="31"/>
    <col min="10743" max="10743" width="1.28515625" style="31" customWidth="1"/>
    <col min="10744" max="10744" width="8.85546875" style="31"/>
    <col min="10745" max="10745" width="3.85546875" style="31" customWidth="1"/>
    <col min="10746" max="10746" width="3.140625" style="31" customWidth="1"/>
    <col min="10747" max="10747" width="3.28515625" style="31" customWidth="1"/>
    <col min="10748" max="10792" width="3.7109375" style="31" customWidth="1"/>
    <col min="10793" max="10793" width="2.42578125" style="31" customWidth="1"/>
    <col min="10794" max="10795" width="2.5703125" style="31" customWidth="1"/>
    <col min="10796" max="10796" width="2.7109375" style="31" customWidth="1"/>
    <col min="10797" max="10797" width="2.42578125" style="31" customWidth="1"/>
    <col min="10798" max="10798" width="2.85546875" style="31" customWidth="1"/>
    <col min="10799" max="10799" width="3.28515625" style="31" customWidth="1"/>
    <col min="10800" max="10800" width="3.5703125" style="31" customWidth="1"/>
    <col min="10801" max="10801" width="3.7109375" style="31" customWidth="1"/>
    <col min="10802" max="10998" width="8.85546875" style="31"/>
    <col min="10999" max="10999" width="1.28515625" style="31" customWidth="1"/>
    <col min="11000" max="11000" width="8.85546875" style="31"/>
    <col min="11001" max="11001" width="3.85546875" style="31" customWidth="1"/>
    <col min="11002" max="11002" width="3.140625" style="31" customWidth="1"/>
    <col min="11003" max="11003" width="3.28515625" style="31" customWidth="1"/>
    <col min="11004" max="11048" width="3.7109375" style="31" customWidth="1"/>
    <col min="11049" max="11049" width="2.42578125" style="31" customWidth="1"/>
    <col min="11050" max="11051" width="2.5703125" style="31" customWidth="1"/>
    <col min="11052" max="11052" width="2.7109375" style="31" customWidth="1"/>
    <col min="11053" max="11053" width="2.42578125" style="31" customWidth="1"/>
    <col min="11054" max="11054" width="2.85546875" style="31" customWidth="1"/>
    <col min="11055" max="11055" width="3.28515625" style="31" customWidth="1"/>
    <col min="11056" max="11056" width="3.5703125" style="31" customWidth="1"/>
    <col min="11057" max="11057" width="3.7109375" style="31" customWidth="1"/>
    <col min="11058" max="11254" width="8.85546875" style="31"/>
    <col min="11255" max="11255" width="1.28515625" style="31" customWidth="1"/>
    <col min="11256" max="11256" width="8.85546875" style="31"/>
    <col min="11257" max="11257" width="3.85546875" style="31" customWidth="1"/>
    <col min="11258" max="11258" width="3.140625" style="31" customWidth="1"/>
    <col min="11259" max="11259" width="3.28515625" style="31" customWidth="1"/>
    <col min="11260" max="11304" width="3.7109375" style="31" customWidth="1"/>
    <col min="11305" max="11305" width="2.42578125" style="31" customWidth="1"/>
    <col min="11306" max="11307" width="2.5703125" style="31" customWidth="1"/>
    <col min="11308" max="11308" width="2.7109375" style="31" customWidth="1"/>
    <col min="11309" max="11309" width="2.42578125" style="31" customWidth="1"/>
    <col min="11310" max="11310" width="2.85546875" style="31" customWidth="1"/>
    <col min="11311" max="11311" width="3.28515625" style="31" customWidth="1"/>
    <col min="11312" max="11312" width="3.5703125" style="31" customWidth="1"/>
    <col min="11313" max="11313" width="3.7109375" style="31" customWidth="1"/>
    <col min="11314" max="11510" width="8.85546875" style="31"/>
    <col min="11511" max="11511" width="1.28515625" style="31" customWidth="1"/>
    <col min="11512" max="11512" width="8.85546875" style="31"/>
    <col min="11513" max="11513" width="3.85546875" style="31" customWidth="1"/>
    <col min="11514" max="11514" width="3.140625" style="31" customWidth="1"/>
    <col min="11515" max="11515" width="3.28515625" style="31" customWidth="1"/>
    <col min="11516" max="11560" width="3.7109375" style="31" customWidth="1"/>
    <col min="11561" max="11561" width="2.42578125" style="31" customWidth="1"/>
    <col min="11562" max="11563" width="2.5703125" style="31" customWidth="1"/>
    <col min="11564" max="11564" width="2.7109375" style="31" customWidth="1"/>
    <col min="11565" max="11565" width="2.42578125" style="31" customWidth="1"/>
    <col min="11566" max="11566" width="2.85546875" style="31" customWidth="1"/>
    <col min="11567" max="11567" width="3.28515625" style="31" customWidth="1"/>
    <col min="11568" max="11568" width="3.5703125" style="31" customWidth="1"/>
    <col min="11569" max="11569" width="3.7109375" style="31" customWidth="1"/>
    <col min="11570" max="11766" width="8.85546875" style="31"/>
    <col min="11767" max="11767" width="1.28515625" style="31" customWidth="1"/>
    <col min="11768" max="11768" width="8.85546875" style="31"/>
    <col min="11769" max="11769" width="3.85546875" style="31" customWidth="1"/>
    <col min="11770" max="11770" width="3.140625" style="31" customWidth="1"/>
    <col min="11771" max="11771" width="3.28515625" style="31" customWidth="1"/>
    <col min="11772" max="11816" width="3.7109375" style="31" customWidth="1"/>
    <col min="11817" max="11817" width="2.42578125" style="31" customWidth="1"/>
    <col min="11818" max="11819" width="2.5703125" style="31" customWidth="1"/>
    <col min="11820" max="11820" width="2.7109375" style="31" customWidth="1"/>
    <col min="11821" max="11821" width="2.42578125" style="31" customWidth="1"/>
    <col min="11822" max="11822" width="2.85546875" style="31" customWidth="1"/>
    <col min="11823" max="11823" width="3.28515625" style="31" customWidth="1"/>
    <col min="11824" max="11824" width="3.5703125" style="31" customWidth="1"/>
    <col min="11825" max="11825" width="3.7109375" style="31" customWidth="1"/>
    <col min="11826" max="12022" width="8.85546875" style="31"/>
    <col min="12023" max="12023" width="1.28515625" style="31" customWidth="1"/>
    <col min="12024" max="12024" width="8.85546875" style="31"/>
    <col min="12025" max="12025" width="3.85546875" style="31" customWidth="1"/>
    <col min="12026" max="12026" width="3.140625" style="31" customWidth="1"/>
    <col min="12027" max="12027" width="3.28515625" style="31" customWidth="1"/>
    <col min="12028" max="12072" width="3.7109375" style="31" customWidth="1"/>
    <col min="12073" max="12073" width="2.42578125" style="31" customWidth="1"/>
    <col min="12074" max="12075" width="2.5703125" style="31" customWidth="1"/>
    <col min="12076" max="12076" width="2.7109375" style="31" customWidth="1"/>
    <col min="12077" max="12077" width="2.42578125" style="31" customWidth="1"/>
    <col min="12078" max="12078" width="2.85546875" style="31" customWidth="1"/>
    <col min="12079" max="12079" width="3.28515625" style="31" customWidth="1"/>
    <col min="12080" max="12080" width="3.5703125" style="31" customWidth="1"/>
    <col min="12081" max="12081" width="3.7109375" style="31" customWidth="1"/>
    <col min="12082" max="12278" width="8.85546875" style="31"/>
    <col min="12279" max="12279" width="1.28515625" style="31" customWidth="1"/>
    <col min="12280" max="12280" width="8.85546875" style="31"/>
    <col min="12281" max="12281" width="3.85546875" style="31" customWidth="1"/>
    <col min="12282" max="12282" width="3.140625" style="31" customWidth="1"/>
    <col min="12283" max="12283" width="3.28515625" style="31" customWidth="1"/>
    <col min="12284" max="12328" width="3.7109375" style="31" customWidth="1"/>
    <col min="12329" max="12329" width="2.42578125" style="31" customWidth="1"/>
    <col min="12330" max="12331" width="2.5703125" style="31" customWidth="1"/>
    <col min="12332" max="12332" width="2.7109375" style="31" customWidth="1"/>
    <col min="12333" max="12333" width="2.42578125" style="31" customWidth="1"/>
    <col min="12334" max="12334" width="2.85546875" style="31" customWidth="1"/>
    <col min="12335" max="12335" width="3.28515625" style="31" customWidth="1"/>
    <col min="12336" max="12336" width="3.5703125" style="31" customWidth="1"/>
    <col min="12337" max="12337" width="3.7109375" style="31" customWidth="1"/>
    <col min="12338" max="12534" width="8.85546875" style="31"/>
    <col min="12535" max="12535" width="1.28515625" style="31" customWidth="1"/>
    <col min="12536" max="12536" width="8.85546875" style="31"/>
    <col min="12537" max="12537" width="3.85546875" style="31" customWidth="1"/>
    <col min="12538" max="12538" width="3.140625" style="31" customWidth="1"/>
    <col min="12539" max="12539" width="3.28515625" style="31" customWidth="1"/>
    <col min="12540" max="12584" width="3.7109375" style="31" customWidth="1"/>
    <col min="12585" max="12585" width="2.42578125" style="31" customWidth="1"/>
    <col min="12586" max="12587" width="2.5703125" style="31" customWidth="1"/>
    <col min="12588" max="12588" width="2.7109375" style="31" customWidth="1"/>
    <col min="12589" max="12589" width="2.42578125" style="31" customWidth="1"/>
    <col min="12590" max="12590" width="2.85546875" style="31" customWidth="1"/>
    <col min="12591" max="12591" width="3.28515625" style="31" customWidth="1"/>
    <col min="12592" max="12592" width="3.5703125" style="31" customWidth="1"/>
    <col min="12593" max="12593" width="3.7109375" style="31" customWidth="1"/>
    <col min="12594" max="12790" width="8.85546875" style="31"/>
    <col min="12791" max="12791" width="1.28515625" style="31" customWidth="1"/>
    <col min="12792" max="12792" width="8.85546875" style="31"/>
    <col min="12793" max="12793" width="3.85546875" style="31" customWidth="1"/>
    <col min="12794" max="12794" width="3.140625" style="31" customWidth="1"/>
    <col min="12795" max="12795" width="3.28515625" style="31" customWidth="1"/>
    <col min="12796" max="12840" width="3.7109375" style="31" customWidth="1"/>
    <col min="12841" max="12841" width="2.42578125" style="31" customWidth="1"/>
    <col min="12842" max="12843" width="2.5703125" style="31" customWidth="1"/>
    <col min="12844" max="12844" width="2.7109375" style="31" customWidth="1"/>
    <col min="12845" max="12845" width="2.42578125" style="31" customWidth="1"/>
    <col min="12846" max="12846" width="2.85546875" style="31" customWidth="1"/>
    <col min="12847" max="12847" width="3.28515625" style="31" customWidth="1"/>
    <col min="12848" max="12848" width="3.5703125" style="31" customWidth="1"/>
    <col min="12849" max="12849" width="3.7109375" style="31" customWidth="1"/>
    <col min="12850" max="13046" width="8.85546875" style="31"/>
    <col min="13047" max="13047" width="1.28515625" style="31" customWidth="1"/>
    <col min="13048" max="13048" width="8.85546875" style="31"/>
    <col min="13049" max="13049" width="3.85546875" style="31" customWidth="1"/>
    <col min="13050" max="13050" width="3.140625" style="31" customWidth="1"/>
    <col min="13051" max="13051" width="3.28515625" style="31" customWidth="1"/>
    <col min="13052" max="13096" width="3.7109375" style="31" customWidth="1"/>
    <col min="13097" max="13097" width="2.42578125" style="31" customWidth="1"/>
    <col min="13098" max="13099" width="2.5703125" style="31" customWidth="1"/>
    <col min="13100" max="13100" width="2.7109375" style="31" customWidth="1"/>
    <col min="13101" max="13101" width="2.42578125" style="31" customWidth="1"/>
    <col min="13102" max="13102" width="2.85546875" style="31" customWidth="1"/>
    <col min="13103" max="13103" width="3.28515625" style="31" customWidth="1"/>
    <col min="13104" max="13104" width="3.5703125" style="31" customWidth="1"/>
    <col min="13105" max="13105" width="3.7109375" style="31" customWidth="1"/>
    <col min="13106" max="13302" width="8.85546875" style="31"/>
    <col min="13303" max="13303" width="1.28515625" style="31" customWidth="1"/>
    <col min="13304" max="13304" width="8.85546875" style="31"/>
    <col min="13305" max="13305" width="3.85546875" style="31" customWidth="1"/>
    <col min="13306" max="13306" width="3.140625" style="31" customWidth="1"/>
    <col min="13307" max="13307" width="3.28515625" style="31" customWidth="1"/>
    <col min="13308" max="13352" width="3.7109375" style="31" customWidth="1"/>
    <col min="13353" max="13353" width="2.42578125" style="31" customWidth="1"/>
    <col min="13354" max="13355" width="2.5703125" style="31" customWidth="1"/>
    <col min="13356" max="13356" width="2.7109375" style="31" customWidth="1"/>
    <col min="13357" max="13357" width="2.42578125" style="31" customWidth="1"/>
    <col min="13358" max="13358" width="2.85546875" style="31" customWidth="1"/>
    <col min="13359" max="13359" width="3.28515625" style="31" customWidth="1"/>
    <col min="13360" max="13360" width="3.5703125" style="31" customWidth="1"/>
    <col min="13361" max="13361" width="3.7109375" style="31" customWidth="1"/>
    <col min="13362" max="13558" width="8.85546875" style="31"/>
    <col min="13559" max="13559" width="1.28515625" style="31" customWidth="1"/>
    <col min="13560" max="13560" width="8.85546875" style="31"/>
    <col min="13561" max="13561" width="3.85546875" style="31" customWidth="1"/>
    <col min="13562" max="13562" width="3.140625" style="31" customWidth="1"/>
    <col min="13563" max="13563" width="3.28515625" style="31" customWidth="1"/>
    <col min="13564" max="13608" width="3.7109375" style="31" customWidth="1"/>
    <col min="13609" max="13609" width="2.42578125" style="31" customWidth="1"/>
    <col min="13610" max="13611" width="2.5703125" style="31" customWidth="1"/>
    <col min="13612" max="13612" width="2.7109375" style="31" customWidth="1"/>
    <col min="13613" max="13613" width="2.42578125" style="31" customWidth="1"/>
    <col min="13614" max="13614" width="2.85546875" style="31" customWidth="1"/>
    <col min="13615" max="13615" width="3.28515625" style="31" customWidth="1"/>
    <col min="13616" max="13616" width="3.5703125" style="31" customWidth="1"/>
    <col min="13617" max="13617" width="3.7109375" style="31" customWidth="1"/>
    <col min="13618" max="13814" width="8.85546875" style="31"/>
    <col min="13815" max="13815" width="1.28515625" style="31" customWidth="1"/>
    <col min="13816" max="13816" width="8.85546875" style="31"/>
    <col min="13817" max="13817" width="3.85546875" style="31" customWidth="1"/>
    <col min="13818" max="13818" width="3.140625" style="31" customWidth="1"/>
    <col min="13819" max="13819" width="3.28515625" style="31" customWidth="1"/>
    <col min="13820" max="13864" width="3.7109375" style="31" customWidth="1"/>
    <col min="13865" max="13865" width="2.42578125" style="31" customWidth="1"/>
    <col min="13866" max="13867" width="2.5703125" style="31" customWidth="1"/>
    <col min="13868" max="13868" width="2.7109375" style="31" customWidth="1"/>
    <col min="13869" max="13869" width="2.42578125" style="31" customWidth="1"/>
    <col min="13870" max="13870" width="2.85546875" style="31" customWidth="1"/>
    <col min="13871" max="13871" width="3.28515625" style="31" customWidth="1"/>
    <col min="13872" max="13872" width="3.5703125" style="31" customWidth="1"/>
    <col min="13873" max="13873" width="3.7109375" style="31" customWidth="1"/>
    <col min="13874" max="14070" width="8.85546875" style="31"/>
    <col min="14071" max="14071" width="1.28515625" style="31" customWidth="1"/>
    <col min="14072" max="14072" width="8.85546875" style="31"/>
    <col min="14073" max="14073" width="3.85546875" style="31" customWidth="1"/>
    <col min="14074" max="14074" width="3.140625" style="31" customWidth="1"/>
    <col min="14075" max="14075" width="3.28515625" style="31" customWidth="1"/>
    <col min="14076" max="14120" width="3.7109375" style="31" customWidth="1"/>
    <col min="14121" max="14121" width="2.42578125" style="31" customWidth="1"/>
    <col min="14122" max="14123" width="2.5703125" style="31" customWidth="1"/>
    <col min="14124" max="14124" width="2.7109375" style="31" customWidth="1"/>
    <col min="14125" max="14125" width="2.42578125" style="31" customWidth="1"/>
    <col min="14126" max="14126" width="2.85546875" style="31" customWidth="1"/>
    <col min="14127" max="14127" width="3.28515625" style="31" customWidth="1"/>
    <col min="14128" max="14128" width="3.5703125" style="31" customWidth="1"/>
    <col min="14129" max="14129" width="3.7109375" style="31" customWidth="1"/>
    <col min="14130" max="14326" width="8.85546875" style="31"/>
    <col min="14327" max="14327" width="1.28515625" style="31" customWidth="1"/>
    <col min="14328" max="14328" width="8.85546875" style="31"/>
    <col min="14329" max="14329" width="3.85546875" style="31" customWidth="1"/>
    <col min="14330" max="14330" width="3.140625" style="31" customWidth="1"/>
    <col min="14331" max="14331" width="3.28515625" style="31" customWidth="1"/>
    <col min="14332" max="14376" width="3.7109375" style="31" customWidth="1"/>
    <col min="14377" max="14377" width="2.42578125" style="31" customWidth="1"/>
    <col min="14378" max="14379" width="2.5703125" style="31" customWidth="1"/>
    <col min="14380" max="14380" width="2.7109375" style="31" customWidth="1"/>
    <col min="14381" max="14381" width="2.42578125" style="31" customWidth="1"/>
    <col min="14382" max="14382" width="2.85546875" style="31" customWidth="1"/>
    <col min="14383" max="14383" width="3.28515625" style="31" customWidth="1"/>
    <col min="14384" max="14384" width="3.5703125" style="31" customWidth="1"/>
    <col min="14385" max="14385" width="3.7109375" style="31" customWidth="1"/>
    <col min="14386" max="14582" width="8.85546875" style="31"/>
    <col min="14583" max="14583" width="1.28515625" style="31" customWidth="1"/>
    <col min="14584" max="14584" width="8.85546875" style="31"/>
    <col min="14585" max="14585" width="3.85546875" style="31" customWidth="1"/>
    <col min="14586" max="14586" width="3.140625" style="31" customWidth="1"/>
    <col min="14587" max="14587" width="3.28515625" style="31" customWidth="1"/>
    <col min="14588" max="14632" width="3.7109375" style="31" customWidth="1"/>
    <col min="14633" max="14633" width="2.42578125" style="31" customWidth="1"/>
    <col min="14634" max="14635" width="2.5703125" style="31" customWidth="1"/>
    <col min="14636" max="14636" width="2.7109375" style="31" customWidth="1"/>
    <col min="14637" max="14637" width="2.42578125" style="31" customWidth="1"/>
    <col min="14638" max="14638" width="2.85546875" style="31" customWidth="1"/>
    <col min="14639" max="14639" width="3.28515625" style="31" customWidth="1"/>
    <col min="14640" max="14640" width="3.5703125" style="31" customWidth="1"/>
    <col min="14641" max="14641" width="3.7109375" style="31" customWidth="1"/>
    <col min="14642" max="14838" width="8.85546875" style="31"/>
    <col min="14839" max="14839" width="1.28515625" style="31" customWidth="1"/>
    <col min="14840" max="14840" width="8.85546875" style="31"/>
    <col min="14841" max="14841" width="3.85546875" style="31" customWidth="1"/>
    <col min="14842" max="14842" width="3.140625" style="31" customWidth="1"/>
    <col min="14843" max="14843" width="3.28515625" style="31" customWidth="1"/>
    <col min="14844" max="14888" width="3.7109375" style="31" customWidth="1"/>
    <col min="14889" max="14889" width="2.42578125" style="31" customWidth="1"/>
    <col min="14890" max="14891" width="2.5703125" style="31" customWidth="1"/>
    <col min="14892" max="14892" width="2.7109375" style="31" customWidth="1"/>
    <col min="14893" max="14893" width="2.42578125" style="31" customWidth="1"/>
    <col min="14894" max="14894" width="2.85546875" style="31" customWidth="1"/>
    <col min="14895" max="14895" width="3.28515625" style="31" customWidth="1"/>
    <col min="14896" max="14896" width="3.5703125" style="31" customWidth="1"/>
    <col min="14897" max="14897" width="3.7109375" style="31" customWidth="1"/>
    <col min="14898" max="15094" width="8.85546875" style="31"/>
    <col min="15095" max="15095" width="1.28515625" style="31" customWidth="1"/>
    <col min="15096" max="15096" width="8.85546875" style="31"/>
    <col min="15097" max="15097" width="3.85546875" style="31" customWidth="1"/>
    <col min="15098" max="15098" width="3.140625" style="31" customWidth="1"/>
    <col min="15099" max="15099" width="3.28515625" style="31" customWidth="1"/>
    <col min="15100" max="15144" width="3.7109375" style="31" customWidth="1"/>
    <col min="15145" max="15145" width="2.42578125" style="31" customWidth="1"/>
    <col min="15146" max="15147" width="2.5703125" style="31" customWidth="1"/>
    <col min="15148" max="15148" width="2.7109375" style="31" customWidth="1"/>
    <col min="15149" max="15149" width="2.42578125" style="31" customWidth="1"/>
    <col min="15150" max="15150" width="2.85546875" style="31" customWidth="1"/>
    <col min="15151" max="15151" width="3.28515625" style="31" customWidth="1"/>
    <col min="15152" max="15152" width="3.5703125" style="31" customWidth="1"/>
    <col min="15153" max="15153" width="3.7109375" style="31" customWidth="1"/>
    <col min="15154" max="15350" width="8.85546875" style="31"/>
    <col min="15351" max="15351" width="1.28515625" style="31" customWidth="1"/>
    <col min="15352" max="15352" width="8.85546875" style="31"/>
    <col min="15353" max="15353" width="3.85546875" style="31" customWidth="1"/>
    <col min="15354" max="15354" width="3.140625" style="31" customWidth="1"/>
    <col min="15355" max="15355" width="3.28515625" style="31" customWidth="1"/>
    <col min="15356" max="15400" width="3.7109375" style="31" customWidth="1"/>
    <col min="15401" max="15401" width="2.42578125" style="31" customWidth="1"/>
    <col min="15402" max="15403" width="2.5703125" style="31" customWidth="1"/>
    <col min="15404" max="15404" width="2.7109375" style="31" customWidth="1"/>
    <col min="15405" max="15405" width="2.42578125" style="31" customWidth="1"/>
    <col min="15406" max="15406" width="2.85546875" style="31" customWidth="1"/>
    <col min="15407" max="15407" width="3.28515625" style="31" customWidth="1"/>
    <col min="15408" max="15408" width="3.5703125" style="31" customWidth="1"/>
    <col min="15409" max="15409" width="3.7109375" style="31" customWidth="1"/>
    <col min="15410" max="15606" width="8.85546875" style="31"/>
    <col min="15607" max="15607" width="1.28515625" style="31" customWidth="1"/>
    <col min="15608" max="15608" width="8.85546875" style="31"/>
    <col min="15609" max="15609" width="3.85546875" style="31" customWidth="1"/>
    <col min="15610" max="15610" width="3.140625" style="31" customWidth="1"/>
    <col min="15611" max="15611" width="3.28515625" style="31" customWidth="1"/>
    <col min="15612" max="15656" width="3.7109375" style="31" customWidth="1"/>
    <col min="15657" max="15657" width="2.42578125" style="31" customWidth="1"/>
    <col min="15658" max="15659" width="2.5703125" style="31" customWidth="1"/>
    <col min="15660" max="15660" width="2.7109375" style="31" customWidth="1"/>
    <col min="15661" max="15661" width="2.42578125" style="31" customWidth="1"/>
    <col min="15662" max="15662" width="2.85546875" style="31" customWidth="1"/>
    <col min="15663" max="15663" width="3.28515625" style="31" customWidth="1"/>
    <col min="15664" max="15664" width="3.5703125" style="31" customWidth="1"/>
    <col min="15665" max="15665" width="3.7109375" style="31" customWidth="1"/>
    <col min="15666" max="15862" width="8.85546875" style="31"/>
    <col min="15863" max="15863" width="1.28515625" style="31" customWidth="1"/>
    <col min="15864" max="15864" width="8.85546875" style="31"/>
    <col min="15865" max="15865" width="3.85546875" style="31" customWidth="1"/>
    <col min="15866" max="15866" width="3.140625" style="31" customWidth="1"/>
    <col min="15867" max="15867" width="3.28515625" style="31" customWidth="1"/>
    <col min="15868" max="15912" width="3.7109375" style="31" customWidth="1"/>
    <col min="15913" max="15913" width="2.42578125" style="31" customWidth="1"/>
    <col min="15914" max="15915" width="2.5703125" style="31" customWidth="1"/>
    <col min="15916" max="15916" width="2.7109375" style="31" customWidth="1"/>
    <col min="15917" max="15917" width="2.42578125" style="31" customWidth="1"/>
    <col min="15918" max="15918" width="2.85546875" style="31" customWidth="1"/>
    <col min="15919" max="15919" width="3.28515625" style="31" customWidth="1"/>
    <col min="15920" max="15920" width="3.5703125" style="31" customWidth="1"/>
    <col min="15921" max="15921" width="3.7109375" style="31" customWidth="1"/>
    <col min="15922" max="16118" width="8.85546875" style="31"/>
    <col min="16119" max="16119" width="1.28515625" style="31" customWidth="1"/>
    <col min="16120" max="16120" width="8.85546875" style="31"/>
    <col min="16121" max="16121" width="3.85546875" style="31" customWidth="1"/>
    <col min="16122" max="16122" width="3.140625" style="31" customWidth="1"/>
    <col min="16123" max="16123" width="3.28515625" style="31" customWidth="1"/>
    <col min="16124" max="16168" width="3.7109375" style="31" customWidth="1"/>
    <col min="16169" max="16169" width="2.42578125" style="31" customWidth="1"/>
    <col min="16170" max="16171" width="2.5703125" style="31" customWidth="1"/>
    <col min="16172" max="16172" width="2.7109375" style="31" customWidth="1"/>
    <col min="16173" max="16173" width="2.42578125" style="31" customWidth="1"/>
    <col min="16174" max="16174" width="2.85546875" style="31" customWidth="1"/>
    <col min="16175" max="16175" width="3.28515625" style="31" customWidth="1"/>
    <col min="16176" max="16176" width="3.5703125" style="31" customWidth="1"/>
    <col min="16177" max="16177" width="3.7109375" style="31" customWidth="1"/>
    <col min="16178" max="16384" width="8.85546875" style="31"/>
  </cols>
  <sheetData>
    <row r="1" spans="1:60" s="55" customFormat="1" ht="15" customHeight="1" thickBot="1">
      <c r="A1" s="53"/>
      <c r="B1" s="54"/>
      <c r="C1" s="54"/>
      <c r="D1" s="54"/>
      <c r="G1" s="649" t="s">
        <v>88</v>
      </c>
      <c r="H1" s="649"/>
      <c r="I1" s="68"/>
      <c r="J1" s="68"/>
      <c r="K1" s="68"/>
      <c r="R1" s="785" t="s">
        <v>867</v>
      </c>
      <c r="S1" s="68"/>
      <c r="T1" s="68"/>
      <c r="U1" s="786"/>
      <c r="V1" s="1303"/>
      <c r="W1" s="787"/>
      <c r="X1" s="300"/>
      <c r="Y1" s="56"/>
      <c r="Z1" s="56"/>
      <c r="AA1" s="300"/>
      <c r="AB1" s="56"/>
      <c r="AC1" s="662"/>
      <c r="AD1" s="786"/>
      <c r="AE1" s="786"/>
      <c r="AF1" s="788"/>
      <c r="AG1" s="1226"/>
      <c r="AH1" s="1227"/>
      <c r="AI1" s="1228"/>
      <c r="AJ1" s="1229"/>
      <c r="AK1" s="788"/>
      <c r="AL1" s="788"/>
      <c r="AM1" s="788"/>
      <c r="AN1" s="788"/>
      <c r="AO1" s="789"/>
      <c r="AP1" s="787"/>
      <c r="AQ1" s="1209"/>
      <c r="AR1" s="789"/>
      <c r="AS1" s="789"/>
      <c r="AT1" s="786"/>
    </row>
    <row r="2" spans="1:60" s="652" customFormat="1" ht="14.25" hidden="1" customHeight="1" thickBot="1">
      <c r="A2" s="650" t="s">
        <v>89</v>
      </c>
      <c r="B2" s="651"/>
      <c r="C2" s="651"/>
      <c r="D2" s="651"/>
      <c r="E2" s="33">
        <f>(COUNTA(E5:E34))/2</f>
        <v>6.5</v>
      </c>
      <c r="F2" s="33">
        <f t="shared" ref="F2:AX2" si="0">(COUNTA(F5:F34))/2</f>
        <v>7.5</v>
      </c>
      <c r="G2" s="33">
        <f t="shared" si="0"/>
        <v>7.5</v>
      </c>
      <c r="H2" s="33">
        <f t="shared" si="0"/>
        <v>9</v>
      </c>
      <c r="I2" s="33">
        <f t="shared" si="0"/>
        <v>8.5</v>
      </c>
      <c r="J2" s="33">
        <f t="shared" si="0"/>
        <v>9</v>
      </c>
      <c r="K2" s="33">
        <f t="shared" si="0"/>
        <v>8.5</v>
      </c>
      <c r="L2" s="33">
        <f t="shared" si="0"/>
        <v>7.5</v>
      </c>
      <c r="M2" s="33">
        <f t="shared" ref="M2" si="1">(COUNTA(M5:M34))/2</f>
        <v>0</v>
      </c>
      <c r="N2" s="33">
        <f t="shared" si="0"/>
        <v>6.5</v>
      </c>
      <c r="O2" s="33">
        <f t="shared" si="0"/>
        <v>7</v>
      </c>
      <c r="P2" s="33">
        <f t="shared" si="0"/>
        <v>7.5</v>
      </c>
      <c r="Q2" s="33">
        <f t="shared" si="0"/>
        <v>0</v>
      </c>
      <c r="R2" s="33">
        <f t="shared" si="0"/>
        <v>7</v>
      </c>
      <c r="S2" s="33">
        <f t="shared" si="0"/>
        <v>8</v>
      </c>
      <c r="T2" s="1210">
        <f t="shared" si="0"/>
        <v>9</v>
      </c>
      <c r="U2" s="33">
        <f t="shared" si="0"/>
        <v>7</v>
      </c>
      <c r="V2" s="1304"/>
      <c r="W2" s="33">
        <f t="shared" si="0"/>
        <v>6</v>
      </c>
      <c r="X2" s="33">
        <f t="shared" si="0"/>
        <v>5</v>
      </c>
      <c r="Y2" s="33">
        <f t="shared" si="0"/>
        <v>5</v>
      </c>
      <c r="Z2" s="33">
        <f t="shared" ref="Z2" si="2">(COUNTA(Z5:Z34))/2</f>
        <v>3</v>
      </c>
      <c r="AA2" s="33">
        <f t="shared" si="0"/>
        <v>5</v>
      </c>
      <c r="AB2" s="33">
        <f t="shared" si="0"/>
        <v>0</v>
      </c>
      <c r="AC2" s="33">
        <f t="shared" si="0"/>
        <v>7</v>
      </c>
      <c r="AD2" s="33">
        <f t="shared" si="0"/>
        <v>7</v>
      </c>
      <c r="AE2" s="33">
        <f t="shared" si="0"/>
        <v>6.5</v>
      </c>
      <c r="AF2" s="33">
        <f t="shared" si="0"/>
        <v>5.5</v>
      </c>
      <c r="AG2" s="1210">
        <f t="shared" si="0"/>
        <v>5</v>
      </c>
      <c r="AH2" s="33">
        <f t="shared" si="0"/>
        <v>8</v>
      </c>
      <c r="AI2" s="33">
        <f t="shared" si="0"/>
        <v>6.5</v>
      </c>
      <c r="AJ2" s="1210">
        <f t="shared" si="0"/>
        <v>6.5</v>
      </c>
      <c r="AK2" s="33">
        <f t="shared" si="0"/>
        <v>5.5</v>
      </c>
      <c r="AL2" s="33">
        <f t="shared" si="0"/>
        <v>6.5</v>
      </c>
      <c r="AM2" s="33">
        <f t="shared" si="0"/>
        <v>6.5</v>
      </c>
      <c r="AN2" s="33">
        <f t="shared" si="0"/>
        <v>7.5</v>
      </c>
      <c r="AO2" s="33">
        <f t="shared" si="0"/>
        <v>6.5</v>
      </c>
      <c r="AP2" s="33">
        <f t="shared" si="0"/>
        <v>7.5</v>
      </c>
      <c r="AQ2" s="1210">
        <f t="shared" si="0"/>
        <v>6.5</v>
      </c>
      <c r="AR2" s="33">
        <f t="shared" si="0"/>
        <v>7.5</v>
      </c>
      <c r="AS2" s="33">
        <f t="shared" si="0"/>
        <v>8</v>
      </c>
      <c r="AT2" s="33">
        <f t="shared" si="0"/>
        <v>6.5</v>
      </c>
      <c r="AU2" s="33">
        <f t="shared" si="0"/>
        <v>8</v>
      </c>
      <c r="AV2" s="33">
        <f t="shared" si="0"/>
        <v>8</v>
      </c>
      <c r="AW2" s="33">
        <f t="shared" si="0"/>
        <v>8</v>
      </c>
      <c r="AX2" s="33">
        <f t="shared" si="0"/>
        <v>9</v>
      </c>
    </row>
    <row r="3" spans="1:60" s="660" customFormat="1" ht="114.6" customHeight="1" thickTop="1" thickBot="1">
      <c r="A3" s="653"/>
      <c r="B3" s="1089"/>
      <c r="C3" s="1090" t="s">
        <v>868</v>
      </c>
      <c r="D3" s="1090" t="s">
        <v>869</v>
      </c>
      <c r="E3" s="655" t="s">
        <v>870</v>
      </c>
      <c r="F3" s="655" t="s">
        <v>688</v>
      </c>
      <c r="G3" s="655" t="s">
        <v>871</v>
      </c>
      <c r="H3" s="655" t="s">
        <v>872</v>
      </c>
      <c r="I3" s="655" t="s">
        <v>873</v>
      </c>
      <c r="J3" s="655" t="s">
        <v>874</v>
      </c>
      <c r="K3" s="655" t="s">
        <v>875</v>
      </c>
      <c r="L3" s="1091" t="s">
        <v>170</v>
      </c>
      <c r="M3" s="1334" t="s">
        <v>907</v>
      </c>
      <c r="N3" s="655" t="s">
        <v>163</v>
      </c>
      <c r="O3" s="655" t="s">
        <v>164</v>
      </c>
      <c r="P3" s="655" t="s">
        <v>703</v>
      </c>
      <c r="Q3" s="1298"/>
      <c r="R3" s="655" t="s">
        <v>353</v>
      </c>
      <c r="S3" s="655" t="s">
        <v>352</v>
      </c>
      <c r="T3" s="655" t="s">
        <v>876</v>
      </c>
      <c r="U3" s="790" t="s">
        <v>689</v>
      </c>
      <c r="V3" s="1305" t="s">
        <v>898</v>
      </c>
      <c r="W3" s="1092" t="s">
        <v>877</v>
      </c>
      <c r="X3" s="1336" t="s">
        <v>704</v>
      </c>
      <c r="Y3" s="1336" t="s">
        <v>705</v>
      </c>
      <c r="Z3" s="1336" t="s">
        <v>908</v>
      </c>
      <c r="AA3" s="1336" t="s">
        <v>706</v>
      </c>
      <c r="AB3" s="656" t="s">
        <v>707</v>
      </c>
      <c r="AC3" s="656" t="s">
        <v>708</v>
      </c>
      <c r="AD3" s="1092" t="s">
        <v>878</v>
      </c>
      <c r="AE3" s="1092" t="s">
        <v>879</v>
      </c>
      <c r="AF3" s="1092" t="s">
        <v>880</v>
      </c>
      <c r="AG3" s="1317" t="s">
        <v>906</v>
      </c>
      <c r="AH3" s="1093" t="s">
        <v>881</v>
      </c>
      <c r="AI3" s="1094" t="s">
        <v>882</v>
      </c>
      <c r="AJ3" s="1095" t="s">
        <v>883</v>
      </c>
      <c r="AK3" s="1095" t="s">
        <v>884</v>
      </c>
      <c r="AL3" s="1096" t="s">
        <v>885</v>
      </c>
      <c r="AM3" s="1097" t="s">
        <v>886</v>
      </c>
      <c r="AN3" s="1098" t="s">
        <v>887</v>
      </c>
      <c r="AO3" s="1099" t="s">
        <v>888</v>
      </c>
      <c r="AP3" s="1100" t="s">
        <v>889</v>
      </c>
      <c r="AQ3" s="1101" t="s">
        <v>890</v>
      </c>
      <c r="AR3" s="793" t="s">
        <v>891</v>
      </c>
      <c r="AS3" s="1102" t="s">
        <v>892</v>
      </c>
      <c r="AT3" s="1103" t="s">
        <v>893</v>
      </c>
      <c r="AU3" s="657" t="s">
        <v>894</v>
      </c>
      <c r="AV3" s="658" t="s">
        <v>102</v>
      </c>
      <c r="AW3" s="658" t="s">
        <v>895</v>
      </c>
      <c r="AX3" s="659" t="s">
        <v>896</v>
      </c>
      <c r="AY3" s="1104"/>
      <c r="AZ3" s="1104"/>
      <c r="BA3" s="1104"/>
      <c r="BB3" s="1104"/>
      <c r="BC3" s="1104"/>
      <c r="BD3" s="1104"/>
      <c r="BE3" s="1104"/>
      <c r="BF3" s="1104"/>
      <c r="BG3" s="1104"/>
      <c r="BH3" s="1104"/>
    </row>
    <row r="4" spans="1:60" ht="8.25" hidden="1" customHeight="1" thickTop="1" thickBot="1">
      <c r="A4" s="34" t="s">
        <v>92</v>
      </c>
      <c r="B4" s="36"/>
      <c r="C4" s="36"/>
      <c r="D4" s="36"/>
      <c r="E4" s="37" t="s">
        <v>95</v>
      </c>
      <c r="F4" s="37"/>
      <c r="G4" s="37" t="s">
        <v>95</v>
      </c>
      <c r="H4" s="37" t="s">
        <v>95</v>
      </c>
      <c r="I4" s="264" t="s">
        <v>97</v>
      </c>
      <c r="J4" s="264" t="s">
        <v>98</v>
      </c>
      <c r="K4" s="264" t="s">
        <v>90</v>
      </c>
      <c r="L4" s="422" t="s">
        <v>101</v>
      </c>
      <c r="M4" s="37" t="s">
        <v>93</v>
      </c>
      <c r="N4" s="37" t="s">
        <v>93</v>
      </c>
      <c r="O4" s="37" t="s">
        <v>94</v>
      </c>
      <c r="P4" s="37" t="s">
        <v>94</v>
      </c>
      <c r="Q4" s="37"/>
      <c r="R4" s="264" t="s">
        <v>96</v>
      </c>
      <c r="S4" s="264" t="s">
        <v>95</v>
      </c>
      <c r="T4" s="264"/>
      <c r="U4" s="794" t="s">
        <v>99</v>
      </c>
      <c r="V4" s="1306"/>
      <c r="W4" s="795" t="s">
        <v>99</v>
      </c>
      <c r="X4" s="1337" t="s">
        <v>99</v>
      </c>
      <c r="Y4" s="1337"/>
      <c r="Z4" s="1337"/>
      <c r="AA4" s="1337" t="s">
        <v>99</v>
      </c>
      <c r="AB4" s="301"/>
      <c r="AC4" s="301" t="s">
        <v>100</v>
      </c>
      <c r="AD4" s="794" t="s">
        <v>100</v>
      </c>
      <c r="AE4" s="794" t="s">
        <v>100</v>
      </c>
      <c r="AF4" s="1211"/>
      <c r="AG4" s="1211"/>
      <c r="AH4" s="1105"/>
      <c r="AI4" s="798"/>
      <c r="AJ4" s="1212"/>
      <c r="AK4" s="1106"/>
      <c r="AL4" s="1106"/>
      <c r="AM4" s="795"/>
      <c r="AN4" s="795"/>
      <c r="AO4" s="301"/>
      <c r="AP4" s="301"/>
      <c r="AQ4" s="1213"/>
      <c r="AR4" s="799"/>
      <c r="AS4" s="1107"/>
      <c r="AT4" s="1108"/>
      <c r="AU4" s="661" t="s">
        <v>102</v>
      </c>
      <c r="AV4" s="413"/>
      <c r="AW4" s="413"/>
      <c r="AX4" s="423"/>
    </row>
    <row r="5" spans="1:60" s="55" customFormat="1" ht="12" customHeight="1">
      <c r="A5" s="59">
        <v>45556</v>
      </c>
      <c r="B5" s="60">
        <f t="shared" ref="B5:B38" si="3">COUNTA(E5:AX5)</f>
        <v>15</v>
      </c>
      <c r="C5" s="60">
        <v>3</v>
      </c>
      <c r="D5" s="60">
        <f t="shared" ref="D5:D16" si="4">B5-C5</f>
        <v>12</v>
      </c>
      <c r="E5" s="512"/>
      <c r="F5" s="512"/>
      <c r="G5" s="512"/>
      <c r="H5" s="512" t="s">
        <v>103</v>
      </c>
      <c r="I5" s="512"/>
      <c r="J5" s="512" t="s">
        <v>103</v>
      </c>
      <c r="K5" s="512"/>
      <c r="L5" s="512" t="s">
        <v>103</v>
      </c>
      <c r="M5" s="897"/>
      <c r="N5" s="512"/>
      <c r="O5" s="512"/>
      <c r="P5" s="512"/>
      <c r="Q5" s="61"/>
      <c r="R5" s="512"/>
      <c r="S5" s="512" t="s">
        <v>103</v>
      </c>
      <c r="T5" s="512"/>
      <c r="U5" s="512" t="s">
        <v>103</v>
      </c>
      <c r="V5" s="1307"/>
      <c r="W5" s="512"/>
      <c r="X5" s="1338" t="s">
        <v>103</v>
      </c>
      <c r="Y5" s="1338"/>
      <c r="Z5" s="1338"/>
      <c r="AA5" s="1338"/>
      <c r="AB5" s="512"/>
      <c r="AC5" s="512"/>
      <c r="AD5" s="512" t="s">
        <v>103</v>
      </c>
      <c r="AE5" s="512"/>
      <c r="AF5" s="512"/>
      <c r="AG5" s="512"/>
      <c r="AH5" s="512" t="s">
        <v>103</v>
      </c>
      <c r="AI5" s="1115"/>
      <c r="AJ5" s="1109"/>
      <c r="AK5" s="1109"/>
      <c r="AL5" s="512" t="s">
        <v>103</v>
      </c>
      <c r="AM5" s="1109"/>
      <c r="AN5" s="1236" t="s">
        <v>103</v>
      </c>
      <c r="AO5" s="1109"/>
      <c r="AP5" s="512" t="s">
        <v>103</v>
      </c>
      <c r="AQ5" s="1109"/>
      <c r="AR5" s="512" t="s">
        <v>103</v>
      </c>
      <c r="AS5" s="1194" t="s">
        <v>103</v>
      </c>
      <c r="AT5" s="519"/>
      <c r="AU5" s="897"/>
      <c r="AV5" s="512"/>
      <c r="AW5" s="512" t="s">
        <v>103</v>
      </c>
      <c r="AX5" s="519" t="s">
        <v>103</v>
      </c>
    </row>
    <row r="6" spans="1:60" s="55" customFormat="1" ht="10.5" customHeight="1" thickBot="1">
      <c r="A6" s="63">
        <v>45557</v>
      </c>
      <c r="B6" s="64">
        <f t="shared" si="3"/>
        <v>16</v>
      </c>
      <c r="C6" s="64">
        <v>3</v>
      </c>
      <c r="D6" s="64">
        <f t="shared" si="4"/>
        <v>13</v>
      </c>
      <c r="E6" s="518"/>
      <c r="F6" s="518"/>
      <c r="G6" s="518"/>
      <c r="H6" s="518" t="s">
        <v>103</v>
      </c>
      <c r="I6" s="518"/>
      <c r="J6" s="518" t="s">
        <v>103</v>
      </c>
      <c r="K6" s="518"/>
      <c r="L6" s="518" t="s">
        <v>103</v>
      </c>
      <c r="M6" s="898"/>
      <c r="N6" s="518" t="s">
        <v>103</v>
      </c>
      <c r="O6" s="518"/>
      <c r="P6" s="518"/>
      <c r="Q6" s="1215"/>
      <c r="R6" s="518"/>
      <c r="S6" s="518" t="s">
        <v>103</v>
      </c>
      <c r="T6" s="1187"/>
      <c r="U6" s="518" t="s">
        <v>103</v>
      </c>
      <c r="V6" s="1308"/>
      <c r="W6" s="518"/>
      <c r="X6" s="1339" t="s">
        <v>103</v>
      </c>
      <c r="Y6" s="1339"/>
      <c r="Z6" s="1339"/>
      <c r="AA6" s="1339"/>
      <c r="AB6" s="518"/>
      <c r="AC6" s="518"/>
      <c r="AD6" s="518" t="s">
        <v>103</v>
      </c>
      <c r="AE6" s="518"/>
      <c r="AF6" s="518"/>
      <c r="AG6" s="518"/>
      <c r="AH6" s="518" t="s">
        <v>103</v>
      </c>
      <c r="AI6" s="1237"/>
      <c r="AJ6" s="1111"/>
      <c r="AK6" s="1111"/>
      <c r="AL6" s="518" t="s">
        <v>103</v>
      </c>
      <c r="AM6" s="1111"/>
      <c r="AN6" s="1238" t="s">
        <v>103</v>
      </c>
      <c r="AO6" s="1111"/>
      <c r="AP6" s="518" t="s">
        <v>103</v>
      </c>
      <c r="AQ6" s="1111"/>
      <c r="AR6" s="518" t="s">
        <v>103</v>
      </c>
      <c r="AS6" s="1195" t="s">
        <v>103</v>
      </c>
      <c r="AT6" s="520"/>
      <c r="AU6" s="898"/>
      <c r="AV6" s="1187"/>
      <c r="AW6" s="1187" t="s">
        <v>103</v>
      </c>
      <c r="AX6" s="1239" t="s">
        <v>103</v>
      </c>
    </row>
    <row r="7" spans="1:60" s="55" customFormat="1" ht="10.5" customHeight="1">
      <c r="A7" s="59">
        <v>45563</v>
      </c>
      <c r="B7" s="60">
        <f t="shared" si="3"/>
        <v>19</v>
      </c>
      <c r="C7" s="60">
        <v>4</v>
      </c>
      <c r="D7" s="60">
        <f t="shared" si="4"/>
        <v>15</v>
      </c>
      <c r="E7" s="512"/>
      <c r="F7" s="512" t="s">
        <v>103</v>
      </c>
      <c r="G7" s="512"/>
      <c r="H7" s="512"/>
      <c r="I7" s="512" t="s">
        <v>103</v>
      </c>
      <c r="J7" s="512"/>
      <c r="K7" s="512" t="s">
        <v>103</v>
      </c>
      <c r="L7" s="512"/>
      <c r="M7" s="897"/>
      <c r="N7" s="512"/>
      <c r="O7" s="512" t="s">
        <v>103</v>
      </c>
      <c r="P7" s="512"/>
      <c r="Q7" s="303"/>
      <c r="R7" s="512" t="s">
        <v>103</v>
      </c>
      <c r="S7" s="512"/>
      <c r="T7" s="512" t="s">
        <v>103</v>
      </c>
      <c r="U7" s="512"/>
      <c r="V7" s="1309" t="s">
        <v>103</v>
      </c>
      <c r="W7" s="512"/>
      <c r="X7" s="1338"/>
      <c r="Y7" s="1338" t="s">
        <v>103</v>
      </c>
      <c r="Z7" s="1338"/>
      <c r="AA7" s="1338"/>
      <c r="AB7" s="512"/>
      <c r="AC7" s="512"/>
      <c r="AD7" s="512"/>
      <c r="AE7" s="512" t="s">
        <v>103</v>
      </c>
      <c r="AF7" s="512" t="s">
        <v>103</v>
      </c>
      <c r="AG7" s="512"/>
      <c r="AH7" s="519" t="s">
        <v>103</v>
      </c>
      <c r="AI7" s="1115"/>
      <c r="AJ7" s="1109" t="s">
        <v>103</v>
      </c>
      <c r="AK7" s="1109" t="s">
        <v>103</v>
      </c>
      <c r="AL7" s="512"/>
      <c r="AM7" s="1193" t="s">
        <v>103</v>
      </c>
      <c r="AN7" s="512"/>
      <c r="AO7" s="1109" t="s">
        <v>103</v>
      </c>
      <c r="AP7" s="512"/>
      <c r="AQ7" s="1109" t="s">
        <v>103</v>
      </c>
      <c r="AR7" s="852"/>
      <c r="AS7" s="1194"/>
      <c r="AT7" s="519" t="s">
        <v>103</v>
      </c>
      <c r="AU7" s="897" t="s">
        <v>103</v>
      </c>
      <c r="AV7" s="512" t="s">
        <v>103</v>
      </c>
      <c r="AW7" s="512"/>
      <c r="AX7" s="519"/>
    </row>
    <row r="8" spans="1:60" s="55" customFormat="1" ht="10.5" customHeight="1" thickBot="1">
      <c r="A8" s="63">
        <v>45564</v>
      </c>
      <c r="B8" s="64">
        <f t="shared" si="3"/>
        <v>19</v>
      </c>
      <c r="C8" s="64">
        <v>4</v>
      </c>
      <c r="D8" s="64">
        <f t="shared" si="4"/>
        <v>15</v>
      </c>
      <c r="E8" s="518" t="s">
        <v>103</v>
      </c>
      <c r="F8" s="518"/>
      <c r="G8" s="518"/>
      <c r="H8" s="518"/>
      <c r="I8" s="518" t="s">
        <v>103</v>
      </c>
      <c r="J8" s="518"/>
      <c r="K8" s="518" t="s">
        <v>103</v>
      </c>
      <c r="L8" s="518"/>
      <c r="M8" s="898"/>
      <c r="N8" s="518"/>
      <c r="O8" s="518" t="s">
        <v>103</v>
      </c>
      <c r="P8" s="518" t="s">
        <v>103</v>
      </c>
      <c r="Q8" s="304"/>
      <c r="R8" s="518" t="s">
        <v>103</v>
      </c>
      <c r="S8" s="518"/>
      <c r="T8" s="518" t="s">
        <v>103</v>
      </c>
      <c r="U8" s="518"/>
      <c r="V8" s="1310"/>
      <c r="W8" s="518"/>
      <c r="X8" s="1339"/>
      <c r="Y8" s="1339" t="s">
        <v>103</v>
      </c>
      <c r="Z8" s="1339"/>
      <c r="AA8" s="1339"/>
      <c r="AB8" s="518"/>
      <c r="AC8" s="518"/>
      <c r="AD8" s="518"/>
      <c r="AE8" s="518" t="s">
        <v>103</v>
      </c>
      <c r="AF8" s="518" t="s">
        <v>103</v>
      </c>
      <c r="AG8" s="518"/>
      <c r="AH8" s="518" t="s">
        <v>103</v>
      </c>
      <c r="AI8" s="1237"/>
      <c r="AJ8" s="1111" t="s">
        <v>103</v>
      </c>
      <c r="AK8" s="1111" t="s">
        <v>103</v>
      </c>
      <c r="AL8" s="518"/>
      <c r="AM8" s="1240" t="s">
        <v>103</v>
      </c>
      <c r="AN8" s="518"/>
      <c r="AO8" s="1111" t="s">
        <v>103</v>
      </c>
      <c r="AP8" s="518"/>
      <c r="AQ8" s="1111" t="s">
        <v>103</v>
      </c>
      <c r="AR8" s="899"/>
      <c r="AS8" s="1195"/>
      <c r="AT8" s="520" t="s">
        <v>103</v>
      </c>
      <c r="AU8" s="898" t="s">
        <v>103</v>
      </c>
      <c r="AV8" s="1187" t="s">
        <v>103</v>
      </c>
      <c r="AW8" s="1187"/>
      <c r="AX8" s="1239"/>
    </row>
    <row r="9" spans="1:60" s="55" customFormat="1" ht="10.5" customHeight="1">
      <c r="A9" s="59">
        <v>45570</v>
      </c>
      <c r="B9" s="60">
        <f t="shared" si="3"/>
        <v>13</v>
      </c>
      <c r="C9" s="60">
        <v>1</v>
      </c>
      <c r="D9" s="60">
        <f t="shared" si="4"/>
        <v>12</v>
      </c>
      <c r="E9" s="512"/>
      <c r="F9" s="512"/>
      <c r="G9" s="512"/>
      <c r="H9" s="512" t="s">
        <v>103</v>
      </c>
      <c r="I9" s="512"/>
      <c r="J9" s="512" t="s">
        <v>103</v>
      </c>
      <c r="K9" s="512"/>
      <c r="L9" s="519" t="s">
        <v>103</v>
      </c>
      <c r="M9" s="897"/>
      <c r="N9" s="512"/>
      <c r="O9" s="512" t="s">
        <v>103</v>
      </c>
      <c r="P9" s="512"/>
      <c r="Q9" s="303"/>
      <c r="R9" s="512"/>
      <c r="S9" s="512" t="s">
        <v>103</v>
      </c>
      <c r="T9" s="900"/>
      <c r="U9" s="512" t="s">
        <v>103</v>
      </c>
      <c r="V9" s="1307"/>
      <c r="W9" s="512" t="s">
        <v>103</v>
      </c>
      <c r="X9" s="1338"/>
      <c r="Y9" s="1338"/>
      <c r="Z9" s="1338"/>
      <c r="AA9" s="1338" t="s">
        <v>103</v>
      </c>
      <c r="AB9" s="512"/>
      <c r="AC9" s="512" t="s">
        <v>103</v>
      </c>
      <c r="AD9" s="512" t="s">
        <v>103</v>
      </c>
      <c r="AE9" s="512"/>
      <c r="AF9" s="512"/>
      <c r="AG9" s="512"/>
      <c r="AH9" s="519"/>
      <c r="AI9" s="1115"/>
      <c r="AJ9" s="1109"/>
      <c r="AK9" s="1109"/>
      <c r="AL9" s="512"/>
      <c r="AM9" s="1193"/>
      <c r="AN9" s="512"/>
      <c r="AO9" s="1109"/>
      <c r="AP9" s="512"/>
      <c r="AQ9" s="1234"/>
      <c r="AR9" s="852"/>
      <c r="AS9" s="1194" t="s">
        <v>103</v>
      </c>
      <c r="AT9" s="519"/>
      <c r="AU9" s="897"/>
      <c r="AV9" s="512"/>
      <c r="AW9" s="512" t="s">
        <v>103</v>
      </c>
      <c r="AX9" s="519" t="s">
        <v>103</v>
      </c>
    </row>
    <row r="10" spans="1:60" s="55" customFormat="1" ht="10.5" customHeight="1" thickBot="1">
      <c r="A10" s="63">
        <v>45571</v>
      </c>
      <c r="B10" s="64">
        <f t="shared" si="3"/>
        <v>13</v>
      </c>
      <c r="C10" s="64">
        <v>1</v>
      </c>
      <c r="D10" s="64">
        <f t="shared" si="4"/>
        <v>12</v>
      </c>
      <c r="E10" s="518"/>
      <c r="F10" s="518"/>
      <c r="G10" s="518"/>
      <c r="H10" s="518" t="s">
        <v>103</v>
      </c>
      <c r="I10" s="518"/>
      <c r="J10" s="518" t="s">
        <v>103</v>
      </c>
      <c r="K10" s="518"/>
      <c r="L10" s="520" t="s">
        <v>103</v>
      </c>
      <c r="M10" s="1241"/>
      <c r="N10" s="1187"/>
      <c r="O10" s="518" t="s">
        <v>103</v>
      </c>
      <c r="P10" s="518"/>
      <c r="Q10" s="304"/>
      <c r="R10" s="518"/>
      <c r="S10" s="518" t="s">
        <v>103</v>
      </c>
      <c r="T10" s="518"/>
      <c r="U10" s="518" t="s">
        <v>103</v>
      </c>
      <c r="V10" s="1308"/>
      <c r="W10" s="518" t="s">
        <v>103</v>
      </c>
      <c r="X10" s="1339"/>
      <c r="Y10" s="1339"/>
      <c r="Z10" s="1339"/>
      <c r="AA10" s="1339" t="s">
        <v>103</v>
      </c>
      <c r="AB10" s="518"/>
      <c r="AC10" s="518" t="s">
        <v>103</v>
      </c>
      <c r="AD10" s="518" t="s">
        <v>103</v>
      </c>
      <c r="AE10" s="518"/>
      <c r="AF10" s="518"/>
      <c r="AG10" s="518"/>
      <c r="AH10" s="518"/>
      <c r="AI10" s="1242"/>
      <c r="AJ10" s="1111"/>
      <c r="AK10" s="1111"/>
      <c r="AL10" s="518"/>
      <c r="AM10" s="1240"/>
      <c r="AN10" s="518"/>
      <c r="AO10" s="1111"/>
      <c r="AP10" s="518"/>
      <c r="AQ10" s="1235"/>
      <c r="AR10" s="899"/>
      <c r="AS10" s="1195" t="s">
        <v>103</v>
      </c>
      <c r="AT10" s="520"/>
      <c r="AU10" s="898"/>
      <c r="AV10" s="1187"/>
      <c r="AW10" s="1187" t="s">
        <v>103</v>
      </c>
      <c r="AX10" s="1239" t="s">
        <v>103</v>
      </c>
    </row>
    <row r="11" spans="1:60" s="55" customFormat="1" ht="10.5" customHeight="1">
      <c r="A11" s="853">
        <v>45577</v>
      </c>
      <c r="B11" s="60">
        <f t="shared" si="3"/>
        <v>20</v>
      </c>
      <c r="C11" s="60">
        <v>3</v>
      </c>
      <c r="D11" s="60">
        <f t="shared" si="4"/>
        <v>17</v>
      </c>
      <c r="E11" s="512"/>
      <c r="F11" s="512" t="s">
        <v>103</v>
      </c>
      <c r="G11" s="512" t="s">
        <v>103</v>
      </c>
      <c r="H11" s="512"/>
      <c r="I11" s="512" t="s">
        <v>103</v>
      </c>
      <c r="J11" s="512"/>
      <c r="K11" s="512" t="s">
        <v>103</v>
      </c>
      <c r="L11" s="519"/>
      <c r="M11" s="897"/>
      <c r="N11" s="512" t="s">
        <v>103</v>
      </c>
      <c r="O11" s="512"/>
      <c r="P11" s="512" t="s">
        <v>103</v>
      </c>
      <c r="Q11" s="303"/>
      <c r="R11" s="512" t="s">
        <v>103</v>
      </c>
      <c r="S11" s="512"/>
      <c r="T11" s="512" t="s">
        <v>103</v>
      </c>
      <c r="U11" s="512"/>
      <c r="V11" s="1309" t="s">
        <v>103</v>
      </c>
      <c r="W11" s="512"/>
      <c r="X11" s="1338" t="s">
        <v>103</v>
      </c>
      <c r="Y11" s="1338" t="s">
        <v>103</v>
      </c>
      <c r="Z11" s="1338"/>
      <c r="AA11" s="1338"/>
      <c r="AB11" s="512"/>
      <c r="AC11" s="512"/>
      <c r="AD11" s="512"/>
      <c r="AE11" s="512" t="s">
        <v>103</v>
      </c>
      <c r="AF11" s="852"/>
      <c r="AG11" s="852"/>
      <c r="AH11" s="519" t="s">
        <v>103</v>
      </c>
      <c r="AI11" s="1115"/>
      <c r="AJ11" s="1109"/>
      <c r="AK11" s="1109"/>
      <c r="AL11" s="512" t="s">
        <v>103</v>
      </c>
      <c r="AM11" s="1109"/>
      <c r="AN11" s="1236" t="s">
        <v>103</v>
      </c>
      <c r="AO11" s="1109"/>
      <c r="AP11" s="512" t="s">
        <v>103</v>
      </c>
      <c r="AQ11" s="1234"/>
      <c r="AR11" s="512" t="s">
        <v>103</v>
      </c>
      <c r="AS11" s="1194" t="s">
        <v>103</v>
      </c>
      <c r="AT11" s="519"/>
      <c r="AU11" s="897" t="s">
        <v>103</v>
      </c>
      <c r="AV11" s="512" t="s">
        <v>103</v>
      </c>
      <c r="AW11" s="512"/>
      <c r="AX11" s="519"/>
    </row>
    <row r="12" spans="1:60" s="55" customFormat="1" ht="10.5" customHeight="1" thickBot="1">
      <c r="A12" s="1113">
        <v>45578</v>
      </c>
      <c r="B12" s="64">
        <f t="shared" si="3"/>
        <v>20</v>
      </c>
      <c r="C12" s="64">
        <v>3</v>
      </c>
      <c r="D12" s="64">
        <f t="shared" si="4"/>
        <v>17</v>
      </c>
      <c r="E12" s="518"/>
      <c r="F12" s="518" t="s">
        <v>103</v>
      </c>
      <c r="G12" s="518" t="s">
        <v>103</v>
      </c>
      <c r="H12" s="518"/>
      <c r="I12" s="518" t="s">
        <v>103</v>
      </c>
      <c r="J12" s="518"/>
      <c r="K12" s="518" t="s">
        <v>103</v>
      </c>
      <c r="L12" s="520"/>
      <c r="M12" s="898"/>
      <c r="N12" s="518" t="s">
        <v>103</v>
      </c>
      <c r="O12" s="518"/>
      <c r="P12" s="518" t="s">
        <v>103</v>
      </c>
      <c r="Q12" s="304"/>
      <c r="R12" s="518" t="s">
        <v>103</v>
      </c>
      <c r="S12" s="518"/>
      <c r="T12" s="518" t="s">
        <v>103</v>
      </c>
      <c r="U12" s="518"/>
      <c r="V12" s="1310" t="s">
        <v>103</v>
      </c>
      <c r="W12" s="518"/>
      <c r="X12" s="1339" t="s">
        <v>103</v>
      </c>
      <c r="Y12" s="1339" t="s">
        <v>103</v>
      </c>
      <c r="Z12" s="1339"/>
      <c r="AA12" s="1339"/>
      <c r="AB12" s="518"/>
      <c r="AC12" s="518"/>
      <c r="AD12" s="518"/>
      <c r="AE12" s="518" t="s">
        <v>103</v>
      </c>
      <c r="AF12" s="899"/>
      <c r="AG12" s="899"/>
      <c r="AH12" s="518" t="s">
        <v>103</v>
      </c>
      <c r="AI12" s="1242"/>
      <c r="AJ12" s="1111"/>
      <c r="AK12" s="1111"/>
      <c r="AL12" s="518" t="s">
        <v>103</v>
      </c>
      <c r="AM12" s="1111"/>
      <c r="AN12" s="1238" t="s">
        <v>103</v>
      </c>
      <c r="AO12" s="1111"/>
      <c r="AP12" s="518" t="s">
        <v>103</v>
      </c>
      <c r="AQ12" s="1235"/>
      <c r="AR12" s="518" t="s">
        <v>103</v>
      </c>
      <c r="AS12" s="1195" t="s">
        <v>103</v>
      </c>
      <c r="AT12" s="520"/>
      <c r="AU12" s="898" t="s">
        <v>103</v>
      </c>
      <c r="AV12" s="1187" t="s">
        <v>103</v>
      </c>
      <c r="AW12" s="1187"/>
      <c r="AX12" s="1239"/>
    </row>
    <row r="13" spans="1:60" s="55" customFormat="1" ht="10.5" customHeight="1">
      <c r="A13" s="59">
        <v>45584</v>
      </c>
      <c r="B13" s="60">
        <f t="shared" si="3"/>
        <v>16</v>
      </c>
      <c r="C13" s="60">
        <v>2</v>
      </c>
      <c r="D13" s="60">
        <f t="shared" si="4"/>
        <v>14</v>
      </c>
      <c r="E13" s="512" t="s">
        <v>103</v>
      </c>
      <c r="F13" s="512"/>
      <c r="G13" s="512"/>
      <c r="H13" s="512" t="s">
        <v>103</v>
      </c>
      <c r="I13" s="512"/>
      <c r="J13" s="512" t="s">
        <v>103</v>
      </c>
      <c r="K13" s="512"/>
      <c r="L13" s="512" t="s">
        <v>103</v>
      </c>
      <c r="M13" s="897"/>
      <c r="N13" s="512"/>
      <c r="O13" s="512"/>
      <c r="P13" s="512" t="s">
        <v>103</v>
      </c>
      <c r="Q13" s="303"/>
      <c r="R13" s="512"/>
      <c r="S13" s="512" t="s">
        <v>103</v>
      </c>
      <c r="T13" s="512"/>
      <c r="U13" s="512" t="s">
        <v>103</v>
      </c>
      <c r="V13" s="1309" t="s">
        <v>103</v>
      </c>
      <c r="W13" s="512" t="s">
        <v>103</v>
      </c>
      <c r="X13" s="1338"/>
      <c r="Y13" s="1338"/>
      <c r="Z13" s="1338"/>
      <c r="AA13" s="1338"/>
      <c r="AB13" s="512"/>
      <c r="AC13" s="512" t="s">
        <v>103</v>
      </c>
      <c r="AD13" s="512" t="s">
        <v>103</v>
      </c>
      <c r="AE13" s="512"/>
      <c r="AF13" s="512"/>
      <c r="AG13" s="512" t="s">
        <v>103</v>
      </c>
      <c r="AH13" s="519"/>
      <c r="AI13" s="1115" t="s">
        <v>103</v>
      </c>
      <c r="AJ13" s="1109"/>
      <c r="AK13" s="1109"/>
      <c r="AL13" s="512"/>
      <c r="AM13" s="1109"/>
      <c r="AN13" s="1236" t="s">
        <v>103</v>
      </c>
      <c r="AO13" s="1109"/>
      <c r="AP13" s="512"/>
      <c r="AQ13" s="1234"/>
      <c r="AR13" s="512"/>
      <c r="AS13" s="1194"/>
      <c r="AT13" s="519"/>
      <c r="AU13" s="897"/>
      <c r="AV13" s="512"/>
      <c r="AW13" s="512" t="s">
        <v>103</v>
      </c>
      <c r="AX13" s="519" t="s">
        <v>103</v>
      </c>
    </row>
    <row r="14" spans="1:60" s="55" customFormat="1" ht="10.5" customHeight="1" thickBot="1">
      <c r="A14" s="63">
        <v>45585</v>
      </c>
      <c r="B14" s="64">
        <f t="shared" si="3"/>
        <v>16</v>
      </c>
      <c r="C14" s="64">
        <v>2</v>
      </c>
      <c r="D14" s="64">
        <f t="shared" si="4"/>
        <v>14</v>
      </c>
      <c r="E14" s="518" t="s">
        <v>103</v>
      </c>
      <c r="F14" s="518"/>
      <c r="G14" s="518"/>
      <c r="H14" s="518" t="s">
        <v>103</v>
      </c>
      <c r="I14" s="518"/>
      <c r="J14" s="518" t="s">
        <v>103</v>
      </c>
      <c r="K14" s="518"/>
      <c r="L14" s="518" t="s">
        <v>103</v>
      </c>
      <c r="M14" s="1241"/>
      <c r="N14" s="1187"/>
      <c r="O14" s="518"/>
      <c r="P14" s="518" t="s">
        <v>103</v>
      </c>
      <c r="Q14" s="304"/>
      <c r="R14" s="518"/>
      <c r="S14" s="518" t="s">
        <v>103</v>
      </c>
      <c r="T14" s="518"/>
      <c r="U14" s="518" t="s">
        <v>103</v>
      </c>
      <c r="V14" s="1310" t="s">
        <v>103</v>
      </c>
      <c r="W14" s="518" t="s">
        <v>103</v>
      </c>
      <c r="X14" s="1339"/>
      <c r="Y14" s="1339"/>
      <c r="Z14" s="1339"/>
      <c r="AA14" s="1339"/>
      <c r="AB14" s="518"/>
      <c r="AC14" s="1187" t="s">
        <v>103</v>
      </c>
      <c r="AD14" s="518" t="s">
        <v>103</v>
      </c>
      <c r="AE14" s="518"/>
      <c r="AF14" s="518"/>
      <c r="AG14" s="518" t="s">
        <v>103</v>
      </c>
      <c r="AH14" s="518"/>
      <c r="AI14" s="1237" t="s">
        <v>103</v>
      </c>
      <c r="AJ14" s="1111"/>
      <c r="AK14" s="1111"/>
      <c r="AL14" s="518"/>
      <c r="AM14" s="1111"/>
      <c r="AN14" s="1238" t="s">
        <v>103</v>
      </c>
      <c r="AO14" s="1111"/>
      <c r="AP14" s="518"/>
      <c r="AQ14" s="1235"/>
      <c r="AR14" s="518"/>
      <c r="AS14" s="1195"/>
      <c r="AT14" s="520"/>
      <c r="AU14" s="1241"/>
      <c r="AV14" s="1187"/>
      <c r="AW14" s="1187" t="s">
        <v>103</v>
      </c>
      <c r="AX14" s="1239" t="s">
        <v>103</v>
      </c>
    </row>
    <row r="15" spans="1:60" s="55" customFormat="1" ht="10.5" customHeight="1">
      <c r="A15" s="59">
        <v>45591</v>
      </c>
      <c r="B15" s="60">
        <f t="shared" si="3"/>
        <v>22</v>
      </c>
      <c r="C15" s="60">
        <v>2</v>
      </c>
      <c r="D15" s="60">
        <f t="shared" si="4"/>
        <v>20</v>
      </c>
      <c r="E15" s="512"/>
      <c r="F15" s="512" t="s">
        <v>103</v>
      </c>
      <c r="G15" s="512" t="s">
        <v>103</v>
      </c>
      <c r="H15" s="512"/>
      <c r="I15" s="512" t="s">
        <v>103</v>
      </c>
      <c r="J15" s="512"/>
      <c r="K15" s="512" t="s">
        <v>103</v>
      </c>
      <c r="L15" s="512"/>
      <c r="M15" s="897"/>
      <c r="N15" s="512" t="s">
        <v>103</v>
      </c>
      <c r="O15" s="512" t="s">
        <v>103</v>
      </c>
      <c r="P15" s="512"/>
      <c r="Q15" s="61"/>
      <c r="R15" s="512" t="s">
        <v>103</v>
      </c>
      <c r="S15" s="512"/>
      <c r="T15" s="512" t="s">
        <v>103</v>
      </c>
      <c r="U15" s="512"/>
      <c r="V15" s="1307"/>
      <c r="W15" s="512"/>
      <c r="X15" s="1338"/>
      <c r="Y15" s="1338"/>
      <c r="Z15" s="1338" t="s">
        <v>103</v>
      </c>
      <c r="AA15" s="1338" t="s">
        <v>103</v>
      </c>
      <c r="AB15" s="512"/>
      <c r="AC15" s="512"/>
      <c r="AD15" s="512"/>
      <c r="AE15" s="512" t="s">
        <v>103</v>
      </c>
      <c r="AF15" s="512" t="s">
        <v>103</v>
      </c>
      <c r="AG15" s="512"/>
      <c r="AH15" s="519" t="s">
        <v>103</v>
      </c>
      <c r="AI15" s="1115" t="s">
        <v>103</v>
      </c>
      <c r="AJ15" s="1109" t="s">
        <v>103</v>
      </c>
      <c r="AK15" s="1109" t="s">
        <v>103</v>
      </c>
      <c r="AL15" s="512"/>
      <c r="AM15" s="1193" t="s">
        <v>103</v>
      </c>
      <c r="AN15" s="512"/>
      <c r="AO15" s="1109" t="s">
        <v>103</v>
      </c>
      <c r="AP15" s="512"/>
      <c r="AQ15" s="1109" t="s">
        <v>103</v>
      </c>
      <c r="AR15" s="852"/>
      <c r="AS15" s="1194"/>
      <c r="AT15" s="519" t="s">
        <v>103</v>
      </c>
      <c r="AU15" s="897" t="s">
        <v>103</v>
      </c>
      <c r="AV15" s="512" t="s">
        <v>103</v>
      </c>
      <c r="AW15" s="512"/>
      <c r="AX15" s="519"/>
    </row>
    <row r="16" spans="1:60" s="55" customFormat="1" ht="10.5" customHeight="1" thickBot="1">
      <c r="A16" s="63">
        <v>45592</v>
      </c>
      <c r="B16" s="64">
        <f t="shared" si="3"/>
        <v>22</v>
      </c>
      <c r="C16" s="64">
        <v>2</v>
      </c>
      <c r="D16" s="64">
        <f t="shared" si="4"/>
        <v>20</v>
      </c>
      <c r="E16" s="518"/>
      <c r="F16" s="518" t="s">
        <v>103</v>
      </c>
      <c r="G16" s="518" t="s">
        <v>103</v>
      </c>
      <c r="H16" s="518"/>
      <c r="I16" s="518" t="s">
        <v>103</v>
      </c>
      <c r="J16" s="518"/>
      <c r="K16" s="518" t="s">
        <v>103</v>
      </c>
      <c r="L16" s="518"/>
      <c r="M16" s="898"/>
      <c r="N16" s="518" t="s">
        <v>103</v>
      </c>
      <c r="O16" s="518" t="s">
        <v>103</v>
      </c>
      <c r="P16" s="518"/>
      <c r="Q16" s="65"/>
      <c r="R16" s="518" t="s">
        <v>103</v>
      </c>
      <c r="S16" s="518"/>
      <c r="T16" s="518" t="s">
        <v>103</v>
      </c>
      <c r="U16" s="518"/>
      <c r="V16" s="1308"/>
      <c r="W16" s="518"/>
      <c r="X16" s="1339"/>
      <c r="Y16" s="1339"/>
      <c r="Z16" s="1339" t="s">
        <v>103</v>
      </c>
      <c r="AA16" s="1339" t="s">
        <v>103</v>
      </c>
      <c r="AB16" s="518"/>
      <c r="AC16" s="518"/>
      <c r="AD16" s="518"/>
      <c r="AE16" s="518" t="s">
        <v>103</v>
      </c>
      <c r="AF16" s="518" t="s">
        <v>103</v>
      </c>
      <c r="AG16" s="518"/>
      <c r="AH16" s="518" t="s">
        <v>103</v>
      </c>
      <c r="AI16" s="1237" t="s">
        <v>103</v>
      </c>
      <c r="AJ16" s="1111" t="s">
        <v>103</v>
      </c>
      <c r="AK16" s="1111" t="s">
        <v>103</v>
      </c>
      <c r="AL16" s="518"/>
      <c r="AM16" s="1240" t="s">
        <v>103</v>
      </c>
      <c r="AN16" s="518"/>
      <c r="AO16" s="1111" t="s">
        <v>103</v>
      </c>
      <c r="AP16" s="518"/>
      <c r="AQ16" s="1111" t="s">
        <v>103</v>
      </c>
      <c r="AR16" s="899"/>
      <c r="AS16" s="1195"/>
      <c r="AT16" s="520" t="s">
        <v>103</v>
      </c>
      <c r="AU16" s="898" t="s">
        <v>103</v>
      </c>
      <c r="AV16" s="1187" t="s">
        <v>103</v>
      </c>
      <c r="AW16" s="518"/>
      <c r="AX16" s="520"/>
    </row>
    <row r="17" spans="1:50" s="68" customFormat="1" ht="10.5" customHeight="1">
      <c r="A17" s="59">
        <v>45605</v>
      </c>
      <c r="B17" s="60">
        <f t="shared" si="3"/>
        <v>16</v>
      </c>
      <c r="C17" s="60">
        <v>3</v>
      </c>
      <c r="D17" s="60">
        <f>B17-C17</f>
        <v>13</v>
      </c>
      <c r="E17" s="512" t="s">
        <v>103</v>
      </c>
      <c r="F17" s="512"/>
      <c r="G17" s="512"/>
      <c r="H17" s="512" t="s">
        <v>103</v>
      </c>
      <c r="I17" s="512"/>
      <c r="J17" s="512" t="s">
        <v>103</v>
      </c>
      <c r="K17" s="512"/>
      <c r="L17" s="512" t="s">
        <v>103</v>
      </c>
      <c r="M17" s="897"/>
      <c r="N17" s="512"/>
      <c r="O17" s="512"/>
      <c r="P17" s="512" t="s">
        <v>103</v>
      </c>
      <c r="Q17" s="303"/>
      <c r="R17" s="512"/>
      <c r="S17" s="512" t="s">
        <v>103</v>
      </c>
      <c r="T17" s="512" t="s">
        <v>103</v>
      </c>
      <c r="U17" s="512" t="s">
        <v>103</v>
      </c>
      <c r="V17" s="1309" t="s">
        <v>103</v>
      </c>
      <c r="W17" s="512" t="s">
        <v>103</v>
      </c>
      <c r="X17" s="1338" t="s">
        <v>103</v>
      </c>
      <c r="Y17" s="1338"/>
      <c r="Z17" s="1338"/>
      <c r="AA17" s="1338"/>
      <c r="AB17" s="512"/>
      <c r="AC17" s="512" t="s">
        <v>103</v>
      </c>
      <c r="AD17" s="512" t="s">
        <v>103</v>
      </c>
      <c r="AE17" s="512"/>
      <c r="AF17" s="512"/>
      <c r="AG17" s="512" t="s">
        <v>103</v>
      </c>
      <c r="AH17" s="519"/>
      <c r="AI17" s="1115"/>
      <c r="AJ17" s="1109"/>
      <c r="AK17" s="1109"/>
      <c r="AL17" s="512"/>
      <c r="AM17" s="1193"/>
      <c r="AN17" s="512"/>
      <c r="AO17" s="1109"/>
      <c r="AP17" s="512"/>
      <c r="AQ17" s="1234"/>
      <c r="AR17" s="852"/>
      <c r="AS17" s="1194"/>
      <c r="AT17" s="519"/>
      <c r="AU17" s="897"/>
      <c r="AV17" s="512"/>
      <c r="AW17" s="512" t="s">
        <v>103</v>
      </c>
      <c r="AX17" s="519" t="s">
        <v>103</v>
      </c>
    </row>
    <row r="18" spans="1:50" s="68" customFormat="1" ht="10.5" customHeight="1" thickBot="1">
      <c r="A18" s="63">
        <v>45606</v>
      </c>
      <c r="B18" s="64">
        <f t="shared" si="3"/>
        <v>16</v>
      </c>
      <c r="C18" s="64">
        <v>3</v>
      </c>
      <c r="D18" s="64">
        <f>B18-C18</f>
        <v>13</v>
      </c>
      <c r="E18" s="518" t="s">
        <v>103</v>
      </c>
      <c r="F18" s="518"/>
      <c r="G18" s="518"/>
      <c r="H18" s="518" t="s">
        <v>103</v>
      </c>
      <c r="I18" s="518"/>
      <c r="J18" s="518" t="s">
        <v>103</v>
      </c>
      <c r="K18" s="518"/>
      <c r="L18" s="518" t="s">
        <v>103</v>
      </c>
      <c r="M18" s="1241"/>
      <c r="N18" s="1187"/>
      <c r="O18" s="518"/>
      <c r="P18" s="518" t="s">
        <v>103</v>
      </c>
      <c r="Q18" s="304"/>
      <c r="R18" s="518"/>
      <c r="S18" s="518" t="s">
        <v>103</v>
      </c>
      <c r="T18" s="518" t="s">
        <v>103</v>
      </c>
      <c r="U18" s="518" t="s">
        <v>103</v>
      </c>
      <c r="V18" s="1310" t="s">
        <v>103</v>
      </c>
      <c r="W18" s="518" t="s">
        <v>103</v>
      </c>
      <c r="X18" s="1339" t="s">
        <v>103</v>
      </c>
      <c r="Y18" s="1339"/>
      <c r="Z18" s="1339"/>
      <c r="AA18" s="1339"/>
      <c r="AB18" s="518"/>
      <c r="AC18" s="1187" t="s">
        <v>103</v>
      </c>
      <c r="AD18" s="518" t="s">
        <v>103</v>
      </c>
      <c r="AE18" s="518"/>
      <c r="AF18" s="518"/>
      <c r="AG18" s="518" t="s">
        <v>103</v>
      </c>
      <c r="AH18" s="518"/>
      <c r="AI18" s="1242"/>
      <c r="AJ18" s="1111"/>
      <c r="AK18" s="1111"/>
      <c r="AL18" s="518"/>
      <c r="AM18" s="1240"/>
      <c r="AN18" s="518"/>
      <c r="AO18" s="1111"/>
      <c r="AP18" s="518"/>
      <c r="AQ18" s="1235"/>
      <c r="AR18" s="899"/>
      <c r="AS18" s="1195"/>
      <c r="AT18" s="520"/>
      <c r="AU18" s="1241"/>
      <c r="AV18" s="1187"/>
      <c r="AW18" s="1187" t="s">
        <v>103</v>
      </c>
      <c r="AX18" s="1239" t="s">
        <v>103</v>
      </c>
    </row>
    <row r="19" spans="1:50" s="71" customFormat="1" ht="10.5" customHeight="1">
      <c r="A19" s="853">
        <v>45612</v>
      </c>
      <c r="B19" s="60">
        <f t="shared" si="3"/>
        <v>20</v>
      </c>
      <c r="C19" s="60">
        <v>3</v>
      </c>
      <c r="D19" s="60">
        <f t="shared" ref="D19:D38" si="5">B19-C19</f>
        <v>17</v>
      </c>
      <c r="E19" s="512"/>
      <c r="F19" s="512" t="s">
        <v>103</v>
      </c>
      <c r="G19" s="512" t="s">
        <v>103</v>
      </c>
      <c r="H19" s="512"/>
      <c r="I19" s="512" t="s">
        <v>103</v>
      </c>
      <c r="J19" s="512"/>
      <c r="K19" s="512" t="s">
        <v>103</v>
      </c>
      <c r="L19" s="512"/>
      <c r="M19" s="897"/>
      <c r="N19" s="512" t="s">
        <v>103</v>
      </c>
      <c r="O19" s="512"/>
      <c r="P19" s="512" t="s">
        <v>103</v>
      </c>
      <c r="Q19" s="512"/>
      <c r="R19" s="512" t="s">
        <v>103</v>
      </c>
      <c r="S19" s="512"/>
      <c r="T19" s="512" t="s">
        <v>103</v>
      </c>
      <c r="U19" s="512"/>
      <c r="V19" s="1309"/>
      <c r="W19" s="512"/>
      <c r="X19" s="1338"/>
      <c r="Y19" s="1338" t="s">
        <v>103</v>
      </c>
      <c r="Z19" s="1338"/>
      <c r="AA19" s="1338"/>
      <c r="AB19" s="512"/>
      <c r="AC19" s="512"/>
      <c r="AD19" s="512"/>
      <c r="AE19" s="512" t="s">
        <v>103</v>
      </c>
      <c r="AF19" s="512" t="s">
        <v>103</v>
      </c>
      <c r="AG19" s="512"/>
      <c r="AH19" s="519"/>
      <c r="AI19" s="1115" t="s">
        <v>103</v>
      </c>
      <c r="AJ19" s="1109" t="s">
        <v>103</v>
      </c>
      <c r="AK19" s="1109" t="s">
        <v>103</v>
      </c>
      <c r="AL19" s="512"/>
      <c r="AM19" s="1193" t="s">
        <v>103</v>
      </c>
      <c r="AN19" s="512"/>
      <c r="AO19" s="1109" t="s">
        <v>103</v>
      </c>
      <c r="AP19" s="512"/>
      <c r="AQ19" s="1109" t="s">
        <v>103</v>
      </c>
      <c r="AR19" s="512"/>
      <c r="AS19" s="1194"/>
      <c r="AT19" s="519" t="s">
        <v>103</v>
      </c>
      <c r="AU19" s="897" t="s">
        <v>103</v>
      </c>
      <c r="AV19" s="512" t="s">
        <v>103</v>
      </c>
      <c r="AW19" s="512"/>
      <c r="AX19" s="519"/>
    </row>
    <row r="20" spans="1:50" s="71" customFormat="1" ht="10.5" customHeight="1" thickBot="1">
      <c r="A20" s="63">
        <v>45613</v>
      </c>
      <c r="B20" s="64">
        <f t="shared" si="3"/>
        <v>20</v>
      </c>
      <c r="C20" s="64">
        <v>3</v>
      </c>
      <c r="D20" s="64">
        <f t="shared" si="5"/>
        <v>17</v>
      </c>
      <c r="E20" s="518"/>
      <c r="F20" s="518" t="s">
        <v>103</v>
      </c>
      <c r="G20" s="518" t="s">
        <v>103</v>
      </c>
      <c r="H20" s="518"/>
      <c r="I20" s="518" t="s">
        <v>103</v>
      </c>
      <c r="J20" s="518"/>
      <c r="K20" s="518" t="s">
        <v>103</v>
      </c>
      <c r="L20" s="518"/>
      <c r="M20" s="1241"/>
      <c r="N20" s="1187" t="s">
        <v>103</v>
      </c>
      <c r="O20" s="518"/>
      <c r="P20" s="518" t="s">
        <v>103</v>
      </c>
      <c r="Q20" s="65"/>
      <c r="R20" s="518" t="s">
        <v>103</v>
      </c>
      <c r="S20" s="518"/>
      <c r="T20" s="518" t="s">
        <v>103</v>
      </c>
      <c r="U20" s="518"/>
      <c r="V20" s="1310"/>
      <c r="W20" s="518"/>
      <c r="X20" s="1339"/>
      <c r="Y20" s="1339" t="s">
        <v>103</v>
      </c>
      <c r="Z20" s="1339"/>
      <c r="AA20" s="1339"/>
      <c r="AB20" s="518"/>
      <c r="AC20" s="518"/>
      <c r="AD20" s="518"/>
      <c r="AE20" s="518" t="s">
        <v>103</v>
      </c>
      <c r="AF20" s="518" t="s">
        <v>103</v>
      </c>
      <c r="AG20" s="518"/>
      <c r="AH20" s="520"/>
      <c r="AI20" s="1237" t="s">
        <v>103</v>
      </c>
      <c r="AJ20" s="1111" t="s">
        <v>103</v>
      </c>
      <c r="AK20" s="1111" t="s">
        <v>103</v>
      </c>
      <c r="AL20" s="518"/>
      <c r="AM20" s="1240" t="s">
        <v>103</v>
      </c>
      <c r="AN20" s="518"/>
      <c r="AO20" s="1111" t="s">
        <v>103</v>
      </c>
      <c r="AP20" s="518"/>
      <c r="AQ20" s="1111" t="s">
        <v>103</v>
      </c>
      <c r="AR20" s="518"/>
      <c r="AS20" s="1195"/>
      <c r="AT20" s="520" t="s">
        <v>103</v>
      </c>
      <c r="AU20" s="898" t="s">
        <v>103</v>
      </c>
      <c r="AV20" s="1187" t="s">
        <v>103</v>
      </c>
      <c r="AW20" s="518"/>
      <c r="AX20" s="520"/>
    </row>
    <row r="21" spans="1:50" s="55" customFormat="1" ht="10.5" customHeight="1">
      <c r="A21" s="59">
        <v>45619</v>
      </c>
      <c r="B21" s="60">
        <f t="shared" si="3"/>
        <v>19</v>
      </c>
      <c r="C21" s="60">
        <v>3</v>
      </c>
      <c r="D21" s="60">
        <f t="shared" si="5"/>
        <v>16</v>
      </c>
      <c r="E21" s="512" t="s">
        <v>103</v>
      </c>
      <c r="F21" s="512"/>
      <c r="G21" s="512"/>
      <c r="H21" s="512" t="s">
        <v>103</v>
      </c>
      <c r="I21" s="512"/>
      <c r="J21" s="512" t="s">
        <v>103</v>
      </c>
      <c r="K21" s="512"/>
      <c r="L21" s="512" t="s">
        <v>103</v>
      </c>
      <c r="M21" s="897"/>
      <c r="N21" s="512"/>
      <c r="O21" s="512" t="s">
        <v>103</v>
      </c>
      <c r="P21" s="512"/>
      <c r="Q21" s="303"/>
      <c r="R21" s="512"/>
      <c r="S21" s="512" t="s">
        <v>103</v>
      </c>
      <c r="T21" s="512"/>
      <c r="U21" s="512" t="s">
        <v>103</v>
      </c>
      <c r="V21" s="1309" t="s">
        <v>103</v>
      </c>
      <c r="W21" s="512" t="s">
        <v>103</v>
      </c>
      <c r="X21" s="1338"/>
      <c r="Y21" s="1338"/>
      <c r="Z21" s="1338" t="s">
        <v>103</v>
      </c>
      <c r="AA21" s="1338"/>
      <c r="AB21" s="512"/>
      <c r="AC21" s="512" t="s">
        <v>103</v>
      </c>
      <c r="AD21" s="512" t="s">
        <v>103</v>
      </c>
      <c r="AE21" s="512"/>
      <c r="AF21" s="512"/>
      <c r="AG21" s="512"/>
      <c r="AH21" s="519" t="s">
        <v>103</v>
      </c>
      <c r="AI21" s="1115"/>
      <c r="AJ21" s="1109"/>
      <c r="AK21" s="1109"/>
      <c r="AL21" s="512" t="s">
        <v>103</v>
      </c>
      <c r="AM21" s="1109"/>
      <c r="AN21" s="1236" t="s">
        <v>103</v>
      </c>
      <c r="AO21" s="1109"/>
      <c r="AP21" s="512" t="s">
        <v>103</v>
      </c>
      <c r="AQ21" s="1109"/>
      <c r="AR21" s="512" t="s">
        <v>103</v>
      </c>
      <c r="AS21" s="1194" t="s">
        <v>103</v>
      </c>
      <c r="AT21" s="519"/>
      <c r="AU21" s="897"/>
      <c r="AV21" s="512"/>
      <c r="AW21" s="512"/>
      <c r="AX21" s="519" t="s">
        <v>103</v>
      </c>
    </row>
    <row r="22" spans="1:50" s="55" customFormat="1" ht="10.5" customHeight="1" thickBot="1">
      <c r="A22" s="63">
        <v>45620</v>
      </c>
      <c r="B22" s="64">
        <f t="shared" si="3"/>
        <v>19</v>
      </c>
      <c r="C22" s="64">
        <v>3</v>
      </c>
      <c r="D22" s="64">
        <f t="shared" si="5"/>
        <v>16</v>
      </c>
      <c r="E22" s="518" t="s">
        <v>103</v>
      </c>
      <c r="F22" s="518"/>
      <c r="G22" s="518"/>
      <c r="H22" s="518" t="s">
        <v>103</v>
      </c>
      <c r="I22" s="518"/>
      <c r="J22" s="518" t="s">
        <v>103</v>
      </c>
      <c r="K22" s="518"/>
      <c r="L22" s="518" t="s">
        <v>103</v>
      </c>
      <c r="M22" s="1241"/>
      <c r="N22" s="1187"/>
      <c r="O22" s="518" t="s">
        <v>103</v>
      </c>
      <c r="P22" s="518"/>
      <c r="Q22" s="304"/>
      <c r="R22" s="518"/>
      <c r="S22" s="518" t="s">
        <v>103</v>
      </c>
      <c r="T22" s="518"/>
      <c r="U22" s="518" t="s">
        <v>103</v>
      </c>
      <c r="V22" s="1310" t="s">
        <v>103</v>
      </c>
      <c r="W22" s="518" t="s">
        <v>103</v>
      </c>
      <c r="X22" s="1339"/>
      <c r="Y22" s="1339"/>
      <c r="Z22" s="1339" t="s">
        <v>103</v>
      </c>
      <c r="AA22" s="1339"/>
      <c r="AB22" s="518"/>
      <c r="AC22" s="1187" t="s">
        <v>103</v>
      </c>
      <c r="AD22" s="518" t="s">
        <v>103</v>
      </c>
      <c r="AE22" s="518"/>
      <c r="AF22" s="518"/>
      <c r="AG22" s="518"/>
      <c r="AH22" s="518" t="s">
        <v>103</v>
      </c>
      <c r="AI22" s="1237"/>
      <c r="AJ22" s="1111"/>
      <c r="AK22" s="1111"/>
      <c r="AL22" s="518" t="s">
        <v>103</v>
      </c>
      <c r="AM22" s="1111"/>
      <c r="AN22" s="1238" t="s">
        <v>103</v>
      </c>
      <c r="AO22" s="1111"/>
      <c r="AP22" s="518" t="s">
        <v>103</v>
      </c>
      <c r="AQ22" s="1111"/>
      <c r="AR22" s="518" t="s">
        <v>103</v>
      </c>
      <c r="AS22" s="1195" t="s">
        <v>103</v>
      </c>
      <c r="AT22" s="520"/>
      <c r="AU22" s="1241"/>
      <c r="AV22" s="1187"/>
      <c r="AW22" s="1187"/>
      <c r="AX22" s="1239" t="s">
        <v>103</v>
      </c>
    </row>
    <row r="23" spans="1:50" s="55" customFormat="1" ht="10.5" customHeight="1">
      <c r="A23" s="59">
        <v>45626</v>
      </c>
      <c r="B23" s="60">
        <f t="shared" si="3"/>
        <v>20</v>
      </c>
      <c r="C23" s="60">
        <v>3</v>
      </c>
      <c r="D23" s="60">
        <f t="shared" si="5"/>
        <v>17</v>
      </c>
      <c r="E23" s="512"/>
      <c r="F23" s="512" t="s">
        <v>103</v>
      </c>
      <c r="G23" s="512" t="s">
        <v>103</v>
      </c>
      <c r="H23" s="512"/>
      <c r="I23" s="512" t="s">
        <v>103</v>
      </c>
      <c r="J23" s="512"/>
      <c r="K23" s="512" t="s">
        <v>103</v>
      </c>
      <c r="L23" s="512"/>
      <c r="M23" s="897"/>
      <c r="N23" s="512" t="s">
        <v>103</v>
      </c>
      <c r="O23" s="512"/>
      <c r="P23" s="512" t="s">
        <v>103</v>
      </c>
      <c r="Q23" s="61"/>
      <c r="R23" s="512" t="s">
        <v>103</v>
      </c>
      <c r="S23" s="512"/>
      <c r="T23" s="512" t="s">
        <v>103</v>
      </c>
      <c r="U23" s="512"/>
      <c r="V23" s="1309"/>
      <c r="W23" s="512"/>
      <c r="X23" s="1338"/>
      <c r="Y23" s="1338"/>
      <c r="Z23" s="1338"/>
      <c r="AA23" s="1338" t="s">
        <v>103</v>
      </c>
      <c r="AB23" s="512"/>
      <c r="AC23" s="512"/>
      <c r="AD23" s="512"/>
      <c r="AE23" s="512" t="s">
        <v>103</v>
      </c>
      <c r="AF23" s="852"/>
      <c r="AG23" s="512" t="s">
        <v>103</v>
      </c>
      <c r="AH23" s="519" t="s">
        <v>103</v>
      </c>
      <c r="AI23" s="1115"/>
      <c r="AJ23" s="1109"/>
      <c r="AK23" s="1109"/>
      <c r="AL23" s="512" t="s">
        <v>103</v>
      </c>
      <c r="AM23" s="1109"/>
      <c r="AN23" s="1236" t="s">
        <v>103</v>
      </c>
      <c r="AO23" s="1109"/>
      <c r="AP23" s="512" t="s">
        <v>103</v>
      </c>
      <c r="AQ23" s="1234"/>
      <c r="AR23" s="512" t="s">
        <v>103</v>
      </c>
      <c r="AS23" s="1194" t="s">
        <v>103</v>
      </c>
      <c r="AT23" s="519"/>
      <c r="AU23" s="897" t="s">
        <v>103</v>
      </c>
      <c r="AV23" s="512" t="s">
        <v>103</v>
      </c>
      <c r="AW23" s="512" t="s">
        <v>103</v>
      </c>
      <c r="AX23" s="519"/>
    </row>
    <row r="24" spans="1:50" s="55" customFormat="1" ht="10.5" customHeight="1" thickBot="1">
      <c r="A24" s="63">
        <v>45627</v>
      </c>
      <c r="B24" s="64">
        <f t="shared" si="3"/>
        <v>20</v>
      </c>
      <c r="C24" s="64">
        <v>3</v>
      </c>
      <c r="D24" s="64">
        <f t="shared" si="5"/>
        <v>17</v>
      </c>
      <c r="E24" s="518"/>
      <c r="F24" s="518" t="s">
        <v>103</v>
      </c>
      <c r="G24" s="518" t="s">
        <v>103</v>
      </c>
      <c r="H24" s="518"/>
      <c r="I24" s="518" t="s">
        <v>103</v>
      </c>
      <c r="J24" s="518"/>
      <c r="K24" s="518" t="s">
        <v>103</v>
      </c>
      <c r="L24" s="518"/>
      <c r="M24" s="898"/>
      <c r="N24" s="518" t="s">
        <v>103</v>
      </c>
      <c r="O24" s="518"/>
      <c r="P24" s="518" t="s">
        <v>103</v>
      </c>
      <c r="Q24" s="65"/>
      <c r="R24" s="518" t="s">
        <v>103</v>
      </c>
      <c r="S24" s="518"/>
      <c r="T24" s="518" t="s">
        <v>103</v>
      </c>
      <c r="U24" s="518"/>
      <c r="V24" s="1310"/>
      <c r="W24" s="518"/>
      <c r="X24" s="1339"/>
      <c r="Y24" s="1339"/>
      <c r="Z24" s="1339"/>
      <c r="AA24" s="1339" t="s">
        <v>103</v>
      </c>
      <c r="AB24" s="518"/>
      <c r="AC24" s="518"/>
      <c r="AD24" s="518"/>
      <c r="AE24" s="518" t="s">
        <v>103</v>
      </c>
      <c r="AF24" s="899"/>
      <c r="AG24" s="518" t="s">
        <v>103</v>
      </c>
      <c r="AH24" s="518" t="s">
        <v>103</v>
      </c>
      <c r="AI24" s="1242"/>
      <c r="AJ24" s="1111"/>
      <c r="AK24" s="1111"/>
      <c r="AL24" s="518" t="s">
        <v>103</v>
      </c>
      <c r="AM24" s="1111"/>
      <c r="AN24" s="1238" t="s">
        <v>103</v>
      </c>
      <c r="AO24" s="1111"/>
      <c r="AP24" s="518" t="s">
        <v>103</v>
      </c>
      <c r="AQ24" s="1235"/>
      <c r="AR24" s="518" t="s">
        <v>103</v>
      </c>
      <c r="AS24" s="1195" t="s">
        <v>103</v>
      </c>
      <c r="AT24" s="520"/>
      <c r="AU24" s="898" t="s">
        <v>103</v>
      </c>
      <c r="AV24" s="1187" t="s">
        <v>103</v>
      </c>
      <c r="AW24" s="1187" t="s">
        <v>103</v>
      </c>
      <c r="AX24" s="520"/>
    </row>
    <row r="25" spans="1:50" s="68" customFormat="1" ht="10.5" customHeight="1">
      <c r="A25" s="59">
        <v>45633</v>
      </c>
      <c r="B25" s="60">
        <f t="shared" si="3"/>
        <v>20</v>
      </c>
      <c r="C25" s="60">
        <v>3</v>
      </c>
      <c r="D25" s="60">
        <f t="shared" si="5"/>
        <v>17</v>
      </c>
      <c r="E25" s="512" t="s">
        <v>103</v>
      </c>
      <c r="F25" s="512"/>
      <c r="G25" s="512"/>
      <c r="H25" s="512" t="s">
        <v>103</v>
      </c>
      <c r="I25" s="512"/>
      <c r="J25" s="512" t="s">
        <v>103</v>
      </c>
      <c r="K25" s="512"/>
      <c r="L25" s="1243" t="s">
        <v>114</v>
      </c>
      <c r="M25" s="897"/>
      <c r="N25" s="512"/>
      <c r="O25" s="512" t="s">
        <v>103</v>
      </c>
      <c r="P25" s="512"/>
      <c r="Q25" s="303"/>
      <c r="R25" s="512"/>
      <c r="S25" s="512" t="s">
        <v>103</v>
      </c>
      <c r="T25" s="512" t="s">
        <v>103</v>
      </c>
      <c r="U25" s="512" t="s">
        <v>103</v>
      </c>
      <c r="V25" s="1309" t="s">
        <v>103</v>
      </c>
      <c r="W25" s="512" t="s">
        <v>103</v>
      </c>
      <c r="X25" s="1338" t="s">
        <v>103</v>
      </c>
      <c r="Y25" s="1338"/>
      <c r="Z25" s="1338"/>
      <c r="AA25" s="1338"/>
      <c r="AB25" s="512"/>
      <c r="AC25" s="512" t="s">
        <v>103</v>
      </c>
      <c r="AD25" s="512"/>
      <c r="AE25" s="512"/>
      <c r="AF25" s="512" t="s">
        <v>103</v>
      </c>
      <c r="AG25" s="512"/>
      <c r="AH25" s="519"/>
      <c r="AI25" s="1115" t="s">
        <v>103</v>
      </c>
      <c r="AJ25" s="1109" t="s">
        <v>103</v>
      </c>
      <c r="AK25" s="1109"/>
      <c r="AL25" s="512"/>
      <c r="AM25" s="1193" t="s">
        <v>103</v>
      </c>
      <c r="AN25" s="1236"/>
      <c r="AO25" s="1109" t="s">
        <v>103</v>
      </c>
      <c r="AP25" s="512"/>
      <c r="AQ25" s="1109" t="s">
        <v>103</v>
      </c>
      <c r="AR25" s="852"/>
      <c r="AS25" s="1194"/>
      <c r="AT25" s="519" t="s">
        <v>103</v>
      </c>
      <c r="AU25" s="897"/>
      <c r="AV25" s="512"/>
      <c r="AW25" s="512"/>
      <c r="AX25" s="519" t="s">
        <v>103</v>
      </c>
    </row>
    <row r="26" spans="1:50" s="68" customFormat="1" ht="10.5" customHeight="1" thickBot="1">
      <c r="A26" s="63">
        <v>45634</v>
      </c>
      <c r="B26" s="64">
        <f t="shared" si="3"/>
        <v>20</v>
      </c>
      <c r="C26" s="64">
        <v>3</v>
      </c>
      <c r="D26" s="64">
        <f t="shared" si="5"/>
        <v>17</v>
      </c>
      <c r="E26" s="518" t="s">
        <v>103</v>
      </c>
      <c r="F26" s="518"/>
      <c r="G26" s="518"/>
      <c r="H26" s="518" t="s">
        <v>103</v>
      </c>
      <c r="I26" s="518"/>
      <c r="J26" s="518" t="s">
        <v>103</v>
      </c>
      <c r="K26" s="518"/>
      <c r="L26" s="1244" t="s">
        <v>114</v>
      </c>
      <c r="M26" s="1241"/>
      <c r="N26" s="1187"/>
      <c r="O26" s="518" t="s">
        <v>103</v>
      </c>
      <c r="P26" s="518"/>
      <c r="Q26" s="304"/>
      <c r="R26" s="518"/>
      <c r="S26" s="518" t="s">
        <v>103</v>
      </c>
      <c r="T26" s="518" t="s">
        <v>103</v>
      </c>
      <c r="U26" s="518" t="s">
        <v>103</v>
      </c>
      <c r="V26" s="1310" t="s">
        <v>103</v>
      </c>
      <c r="W26" s="518" t="s">
        <v>103</v>
      </c>
      <c r="X26" s="1339" t="s">
        <v>103</v>
      </c>
      <c r="Y26" s="1339"/>
      <c r="Z26" s="1339"/>
      <c r="AA26" s="1339"/>
      <c r="AB26" s="518"/>
      <c r="AC26" s="1187" t="s">
        <v>103</v>
      </c>
      <c r="AD26" s="518"/>
      <c r="AE26" s="518"/>
      <c r="AF26" s="518" t="s">
        <v>103</v>
      </c>
      <c r="AG26" s="518"/>
      <c r="AH26" s="520"/>
      <c r="AI26" s="1237" t="s">
        <v>103</v>
      </c>
      <c r="AJ26" s="1111" t="s">
        <v>103</v>
      </c>
      <c r="AK26" s="1111"/>
      <c r="AL26" s="518"/>
      <c r="AM26" s="1240" t="s">
        <v>103</v>
      </c>
      <c r="AN26" s="1238"/>
      <c r="AO26" s="1111" t="s">
        <v>103</v>
      </c>
      <c r="AP26" s="518"/>
      <c r="AQ26" s="1111" t="s">
        <v>103</v>
      </c>
      <c r="AR26" s="899"/>
      <c r="AS26" s="1195"/>
      <c r="AT26" s="520" t="s">
        <v>103</v>
      </c>
      <c r="AU26" s="1241"/>
      <c r="AV26" s="1187"/>
      <c r="AW26" s="1187"/>
      <c r="AX26" s="1239" t="s">
        <v>103</v>
      </c>
    </row>
    <row r="27" spans="1:50" s="71" customFormat="1" ht="10.5" customHeight="1">
      <c r="A27" s="59">
        <v>45640</v>
      </c>
      <c r="B27" s="60">
        <f t="shared" si="3"/>
        <v>18</v>
      </c>
      <c r="C27" s="60">
        <v>2</v>
      </c>
      <c r="D27" s="60">
        <f t="shared" si="5"/>
        <v>16</v>
      </c>
      <c r="E27" s="512"/>
      <c r="F27" s="512" t="s">
        <v>103</v>
      </c>
      <c r="G27" s="512" t="s">
        <v>103</v>
      </c>
      <c r="H27" s="512"/>
      <c r="I27" s="512" t="s">
        <v>103</v>
      </c>
      <c r="J27" s="512"/>
      <c r="K27" s="512" t="s">
        <v>103</v>
      </c>
      <c r="L27" s="1245" t="s">
        <v>114</v>
      </c>
      <c r="M27" s="897"/>
      <c r="N27" s="512" t="s">
        <v>103</v>
      </c>
      <c r="O27" s="512"/>
      <c r="P27" s="512" t="s">
        <v>103</v>
      </c>
      <c r="Q27" s="61"/>
      <c r="R27" s="512" t="s">
        <v>103</v>
      </c>
      <c r="S27" s="512"/>
      <c r="T27" s="512"/>
      <c r="U27" s="512"/>
      <c r="V27" s="1309"/>
      <c r="W27" s="512"/>
      <c r="X27" s="1338"/>
      <c r="Y27" s="1338" t="s">
        <v>103</v>
      </c>
      <c r="Z27" s="1338"/>
      <c r="AA27" s="1338"/>
      <c r="AB27" s="512"/>
      <c r="AC27" s="512"/>
      <c r="AD27" s="512" t="s">
        <v>103</v>
      </c>
      <c r="AE27" s="512"/>
      <c r="AF27" s="852"/>
      <c r="AG27" s="512" t="s">
        <v>103</v>
      </c>
      <c r="AH27" s="519" t="s">
        <v>103</v>
      </c>
      <c r="AI27" s="1115"/>
      <c r="AJ27" s="1109"/>
      <c r="AK27" s="1109"/>
      <c r="AL27" s="512" t="s">
        <v>103</v>
      </c>
      <c r="AM27" s="1109"/>
      <c r="AN27" s="512"/>
      <c r="AO27" s="1109"/>
      <c r="AP27" s="512" t="s">
        <v>103</v>
      </c>
      <c r="AQ27" s="1234"/>
      <c r="AR27" s="512" t="s">
        <v>103</v>
      </c>
      <c r="AS27" s="1194" t="s">
        <v>103</v>
      </c>
      <c r="AT27" s="519"/>
      <c r="AU27" s="897" t="s">
        <v>103</v>
      </c>
      <c r="AV27" s="512" t="s">
        <v>103</v>
      </c>
      <c r="AW27" s="512"/>
      <c r="AX27" s="519"/>
    </row>
    <row r="28" spans="1:50" s="71" customFormat="1" ht="10.5" customHeight="1" thickBot="1">
      <c r="A28" s="63">
        <v>45641</v>
      </c>
      <c r="B28" s="64">
        <f t="shared" si="3"/>
        <v>18</v>
      </c>
      <c r="C28" s="64">
        <v>2</v>
      </c>
      <c r="D28" s="64">
        <f t="shared" si="5"/>
        <v>16</v>
      </c>
      <c r="E28" s="518"/>
      <c r="F28" s="518" t="s">
        <v>103</v>
      </c>
      <c r="G28" s="518" t="s">
        <v>103</v>
      </c>
      <c r="H28" s="518"/>
      <c r="I28" s="518" t="s">
        <v>103</v>
      </c>
      <c r="J28" s="518"/>
      <c r="K28" s="518" t="s">
        <v>103</v>
      </c>
      <c r="L28" s="1246" t="s">
        <v>114</v>
      </c>
      <c r="M28" s="1241"/>
      <c r="N28" s="1187" t="s">
        <v>103</v>
      </c>
      <c r="O28" s="518"/>
      <c r="P28" s="518" t="s">
        <v>103</v>
      </c>
      <c r="Q28" s="65"/>
      <c r="R28" s="518" t="s">
        <v>103</v>
      </c>
      <c r="S28" s="518"/>
      <c r="T28" s="518"/>
      <c r="U28" s="518"/>
      <c r="V28" s="1310"/>
      <c r="W28" s="518"/>
      <c r="X28" s="1339"/>
      <c r="Y28" s="1339" t="s">
        <v>103</v>
      </c>
      <c r="Z28" s="1339"/>
      <c r="AA28" s="1339"/>
      <c r="AB28" s="518"/>
      <c r="AC28" s="518"/>
      <c r="AD28" s="518" t="s">
        <v>103</v>
      </c>
      <c r="AE28" s="518"/>
      <c r="AF28" s="899"/>
      <c r="AG28" s="518" t="s">
        <v>103</v>
      </c>
      <c r="AH28" s="518" t="s">
        <v>103</v>
      </c>
      <c r="AI28" s="1242"/>
      <c r="AJ28" s="1111"/>
      <c r="AK28" s="1111"/>
      <c r="AL28" s="518" t="s">
        <v>103</v>
      </c>
      <c r="AM28" s="1111"/>
      <c r="AN28" s="518"/>
      <c r="AO28" s="1111"/>
      <c r="AP28" s="518" t="s">
        <v>103</v>
      </c>
      <c r="AQ28" s="1235"/>
      <c r="AR28" s="518" t="s">
        <v>103</v>
      </c>
      <c r="AS28" s="1195" t="s">
        <v>103</v>
      </c>
      <c r="AT28" s="520"/>
      <c r="AU28" s="898" t="s">
        <v>103</v>
      </c>
      <c r="AV28" s="1187" t="s">
        <v>103</v>
      </c>
      <c r="AW28" s="518"/>
      <c r="AX28" s="520"/>
    </row>
    <row r="29" spans="1:50" s="55" customFormat="1" ht="10.5" customHeight="1">
      <c r="A29" s="1114">
        <v>45668</v>
      </c>
      <c r="B29" s="60">
        <f t="shared" si="3"/>
        <v>19</v>
      </c>
      <c r="C29" s="60">
        <v>2</v>
      </c>
      <c r="D29" s="60">
        <f t="shared" si="5"/>
        <v>17</v>
      </c>
      <c r="E29" s="303" t="s">
        <v>103</v>
      </c>
      <c r="F29" s="237"/>
      <c r="G29" s="61"/>
      <c r="H29" s="303" t="s">
        <v>103</v>
      </c>
      <c r="I29" s="61"/>
      <c r="J29" s="303" t="s">
        <v>103</v>
      </c>
      <c r="K29" s="61"/>
      <c r="L29" s="1216" t="s">
        <v>103</v>
      </c>
      <c r="M29" s="1214"/>
      <c r="N29" s="1318"/>
      <c r="O29" s="303" t="s">
        <v>103</v>
      </c>
      <c r="P29" s="303"/>
      <c r="Q29" s="61"/>
      <c r="R29" s="303"/>
      <c r="S29" s="303" t="s">
        <v>103</v>
      </c>
      <c r="T29" s="408" t="s">
        <v>103</v>
      </c>
      <c r="U29" s="303" t="s">
        <v>103</v>
      </c>
      <c r="V29" s="1309"/>
      <c r="W29" s="303" t="s">
        <v>103</v>
      </c>
      <c r="X29" s="1338"/>
      <c r="Y29" s="1340"/>
      <c r="Z29" s="1338" t="s">
        <v>103</v>
      </c>
      <c r="AA29" s="1338" t="s">
        <v>103</v>
      </c>
      <c r="AB29" s="802"/>
      <c r="AC29" s="511" t="s">
        <v>103</v>
      </c>
      <c r="AD29" s="303"/>
      <c r="AE29" s="303" t="s">
        <v>103</v>
      </c>
      <c r="AF29" s="1233"/>
      <c r="AG29" s="1233"/>
      <c r="AH29" s="811"/>
      <c r="AI29" s="1115"/>
      <c r="AJ29" s="1109"/>
      <c r="AK29" s="1109"/>
      <c r="AL29" s="1216" t="s">
        <v>103</v>
      </c>
      <c r="AM29" s="1217"/>
      <c r="AN29" s="1216" t="s">
        <v>103</v>
      </c>
      <c r="AO29" s="1217"/>
      <c r="AP29" s="1216" t="s">
        <v>103</v>
      </c>
      <c r="AQ29" s="1218"/>
      <c r="AR29" s="1219" t="s">
        <v>103</v>
      </c>
      <c r="AS29" s="1220"/>
      <c r="AT29" s="849"/>
      <c r="AU29" s="1221"/>
      <c r="AV29" s="237"/>
      <c r="AW29" s="61" t="s">
        <v>103</v>
      </c>
      <c r="AX29" s="1230" t="s">
        <v>114</v>
      </c>
    </row>
    <row r="30" spans="1:50" s="55" customFormat="1" ht="10.5" customHeight="1" thickBot="1">
      <c r="A30" s="1113">
        <v>45669</v>
      </c>
      <c r="B30" s="64">
        <f t="shared" si="3"/>
        <v>24</v>
      </c>
      <c r="C30" s="64">
        <v>3</v>
      </c>
      <c r="D30" s="64">
        <f t="shared" si="5"/>
        <v>21</v>
      </c>
      <c r="E30" s="515" t="s">
        <v>103</v>
      </c>
      <c r="F30" s="518"/>
      <c r="G30" s="515" t="s">
        <v>103</v>
      </c>
      <c r="H30" s="515" t="s">
        <v>103</v>
      </c>
      <c r="I30" s="515" t="s">
        <v>103</v>
      </c>
      <c r="J30" s="515" t="s">
        <v>103</v>
      </c>
      <c r="K30" s="515" t="s">
        <v>103</v>
      </c>
      <c r="L30" s="520"/>
      <c r="M30" s="806"/>
      <c r="N30" s="1186"/>
      <c r="O30" s="515" t="s">
        <v>103</v>
      </c>
      <c r="P30" s="515"/>
      <c r="Q30" s="65"/>
      <c r="R30" s="515"/>
      <c r="S30" s="515" t="s">
        <v>103</v>
      </c>
      <c r="T30" s="518" t="s">
        <v>103</v>
      </c>
      <c r="U30" s="515" t="s">
        <v>103</v>
      </c>
      <c r="V30" s="1310"/>
      <c r="W30" s="515" t="s">
        <v>103</v>
      </c>
      <c r="X30" s="1339"/>
      <c r="Y30" s="1339"/>
      <c r="Z30" s="1339" t="s">
        <v>103</v>
      </c>
      <c r="AA30" s="1339" t="s">
        <v>103</v>
      </c>
      <c r="AB30" s="515"/>
      <c r="AC30" s="1186" t="s">
        <v>103</v>
      </c>
      <c r="AD30" s="515"/>
      <c r="AE30" s="515"/>
      <c r="AF30" s="899" t="s">
        <v>103</v>
      </c>
      <c r="AG30" s="899"/>
      <c r="AH30" s="516"/>
      <c r="AI30" s="1192" t="s">
        <v>103</v>
      </c>
      <c r="AJ30" s="1111" t="s">
        <v>103</v>
      </c>
      <c r="AK30" s="1110" t="s">
        <v>103</v>
      </c>
      <c r="AL30" s="515"/>
      <c r="AM30" s="1110" t="s">
        <v>103</v>
      </c>
      <c r="AN30" s="515"/>
      <c r="AO30" s="1110" t="s">
        <v>103</v>
      </c>
      <c r="AP30" s="515"/>
      <c r="AQ30" s="1235" t="s">
        <v>103</v>
      </c>
      <c r="AR30" s="899"/>
      <c r="AS30" s="1195"/>
      <c r="AT30" s="1191" t="s">
        <v>103</v>
      </c>
      <c r="AU30" s="898"/>
      <c r="AV30" s="518"/>
      <c r="AW30" s="1186" t="s">
        <v>103</v>
      </c>
      <c r="AX30" s="1247" t="s">
        <v>114</v>
      </c>
    </row>
    <row r="31" spans="1:50" s="55" customFormat="1" ht="10.5" customHeight="1">
      <c r="A31" s="59">
        <v>45675</v>
      </c>
      <c r="B31" s="60">
        <f t="shared" si="3"/>
        <v>29</v>
      </c>
      <c r="C31" s="60">
        <v>4</v>
      </c>
      <c r="D31" s="60">
        <f t="shared" si="5"/>
        <v>25</v>
      </c>
      <c r="E31" s="511"/>
      <c r="F31" s="511" t="s">
        <v>103</v>
      </c>
      <c r="G31" s="1248" t="s">
        <v>114</v>
      </c>
      <c r="H31" s="1249" t="s">
        <v>114</v>
      </c>
      <c r="I31" s="1248" t="s">
        <v>114</v>
      </c>
      <c r="J31" s="1249" t="s">
        <v>114</v>
      </c>
      <c r="K31" s="1248" t="s">
        <v>114</v>
      </c>
      <c r="L31" s="1196"/>
      <c r="M31" s="803"/>
      <c r="N31" s="511" t="s">
        <v>103</v>
      </c>
      <c r="O31" s="511" t="s">
        <v>103</v>
      </c>
      <c r="P31" s="511"/>
      <c r="Q31" s="303"/>
      <c r="R31" s="511" t="s">
        <v>103</v>
      </c>
      <c r="S31" s="512"/>
      <c r="T31" s="512"/>
      <c r="U31" s="512"/>
      <c r="V31" s="1309" t="s">
        <v>103</v>
      </c>
      <c r="W31" s="512"/>
      <c r="X31" s="1338" t="s">
        <v>103</v>
      </c>
      <c r="Y31" s="1338"/>
      <c r="Z31" s="1338"/>
      <c r="AA31" s="1338"/>
      <c r="AB31" s="512"/>
      <c r="AC31" s="512"/>
      <c r="AD31" s="511" t="s">
        <v>103</v>
      </c>
      <c r="AE31" s="511"/>
      <c r="AF31" s="512"/>
      <c r="AG31" s="512" t="s">
        <v>103</v>
      </c>
      <c r="AH31" s="513" t="s">
        <v>103</v>
      </c>
      <c r="AI31" s="1250" t="s">
        <v>114</v>
      </c>
      <c r="AJ31" s="1251" t="s">
        <v>114</v>
      </c>
      <c r="AK31" s="1250" t="s">
        <v>114</v>
      </c>
      <c r="AL31" s="1252"/>
      <c r="AM31" s="1250" t="s">
        <v>114</v>
      </c>
      <c r="AN31" s="1252" t="s">
        <v>114</v>
      </c>
      <c r="AO31" s="1250" t="s">
        <v>114</v>
      </c>
      <c r="AP31" s="1252" t="s">
        <v>114</v>
      </c>
      <c r="AQ31" s="1251" t="s">
        <v>114</v>
      </c>
      <c r="AR31" s="1252" t="s">
        <v>114</v>
      </c>
      <c r="AS31" s="1253" t="s">
        <v>114</v>
      </c>
      <c r="AT31" s="1254" t="s">
        <v>114</v>
      </c>
      <c r="AU31" s="1255" t="s">
        <v>114</v>
      </c>
      <c r="AV31" s="1256" t="s">
        <v>114</v>
      </c>
      <c r="AW31" s="1256" t="s">
        <v>114</v>
      </c>
      <c r="AX31" s="1257" t="s">
        <v>114</v>
      </c>
    </row>
    <row r="32" spans="1:50" s="55" customFormat="1" ht="10.5" customHeight="1" thickBot="1">
      <c r="A32" s="63">
        <v>45676</v>
      </c>
      <c r="B32" s="64">
        <f t="shared" si="3"/>
        <v>29</v>
      </c>
      <c r="C32" s="64">
        <v>4</v>
      </c>
      <c r="D32" s="64">
        <f t="shared" si="5"/>
        <v>25</v>
      </c>
      <c r="E32" s="515"/>
      <c r="F32" s="515" t="s">
        <v>103</v>
      </c>
      <c r="G32" s="1258" t="s">
        <v>114</v>
      </c>
      <c r="H32" s="1259" t="s">
        <v>114</v>
      </c>
      <c r="I32" s="1258" t="s">
        <v>114</v>
      </c>
      <c r="J32" s="1259" t="s">
        <v>114</v>
      </c>
      <c r="K32" s="1258" t="s">
        <v>114</v>
      </c>
      <c r="L32" s="1197"/>
      <c r="M32" s="809"/>
      <c r="N32" s="515" t="s">
        <v>103</v>
      </c>
      <c r="O32" s="515" t="s">
        <v>103</v>
      </c>
      <c r="P32" s="515"/>
      <c r="Q32" s="304"/>
      <c r="R32" s="515" t="s">
        <v>103</v>
      </c>
      <c r="S32" s="518"/>
      <c r="T32" s="518"/>
      <c r="U32" s="518"/>
      <c r="V32" s="1310" t="s">
        <v>103</v>
      </c>
      <c r="W32" s="518"/>
      <c r="X32" s="1339" t="s">
        <v>103</v>
      </c>
      <c r="Y32" s="1339"/>
      <c r="Z32" s="1339"/>
      <c r="AA32" s="1339"/>
      <c r="AB32" s="518"/>
      <c r="AC32" s="518"/>
      <c r="AD32" s="515" t="s">
        <v>103</v>
      </c>
      <c r="AE32" s="515"/>
      <c r="AF32" s="518"/>
      <c r="AG32" s="518" t="s">
        <v>103</v>
      </c>
      <c r="AH32" s="516" t="s">
        <v>103</v>
      </c>
      <c r="AI32" s="1272" t="s">
        <v>114</v>
      </c>
      <c r="AJ32" s="1246" t="s">
        <v>114</v>
      </c>
      <c r="AK32" s="1260" t="s">
        <v>114</v>
      </c>
      <c r="AL32" s="1261"/>
      <c r="AM32" s="1260" t="s">
        <v>114</v>
      </c>
      <c r="AN32" s="1261" t="s">
        <v>114</v>
      </c>
      <c r="AO32" s="1260" t="s">
        <v>114</v>
      </c>
      <c r="AP32" s="1261" t="s">
        <v>114</v>
      </c>
      <c r="AQ32" s="1246" t="s">
        <v>114</v>
      </c>
      <c r="AR32" s="1261" t="s">
        <v>114</v>
      </c>
      <c r="AS32" s="1262" t="s">
        <v>114</v>
      </c>
      <c r="AT32" s="1247" t="s">
        <v>114</v>
      </c>
      <c r="AU32" s="1263" t="s">
        <v>114</v>
      </c>
      <c r="AV32" s="1264" t="s">
        <v>114</v>
      </c>
      <c r="AW32" s="1264" t="s">
        <v>114</v>
      </c>
      <c r="AX32" s="1247" t="s">
        <v>114</v>
      </c>
    </row>
    <row r="33" spans="1:51" s="55" customFormat="1" ht="10.5" customHeight="1">
      <c r="A33" s="59">
        <v>45682</v>
      </c>
      <c r="B33" s="60">
        <f t="shared" si="3"/>
        <v>31</v>
      </c>
      <c r="C33" s="60">
        <v>4</v>
      </c>
      <c r="D33" s="60">
        <f t="shared" si="5"/>
        <v>27</v>
      </c>
      <c r="E33" s="1248" t="s">
        <v>114</v>
      </c>
      <c r="F33" s="1249" t="s">
        <v>114</v>
      </c>
      <c r="G33" s="1248" t="s">
        <v>114</v>
      </c>
      <c r="H33" s="1249" t="s">
        <v>114</v>
      </c>
      <c r="I33" s="1248" t="s">
        <v>114</v>
      </c>
      <c r="J33" s="1249" t="s">
        <v>114</v>
      </c>
      <c r="K33" s="1248" t="s">
        <v>114</v>
      </c>
      <c r="L33" s="1198"/>
      <c r="M33" s="803"/>
      <c r="N33" s="511"/>
      <c r="O33" s="511"/>
      <c r="P33" s="511" t="s">
        <v>103</v>
      </c>
      <c r="Q33" s="61"/>
      <c r="R33" s="511"/>
      <c r="S33" s="511" t="s">
        <v>103</v>
      </c>
      <c r="T33" s="512" t="s">
        <v>103</v>
      </c>
      <c r="U33" s="512"/>
      <c r="V33" s="1307"/>
      <c r="W33" s="512"/>
      <c r="X33" s="1338"/>
      <c r="Y33" s="1338" t="s">
        <v>103</v>
      </c>
      <c r="Z33" s="1338"/>
      <c r="AA33" s="1338" t="s">
        <v>103</v>
      </c>
      <c r="AB33" s="511"/>
      <c r="AC33" s="511" t="s">
        <v>103</v>
      </c>
      <c r="AD33" s="511"/>
      <c r="AE33" s="511" t="s">
        <v>103</v>
      </c>
      <c r="AF33" s="512" t="s">
        <v>103</v>
      </c>
      <c r="AG33" s="512"/>
      <c r="AH33" s="513"/>
      <c r="AI33" s="1335" t="s">
        <v>114</v>
      </c>
      <c r="AJ33" s="1251" t="s">
        <v>114</v>
      </c>
      <c r="AK33" s="1243" t="s">
        <v>114</v>
      </c>
      <c r="AL33" s="1252" t="s">
        <v>114</v>
      </c>
      <c r="AM33" s="1265" t="s">
        <v>114</v>
      </c>
      <c r="AN33" s="1252" t="s">
        <v>114</v>
      </c>
      <c r="AO33" s="1250" t="s">
        <v>114</v>
      </c>
      <c r="AP33" s="1252" t="s">
        <v>114</v>
      </c>
      <c r="AQ33" s="512" t="s">
        <v>103</v>
      </c>
      <c r="AR33" s="1252" t="s">
        <v>114</v>
      </c>
      <c r="AS33" s="1253" t="s">
        <v>114</v>
      </c>
      <c r="AT33" s="1254" t="s">
        <v>114</v>
      </c>
      <c r="AU33" s="1266" t="s">
        <v>114</v>
      </c>
      <c r="AV33" s="1267" t="s">
        <v>114</v>
      </c>
      <c r="AW33" s="1267" t="s">
        <v>114</v>
      </c>
      <c r="AX33" s="1257" t="s">
        <v>114</v>
      </c>
    </row>
    <row r="34" spans="1:51" s="55" customFormat="1" ht="10.5" customHeight="1" thickBot="1">
      <c r="A34" s="1116">
        <v>45683</v>
      </c>
      <c r="B34" s="64">
        <f t="shared" si="3"/>
        <v>31</v>
      </c>
      <c r="C34" s="1117">
        <v>4</v>
      </c>
      <c r="D34" s="64">
        <f t="shared" si="5"/>
        <v>27</v>
      </c>
      <c r="E34" s="1258" t="s">
        <v>114</v>
      </c>
      <c r="F34" s="1259" t="s">
        <v>114</v>
      </c>
      <c r="G34" s="1258" t="s">
        <v>114</v>
      </c>
      <c r="H34" s="1259" t="s">
        <v>114</v>
      </c>
      <c r="I34" s="1258" t="s">
        <v>114</v>
      </c>
      <c r="J34" s="1259" t="s">
        <v>114</v>
      </c>
      <c r="K34" s="1258" t="s">
        <v>114</v>
      </c>
      <c r="L34" s="1199"/>
      <c r="M34" s="806"/>
      <c r="N34" s="1186"/>
      <c r="O34" s="515"/>
      <c r="P34" s="515" t="s">
        <v>103</v>
      </c>
      <c r="Q34" s="1215"/>
      <c r="R34" s="515"/>
      <c r="S34" s="515" t="s">
        <v>103</v>
      </c>
      <c r="T34" s="518" t="s">
        <v>103</v>
      </c>
      <c r="U34" s="1187"/>
      <c r="V34" s="1311"/>
      <c r="W34" s="1186"/>
      <c r="X34" s="1339"/>
      <c r="Y34" s="1339" t="s">
        <v>103</v>
      </c>
      <c r="Z34" s="1339"/>
      <c r="AA34" s="1339" t="s">
        <v>103</v>
      </c>
      <c r="AB34" s="1186"/>
      <c r="AC34" s="1186" t="s">
        <v>103</v>
      </c>
      <c r="AD34" s="515"/>
      <c r="AE34" s="515" t="s">
        <v>103</v>
      </c>
      <c r="AF34" s="518" t="s">
        <v>103</v>
      </c>
      <c r="AG34" s="518"/>
      <c r="AH34" s="1200"/>
      <c r="AI34" s="1272" t="s">
        <v>114</v>
      </c>
      <c r="AJ34" s="1246" t="s">
        <v>114</v>
      </c>
      <c r="AK34" s="1246" t="s">
        <v>114</v>
      </c>
      <c r="AL34" s="1261" t="s">
        <v>114</v>
      </c>
      <c r="AM34" s="1268" t="s">
        <v>114</v>
      </c>
      <c r="AN34" s="1261" t="s">
        <v>114</v>
      </c>
      <c r="AO34" s="1260" t="s">
        <v>114</v>
      </c>
      <c r="AP34" s="1261" t="s">
        <v>114</v>
      </c>
      <c r="AQ34" s="518" t="s">
        <v>103</v>
      </c>
      <c r="AR34" s="1261" t="s">
        <v>114</v>
      </c>
      <c r="AS34" s="1262" t="s">
        <v>114</v>
      </c>
      <c r="AT34" s="1247" t="s">
        <v>114</v>
      </c>
      <c r="AU34" s="1263" t="s">
        <v>114</v>
      </c>
      <c r="AV34" s="1264" t="s">
        <v>114</v>
      </c>
      <c r="AW34" s="1264" t="s">
        <v>114</v>
      </c>
      <c r="AX34" s="1247" t="s">
        <v>114</v>
      </c>
    </row>
    <row r="35" spans="1:51" s="55" customFormat="1" ht="10.5" customHeight="1">
      <c r="A35" s="59">
        <v>45689</v>
      </c>
      <c r="B35" s="60">
        <f t="shared" si="3"/>
        <v>28</v>
      </c>
      <c r="C35" s="60">
        <v>3</v>
      </c>
      <c r="D35" s="60">
        <f t="shared" si="5"/>
        <v>25</v>
      </c>
      <c r="E35" s="1248" t="s">
        <v>114</v>
      </c>
      <c r="F35" s="1249" t="s">
        <v>114</v>
      </c>
      <c r="G35" s="1248" t="s">
        <v>114</v>
      </c>
      <c r="H35" s="1249" t="s">
        <v>114</v>
      </c>
      <c r="I35" s="1248" t="s">
        <v>114</v>
      </c>
      <c r="J35" s="1249" t="s">
        <v>114</v>
      </c>
      <c r="K35" s="1248" t="s">
        <v>114</v>
      </c>
      <c r="L35" s="1198"/>
      <c r="M35" s="803"/>
      <c r="N35" s="511" t="s">
        <v>103</v>
      </c>
      <c r="O35" s="511"/>
      <c r="P35" s="511"/>
      <c r="Q35" s="303"/>
      <c r="R35" s="512"/>
      <c r="S35" s="512"/>
      <c r="T35" s="512"/>
      <c r="U35" s="512"/>
      <c r="V35" s="1309" t="s">
        <v>103</v>
      </c>
      <c r="W35" s="511"/>
      <c r="X35" s="1338"/>
      <c r="Y35" s="1338"/>
      <c r="Z35" s="1338" t="s">
        <v>103</v>
      </c>
      <c r="AA35" s="1338"/>
      <c r="AB35" s="511"/>
      <c r="AC35" s="511"/>
      <c r="AD35" s="511" t="s">
        <v>103</v>
      </c>
      <c r="AE35" s="511"/>
      <c r="AF35" s="512"/>
      <c r="AG35" s="512"/>
      <c r="AH35" s="513" t="s">
        <v>103</v>
      </c>
      <c r="AI35" s="1269" t="s">
        <v>114</v>
      </c>
      <c r="AJ35" s="1251" t="s">
        <v>114</v>
      </c>
      <c r="AK35" s="1250" t="s">
        <v>114</v>
      </c>
      <c r="AL35" s="1252" t="s">
        <v>114</v>
      </c>
      <c r="AM35" s="1250" t="s">
        <v>114</v>
      </c>
      <c r="AN35" s="1252" t="s">
        <v>114</v>
      </c>
      <c r="AO35" s="1250" t="s">
        <v>114</v>
      </c>
      <c r="AP35" s="1252" t="s">
        <v>114</v>
      </c>
      <c r="AQ35" s="1251" t="s">
        <v>114</v>
      </c>
      <c r="AR35" s="1252" t="s">
        <v>114</v>
      </c>
      <c r="AS35" s="1253" t="s">
        <v>114</v>
      </c>
      <c r="AT35" s="1254" t="s">
        <v>114</v>
      </c>
      <c r="AU35" s="1255" t="s">
        <v>114</v>
      </c>
      <c r="AV35" s="1256" t="s">
        <v>114</v>
      </c>
      <c r="AW35" s="1256" t="s">
        <v>114</v>
      </c>
      <c r="AX35" s="1257" t="s">
        <v>114</v>
      </c>
    </row>
    <row r="36" spans="1:51" s="55" customFormat="1" ht="10.5" customHeight="1" thickBot="1">
      <c r="A36" s="63">
        <v>45690</v>
      </c>
      <c r="B36" s="64">
        <f t="shared" si="3"/>
        <v>28</v>
      </c>
      <c r="C36" s="64">
        <v>3</v>
      </c>
      <c r="D36" s="64">
        <f t="shared" si="5"/>
        <v>25</v>
      </c>
      <c r="E36" s="1260" t="s">
        <v>114</v>
      </c>
      <c r="F36" s="1270" t="s">
        <v>114</v>
      </c>
      <c r="G36" s="1260" t="s">
        <v>114</v>
      </c>
      <c r="H36" s="1270" t="s">
        <v>114</v>
      </c>
      <c r="I36" s="1260" t="s">
        <v>114</v>
      </c>
      <c r="J36" s="1270" t="s">
        <v>114</v>
      </c>
      <c r="K36" s="1260" t="s">
        <v>114</v>
      </c>
      <c r="L36" s="1271"/>
      <c r="M36" s="809"/>
      <c r="N36" s="515" t="s">
        <v>103</v>
      </c>
      <c r="O36" s="515"/>
      <c r="P36" s="515"/>
      <c r="Q36" s="304"/>
      <c r="R36" s="518"/>
      <c r="S36" s="518"/>
      <c r="T36" s="518"/>
      <c r="U36" s="518"/>
      <c r="V36" s="1310" t="s">
        <v>103</v>
      </c>
      <c r="W36" s="515"/>
      <c r="X36" s="1339"/>
      <c r="Y36" s="1339"/>
      <c r="Z36" s="1339" t="s">
        <v>103</v>
      </c>
      <c r="AA36" s="1339"/>
      <c r="AB36" s="515"/>
      <c r="AC36" s="515"/>
      <c r="AD36" s="515" t="s">
        <v>103</v>
      </c>
      <c r="AE36" s="515"/>
      <c r="AF36" s="518"/>
      <c r="AG36" s="518"/>
      <c r="AH36" s="516" t="s">
        <v>103</v>
      </c>
      <c r="AI36" s="1272" t="s">
        <v>114</v>
      </c>
      <c r="AJ36" s="1246" t="s">
        <v>115</v>
      </c>
      <c r="AK36" s="1260" t="s">
        <v>115</v>
      </c>
      <c r="AL36" s="1261" t="s">
        <v>115</v>
      </c>
      <c r="AM36" s="1260" t="s">
        <v>115</v>
      </c>
      <c r="AN36" s="1261" t="s">
        <v>115</v>
      </c>
      <c r="AO36" s="1260" t="s">
        <v>115</v>
      </c>
      <c r="AP36" s="1261" t="s">
        <v>115</v>
      </c>
      <c r="AQ36" s="1246" t="s">
        <v>115</v>
      </c>
      <c r="AR36" s="1261" t="s">
        <v>115</v>
      </c>
      <c r="AS36" s="1273" t="s">
        <v>115</v>
      </c>
      <c r="AT36" s="1274" t="s">
        <v>115</v>
      </c>
      <c r="AU36" s="1275" t="s">
        <v>115</v>
      </c>
      <c r="AV36" s="1276" t="s">
        <v>115</v>
      </c>
      <c r="AW36" s="1276" t="s">
        <v>115</v>
      </c>
      <c r="AX36" s="1274" t="s">
        <v>115</v>
      </c>
    </row>
    <row r="37" spans="1:51" s="55" customFormat="1" ht="10.5" customHeight="1">
      <c r="A37" s="59">
        <v>45696</v>
      </c>
      <c r="B37" s="60">
        <f t="shared" si="3"/>
        <v>27</v>
      </c>
      <c r="C37" s="60"/>
      <c r="D37" s="60">
        <f t="shared" si="5"/>
        <v>27</v>
      </c>
      <c r="E37" s="1277" t="s">
        <v>172</v>
      </c>
      <c r="F37" s="1249" t="s">
        <v>172</v>
      </c>
      <c r="G37" s="1277" t="s">
        <v>172</v>
      </c>
      <c r="H37" s="1249" t="s">
        <v>172</v>
      </c>
      <c r="I37" s="1277" t="s">
        <v>172</v>
      </c>
      <c r="J37" s="1249" t="s">
        <v>172</v>
      </c>
      <c r="K37" s="1277" t="s">
        <v>172</v>
      </c>
      <c r="L37" s="513"/>
      <c r="M37" s="803"/>
      <c r="N37" s="511"/>
      <c r="O37" s="511"/>
      <c r="P37" s="511"/>
      <c r="Q37" s="61"/>
      <c r="R37" s="512"/>
      <c r="S37" s="512"/>
      <c r="T37" s="512"/>
      <c r="U37" s="512"/>
      <c r="V37" s="1307"/>
      <c r="W37" s="511"/>
      <c r="X37" s="1338"/>
      <c r="Y37" s="1338"/>
      <c r="Z37" s="1338"/>
      <c r="AA37" s="1338" t="s">
        <v>103</v>
      </c>
      <c r="AB37" s="511"/>
      <c r="AC37" s="511" t="s">
        <v>103</v>
      </c>
      <c r="AD37" s="511"/>
      <c r="AE37" s="511" t="s">
        <v>103</v>
      </c>
      <c r="AF37" s="511"/>
      <c r="AG37" s="512" t="s">
        <v>103</v>
      </c>
      <c r="AH37" s="513"/>
      <c r="AI37" s="1278" t="s">
        <v>172</v>
      </c>
      <c r="AJ37" s="1243" t="s">
        <v>172</v>
      </c>
      <c r="AK37" s="1277" t="s">
        <v>172</v>
      </c>
      <c r="AL37" s="1249" t="s">
        <v>172</v>
      </c>
      <c r="AM37" s="1277" t="s">
        <v>172</v>
      </c>
      <c r="AN37" s="1249" t="s">
        <v>172</v>
      </c>
      <c r="AO37" s="1277" t="s">
        <v>172</v>
      </c>
      <c r="AP37" s="1249" t="s">
        <v>172</v>
      </c>
      <c r="AQ37" s="1279" t="s">
        <v>172</v>
      </c>
      <c r="AR37" s="1280" t="s">
        <v>172</v>
      </c>
      <c r="AS37" s="1281" t="s">
        <v>172</v>
      </c>
      <c r="AT37" s="1282" t="s">
        <v>172</v>
      </c>
      <c r="AU37" s="1283" t="s">
        <v>172</v>
      </c>
      <c r="AV37" s="1249" t="s">
        <v>172</v>
      </c>
      <c r="AW37" s="1249" t="s">
        <v>172</v>
      </c>
      <c r="AX37" s="1284" t="s">
        <v>172</v>
      </c>
      <c r="AY37" s="1344"/>
    </row>
    <row r="38" spans="1:51" s="55" customFormat="1" ht="10.5" customHeight="1" thickBot="1">
      <c r="A38" s="63">
        <v>45697</v>
      </c>
      <c r="B38" s="64">
        <f t="shared" si="3"/>
        <v>27</v>
      </c>
      <c r="C38" s="1118"/>
      <c r="D38" s="64">
        <f t="shared" si="5"/>
        <v>27</v>
      </c>
      <c r="E38" s="1285" t="s">
        <v>897</v>
      </c>
      <c r="F38" s="1286" t="s">
        <v>897</v>
      </c>
      <c r="G38" s="1285" t="s">
        <v>897</v>
      </c>
      <c r="H38" s="1286" t="s">
        <v>897</v>
      </c>
      <c r="I38" s="1285" t="s">
        <v>897</v>
      </c>
      <c r="J38" s="1286" t="s">
        <v>897</v>
      </c>
      <c r="K38" s="1285" t="s">
        <v>897</v>
      </c>
      <c r="L38" s="516"/>
      <c r="M38" s="809"/>
      <c r="N38" s="515"/>
      <c r="O38" s="515"/>
      <c r="P38" s="515"/>
      <c r="Q38" s="65"/>
      <c r="R38" s="518"/>
      <c r="S38" s="518"/>
      <c r="T38" s="518"/>
      <c r="U38" s="518"/>
      <c r="V38" s="1308"/>
      <c r="W38" s="515"/>
      <c r="X38" s="1339"/>
      <c r="Y38" s="1339"/>
      <c r="Z38" s="1339"/>
      <c r="AA38" s="1339" t="s">
        <v>103</v>
      </c>
      <c r="AB38" s="515"/>
      <c r="AC38" s="1186" t="s">
        <v>103</v>
      </c>
      <c r="AD38" s="515"/>
      <c r="AE38" s="515" t="s">
        <v>103</v>
      </c>
      <c r="AF38" s="515"/>
      <c r="AG38" s="518" t="s">
        <v>103</v>
      </c>
      <c r="AH38" s="516"/>
      <c r="AI38" s="1287" t="s">
        <v>897</v>
      </c>
      <c r="AJ38" s="1288" t="s">
        <v>897</v>
      </c>
      <c r="AK38" s="1285" t="s">
        <v>897</v>
      </c>
      <c r="AL38" s="1286" t="s">
        <v>897</v>
      </c>
      <c r="AM38" s="1285" t="s">
        <v>897</v>
      </c>
      <c r="AN38" s="1286" t="s">
        <v>897</v>
      </c>
      <c r="AO38" s="1285" t="s">
        <v>897</v>
      </c>
      <c r="AP38" s="1286" t="s">
        <v>897</v>
      </c>
      <c r="AQ38" s="1288" t="s">
        <v>897</v>
      </c>
      <c r="AR38" s="1286" t="s">
        <v>897</v>
      </c>
      <c r="AS38" s="1289" t="s">
        <v>897</v>
      </c>
      <c r="AT38" s="1290" t="s">
        <v>897</v>
      </c>
      <c r="AU38" s="1291" t="s">
        <v>897</v>
      </c>
      <c r="AV38" s="1270" t="s">
        <v>897</v>
      </c>
      <c r="AW38" s="1270" t="s">
        <v>897</v>
      </c>
      <c r="AX38" s="1292" t="s">
        <v>897</v>
      </c>
    </row>
    <row r="39" spans="1:51" s="285" customFormat="1" ht="11.1" customHeight="1">
      <c r="A39" s="59">
        <v>45703</v>
      </c>
      <c r="B39" s="1119"/>
      <c r="C39" s="1119"/>
      <c r="D39" s="1119"/>
      <c r="E39" s="1231"/>
      <c r="F39" s="1231"/>
      <c r="G39" s="1231"/>
      <c r="H39" s="1231"/>
      <c r="I39" s="1231"/>
      <c r="J39" s="1231"/>
      <c r="K39" s="1231"/>
      <c r="L39" s="1319"/>
      <c r="M39" s="1329"/>
      <c r="N39" s="1324"/>
      <c r="O39" s="1231"/>
      <c r="P39" s="1231"/>
      <c r="Q39" s="1120"/>
      <c r="R39" s="1231"/>
      <c r="S39" s="1231"/>
      <c r="T39" s="1231"/>
      <c r="U39" s="1231"/>
      <c r="V39" s="1312"/>
      <c r="W39" s="1231"/>
      <c r="X39" s="1338"/>
      <c r="Y39" s="1338"/>
      <c r="Z39" s="1338"/>
      <c r="AA39" s="1338"/>
      <c r="AB39" s="1188"/>
      <c r="AC39" s="512"/>
      <c r="AD39" s="512"/>
      <c r="AE39" s="512"/>
      <c r="AF39" s="1188"/>
      <c r="AG39" s="512"/>
      <c r="AH39" s="1293"/>
      <c r="AI39" s="1294"/>
      <c r="AJ39" s="1128"/>
      <c r="AK39" s="1295"/>
      <c r="AL39" s="1232"/>
      <c r="AM39" s="1295"/>
      <c r="AN39" s="1232"/>
      <c r="AO39" s="1128"/>
      <c r="AP39" s="1231"/>
      <c r="AQ39" s="1128"/>
      <c r="AR39" s="1130"/>
      <c r="AS39" s="1131"/>
      <c r="AT39" s="519"/>
      <c r="AU39" s="1296"/>
      <c r="AV39" s="1231"/>
      <c r="AW39" s="1231"/>
      <c r="AX39" s="1297"/>
    </row>
    <row r="40" spans="1:51" s="285" customFormat="1" ht="13.5" customHeight="1" thickBot="1">
      <c r="A40" s="63">
        <v>45704</v>
      </c>
      <c r="B40" s="1134"/>
      <c r="C40" s="1134"/>
      <c r="D40" s="1134"/>
      <c r="E40" s="1135"/>
      <c r="F40" s="1135"/>
      <c r="G40" s="1135"/>
      <c r="H40" s="1135"/>
      <c r="I40" s="1135"/>
      <c r="J40" s="1135"/>
      <c r="K40" s="1135"/>
      <c r="L40" s="1320"/>
      <c r="M40" s="1330"/>
      <c r="N40" s="1325"/>
      <c r="O40" s="1135"/>
      <c r="P40" s="1135"/>
      <c r="Q40" s="1135"/>
      <c r="R40" s="1135"/>
      <c r="S40" s="1135"/>
      <c r="T40" s="1135"/>
      <c r="U40" s="1136"/>
      <c r="V40" s="1313"/>
      <c r="W40" s="1136"/>
      <c r="X40" s="1341"/>
      <c r="Y40" s="1341"/>
      <c r="Z40" s="1341"/>
      <c r="AA40" s="1341"/>
      <c r="AB40" s="1189"/>
      <c r="AC40" s="409"/>
      <c r="AD40" s="1112"/>
      <c r="AE40" s="1112"/>
      <c r="AF40" s="1190"/>
      <c r="AG40" s="409"/>
      <c r="AH40" s="1140"/>
      <c r="AI40" s="1141"/>
      <c r="AJ40" s="1223"/>
      <c r="AK40" s="1142"/>
      <c r="AL40" s="1138"/>
      <c r="AM40" s="1142"/>
      <c r="AN40" s="1138"/>
      <c r="AO40" s="1143"/>
      <c r="AP40" s="1136"/>
      <c r="AQ40" s="1144"/>
      <c r="AR40" s="1145"/>
      <c r="AS40" s="1146"/>
      <c r="AT40" s="1147"/>
      <c r="AU40" s="1148"/>
      <c r="AV40" s="1135"/>
      <c r="AW40" s="1135"/>
      <c r="AX40" s="1149"/>
    </row>
    <row r="41" spans="1:51" s="285" customFormat="1" ht="13.5" customHeight="1">
      <c r="A41" s="59">
        <v>45710</v>
      </c>
      <c r="B41" s="1119"/>
      <c r="C41" s="1119"/>
      <c r="D41" s="1119"/>
      <c r="E41" s="1120"/>
      <c r="F41" s="1120"/>
      <c r="G41" s="1120"/>
      <c r="H41" s="1120"/>
      <c r="I41" s="1120"/>
      <c r="J41" s="1120"/>
      <c r="K41" s="1120"/>
      <c r="L41" s="1321"/>
      <c r="M41" s="1331"/>
      <c r="N41" s="1326"/>
      <c r="O41" s="1120"/>
      <c r="P41" s="1120"/>
      <c r="Q41" s="1120"/>
      <c r="R41" s="1120"/>
      <c r="S41" s="1120"/>
      <c r="T41" s="1120"/>
      <c r="U41" s="1121"/>
      <c r="V41" s="1312"/>
      <c r="W41" s="1121"/>
      <c r="X41" s="1342"/>
      <c r="Y41" s="1342"/>
      <c r="Z41" s="1342"/>
      <c r="AA41" s="1342"/>
      <c r="AB41" s="1122"/>
      <c r="AC41" s="408"/>
      <c r="AD41" s="800"/>
      <c r="AE41" s="800"/>
      <c r="AF41" s="1123"/>
      <c r="AG41" s="1124"/>
      <c r="AH41" s="1125"/>
      <c r="AI41" s="1126"/>
      <c r="AJ41" s="1222"/>
      <c r="AK41" s="1127"/>
      <c r="AL41" s="1123"/>
      <c r="AM41" s="1127"/>
      <c r="AN41" s="1123"/>
      <c r="AO41" s="1128"/>
      <c r="AP41" s="1121"/>
      <c r="AQ41" s="1129"/>
      <c r="AR41" s="1130"/>
      <c r="AS41" s="1131"/>
      <c r="AT41" s="849"/>
      <c r="AU41" s="1132"/>
      <c r="AV41" s="1120"/>
      <c r="AW41" s="1120"/>
      <c r="AX41" s="1133"/>
    </row>
    <row r="42" spans="1:51" ht="13.5" customHeight="1" thickBot="1">
      <c r="A42" s="63">
        <v>45711</v>
      </c>
      <c r="B42" s="1134"/>
      <c r="C42" s="1134"/>
      <c r="D42" s="1134"/>
      <c r="E42" s="1135"/>
      <c r="F42" s="1135"/>
      <c r="G42" s="1135"/>
      <c r="H42" s="1135"/>
      <c r="I42" s="1135"/>
      <c r="J42" s="1135"/>
      <c r="K42" s="1135"/>
      <c r="L42" s="1320"/>
      <c r="M42" s="1330"/>
      <c r="N42" s="1325"/>
      <c r="O42" s="1135"/>
      <c r="P42" s="1135"/>
      <c r="Q42" s="1135"/>
      <c r="R42" s="1135"/>
      <c r="S42" s="1135"/>
      <c r="T42" s="1135"/>
      <c r="U42" s="1136"/>
      <c r="V42" s="1313"/>
      <c r="W42" s="1136"/>
      <c r="X42" s="1343"/>
      <c r="Y42" s="1343"/>
      <c r="Z42" s="1343"/>
      <c r="AA42" s="1343"/>
      <c r="AB42" s="1137"/>
      <c r="AC42" s="409"/>
      <c r="AD42" s="1112"/>
      <c r="AE42" s="1112"/>
      <c r="AF42" s="1138"/>
      <c r="AG42" s="1139"/>
      <c r="AH42" s="1140"/>
      <c r="AI42" s="1141"/>
      <c r="AJ42" s="1223"/>
      <c r="AK42" s="1142"/>
      <c r="AL42" s="1138"/>
      <c r="AM42" s="1142"/>
      <c r="AN42" s="1138"/>
      <c r="AO42" s="1143"/>
      <c r="AP42" s="1136"/>
      <c r="AQ42" s="1144"/>
      <c r="AR42" s="1145"/>
      <c r="AS42" s="1146"/>
      <c r="AT42" s="1147"/>
      <c r="AU42" s="1148"/>
      <c r="AV42" s="1135"/>
      <c r="AW42" s="1135"/>
      <c r="AX42" s="1149"/>
    </row>
    <row r="43" spans="1:51" ht="13.5" customHeight="1">
      <c r="A43" s="59">
        <v>45717</v>
      </c>
      <c r="B43" s="1119"/>
      <c r="C43" s="1119"/>
      <c r="D43" s="1119"/>
      <c r="E43" s="1120"/>
      <c r="F43" s="1120"/>
      <c r="G43" s="1120"/>
      <c r="H43" s="1120"/>
      <c r="I43" s="1120"/>
      <c r="J43" s="1120"/>
      <c r="K43" s="1120"/>
      <c r="L43" s="1321"/>
      <c r="M43" s="1331"/>
      <c r="N43" s="1326"/>
      <c r="O43" s="1120"/>
      <c r="P43" s="1120"/>
      <c r="Q43" s="1120"/>
      <c r="R43" s="1120"/>
      <c r="S43" s="1120"/>
      <c r="T43" s="1120"/>
      <c r="U43" s="1121"/>
      <c r="V43" s="1312"/>
      <c r="W43" s="1121"/>
      <c r="X43" s="1342"/>
      <c r="Y43" s="1342"/>
      <c r="Z43" s="1342"/>
      <c r="AA43" s="1342"/>
      <c r="AB43" s="1122"/>
      <c r="AC43" s="408"/>
      <c r="AD43" s="800"/>
      <c r="AE43" s="800"/>
      <c r="AF43" s="1123"/>
      <c r="AG43" s="1124"/>
      <c r="AH43" s="1125"/>
      <c r="AI43" s="1126"/>
      <c r="AJ43" s="1222"/>
      <c r="AK43" s="1127"/>
      <c r="AL43" s="1123"/>
      <c r="AM43" s="1127"/>
      <c r="AN43" s="1123"/>
      <c r="AO43" s="1128"/>
      <c r="AP43" s="1121"/>
      <c r="AQ43" s="1129"/>
      <c r="AR43" s="1130"/>
      <c r="AS43" s="1131"/>
      <c r="AT43" s="849"/>
      <c r="AU43" s="1132"/>
      <c r="AV43" s="1120"/>
      <c r="AW43" s="1120"/>
      <c r="AX43" s="1133"/>
    </row>
    <row r="44" spans="1:51" ht="13.5" customHeight="1" thickBot="1">
      <c r="A44" s="63">
        <v>45718</v>
      </c>
      <c r="B44" s="1134"/>
      <c r="C44" s="1134"/>
      <c r="D44" s="1134"/>
      <c r="E44" s="1135"/>
      <c r="F44" s="1135"/>
      <c r="G44" s="1135"/>
      <c r="H44" s="1135"/>
      <c r="I44" s="1135"/>
      <c r="J44" s="1135"/>
      <c r="K44" s="1135"/>
      <c r="L44" s="1320"/>
      <c r="M44" s="1330"/>
      <c r="N44" s="1325"/>
      <c r="O44" s="1135"/>
      <c r="P44" s="1135"/>
      <c r="Q44" s="1135"/>
      <c r="R44" s="1135"/>
      <c r="S44" s="1135"/>
      <c r="T44" s="1135"/>
      <c r="U44" s="1136"/>
      <c r="V44" s="1313"/>
      <c r="W44" s="1136"/>
      <c r="X44" s="1343"/>
      <c r="Y44" s="1343"/>
      <c r="Z44" s="1343"/>
      <c r="AA44" s="1343"/>
      <c r="AB44" s="1137"/>
      <c r="AC44" s="409"/>
      <c r="AD44" s="1112"/>
      <c r="AE44" s="1112"/>
      <c r="AF44" s="1138"/>
      <c r="AG44" s="1139"/>
      <c r="AH44" s="1140"/>
      <c r="AI44" s="1141"/>
      <c r="AJ44" s="1223"/>
      <c r="AK44" s="1142"/>
      <c r="AL44" s="1138"/>
      <c r="AM44" s="1142"/>
      <c r="AN44" s="1138"/>
      <c r="AO44" s="1143"/>
      <c r="AP44" s="1136"/>
      <c r="AQ44" s="1144"/>
      <c r="AR44" s="1145"/>
      <c r="AS44" s="1146"/>
      <c r="AT44" s="1147"/>
      <c r="AU44" s="1148"/>
      <c r="AV44" s="1135"/>
      <c r="AW44" s="1135"/>
      <c r="AX44" s="1149"/>
    </row>
    <row r="45" spans="1:51" ht="13.5" customHeight="1">
      <c r="A45" s="59">
        <v>45724</v>
      </c>
      <c r="B45" s="1119"/>
      <c r="C45" s="1119"/>
      <c r="D45" s="1119"/>
      <c r="E45" s="1120"/>
      <c r="F45" s="1120"/>
      <c r="G45" s="1120"/>
      <c r="H45" s="1120"/>
      <c r="I45" s="1120"/>
      <c r="J45" s="1120"/>
      <c r="K45" s="1120"/>
      <c r="L45" s="1321"/>
      <c r="M45" s="1331"/>
      <c r="N45" s="1326"/>
      <c r="O45" s="1120"/>
      <c r="P45" s="1120"/>
      <c r="Q45" s="1120"/>
      <c r="R45" s="1120"/>
      <c r="S45" s="1120"/>
      <c r="T45" s="1120"/>
      <c r="U45" s="1121"/>
      <c r="V45" s="1312"/>
      <c r="W45" s="1121"/>
      <c r="X45" s="1342"/>
      <c r="Y45" s="1342"/>
      <c r="Z45" s="1342"/>
      <c r="AA45" s="1342"/>
      <c r="AB45" s="1122"/>
      <c r="AC45" s="408"/>
      <c r="AD45" s="800"/>
      <c r="AE45" s="800"/>
      <c r="AF45" s="1123"/>
      <c r="AG45" s="1124"/>
      <c r="AH45" s="1125"/>
      <c r="AI45" s="1126"/>
      <c r="AJ45" s="1222"/>
      <c r="AK45" s="1127"/>
      <c r="AL45" s="1123"/>
      <c r="AM45" s="1127"/>
      <c r="AN45" s="1123"/>
      <c r="AO45" s="1128"/>
      <c r="AP45" s="1121"/>
      <c r="AQ45" s="1129"/>
      <c r="AR45" s="1130"/>
      <c r="AS45" s="1131"/>
      <c r="AT45" s="849"/>
      <c r="AU45" s="1132"/>
      <c r="AV45" s="1120"/>
      <c r="AW45" s="1120"/>
      <c r="AX45" s="1133"/>
    </row>
    <row r="46" spans="1:51" ht="13.5" customHeight="1" thickBot="1">
      <c r="A46" s="63">
        <v>45725</v>
      </c>
      <c r="B46" s="1134"/>
      <c r="C46" s="1134"/>
      <c r="D46" s="1134"/>
      <c r="E46" s="1135"/>
      <c r="F46" s="1135"/>
      <c r="G46" s="1135"/>
      <c r="H46" s="1135"/>
      <c r="I46" s="1135"/>
      <c r="J46" s="1135"/>
      <c r="K46" s="1135"/>
      <c r="L46" s="1320"/>
      <c r="M46" s="1330"/>
      <c r="N46" s="1325"/>
      <c r="O46" s="1135"/>
      <c r="P46" s="1135"/>
      <c r="Q46" s="1135"/>
      <c r="R46" s="1135"/>
      <c r="S46" s="1135"/>
      <c r="T46" s="1135"/>
      <c r="U46" s="1136"/>
      <c r="V46" s="1313"/>
      <c r="W46" s="1136"/>
      <c r="X46" s="1343"/>
      <c r="Y46" s="1343"/>
      <c r="Z46" s="1343"/>
      <c r="AA46" s="1343"/>
      <c r="AB46" s="1137"/>
      <c r="AC46" s="409"/>
      <c r="AD46" s="1112"/>
      <c r="AE46" s="1112"/>
      <c r="AF46" s="1138"/>
      <c r="AG46" s="1139"/>
      <c r="AH46" s="1140"/>
      <c r="AI46" s="1141"/>
      <c r="AJ46" s="1223"/>
      <c r="AK46" s="1142"/>
      <c r="AL46" s="1138"/>
      <c r="AM46" s="1142"/>
      <c r="AN46" s="1138"/>
      <c r="AO46" s="1143"/>
      <c r="AP46" s="1136"/>
      <c r="AQ46" s="1144"/>
      <c r="AR46" s="1145"/>
      <c r="AS46" s="1146"/>
      <c r="AT46" s="1147"/>
      <c r="AU46" s="1148"/>
      <c r="AV46" s="1135"/>
      <c r="AW46" s="1135"/>
      <c r="AX46" s="1149"/>
    </row>
    <row r="47" spans="1:51" ht="13.5" customHeight="1">
      <c r="A47" s="59">
        <v>45731</v>
      </c>
      <c r="B47" s="1119"/>
      <c r="C47" s="1119"/>
      <c r="D47" s="1119"/>
      <c r="E47" s="1120"/>
      <c r="F47" s="1120"/>
      <c r="G47" s="1120"/>
      <c r="H47" s="1120"/>
      <c r="I47" s="1120"/>
      <c r="J47" s="1120"/>
      <c r="K47" s="1120"/>
      <c r="L47" s="1321"/>
      <c r="M47" s="1331"/>
      <c r="N47" s="1326"/>
      <c r="O47" s="1120"/>
      <c r="P47" s="1120"/>
      <c r="Q47" s="1120"/>
      <c r="R47" s="1120"/>
      <c r="S47" s="1120"/>
      <c r="T47" s="1120"/>
      <c r="U47" s="1121"/>
      <c r="V47" s="1312"/>
      <c r="W47" s="1121"/>
      <c r="X47" s="1342"/>
      <c r="Y47" s="1342"/>
      <c r="Z47" s="1342"/>
      <c r="AA47" s="1342"/>
      <c r="AB47" s="1122"/>
      <c r="AC47" s="408"/>
      <c r="AD47" s="800"/>
      <c r="AE47" s="800"/>
      <c r="AF47" s="1123"/>
      <c r="AG47" s="1124"/>
      <c r="AH47" s="1125"/>
      <c r="AI47" s="1126"/>
      <c r="AJ47" s="1222"/>
      <c r="AK47" s="1127"/>
      <c r="AL47" s="1123"/>
      <c r="AM47" s="1127"/>
      <c r="AN47" s="1123"/>
      <c r="AO47" s="1128"/>
      <c r="AP47" s="1121"/>
      <c r="AQ47" s="1129"/>
      <c r="AR47" s="1130"/>
      <c r="AS47" s="1131"/>
      <c r="AT47" s="849"/>
      <c r="AU47" s="1132"/>
      <c r="AV47" s="1120"/>
      <c r="AW47" s="1120"/>
      <c r="AX47" s="1133"/>
    </row>
    <row r="48" spans="1:51" ht="13.5" customHeight="1" thickBot="1">
      <c r="A48" s="63">
        <v>45732</v>
      </c>
      <c r="B48" s="1134"/>
      <c r="C48" s="1134"/>
      <c r="D48" s="1134"/>
      <c r="E48" s="1135"/>
      <c r="F48" s="1135"/>
      <c r="G48" s="1135"/>
      <c r="H48" s="1135"/>
      <c r="I48" s="1135"/>
      <c r="J48" s="1135"/>
      <c r="K48" s="1135"/>
      <c r="L48" s="1320"/>
      <c r="M48" s="1330"/>
      <c r="N48" s="1325"/>
      <c r="O48" s="1135"/>
      <c r="P48" s="1135"/>
      <c r="Q48" s="1135"/>
      <c r="R48" s="1135"/>
      <c r="S48" s="1135"/>
      <c r="T48" s="1135"/>
      <c r="U48" s="1136"/>
      <c r="V48" s="1313"/>
      <c r="W48" s="1136"/>
      <c r="X48" s="1343"/>
      <c r="Y48" s="1343"/>
      <c r="Z48" s="1343"/>
      <c r="AA48" s="1343"/>
      <c r="AB48" s="1137"/>
      <c r="AC48" s="409"/>
      <c r="AD48" s="1112"/>
      <c r="AE48" s="1112"/>
      <c r="AF48" s="1138"/>
      <c r="AG48" s="1139"/>
      <c r="AH48" s="1140"/>
      <c r="AI48" s="1141"/>
      <c r="AJ48" s="1223"/>
      <c r="AK48" s="1142"/>
      <c r="AL48" s="1138"/>
      <c r="AM48" s="1142"/>
      <c r="AN48" s="1138"/>
      <c r="AO48" s="1143"/>
      <c r="AP48" s="1136"/>
      <c r="AQ48" s="1144"/>
      <c r="AR48" s="1145"/>
      <c r="AS48" s="1146"/>
      <c r="AT48" s="1147"/>
      <c r="AU48" s="1148"/>
      <c r="AV48" s="1135"/>
      <c r="AW48" s="1135"/>
      <c r="AX48" s="1149"/>
    </row>
    <row r="49" spans="1:53" ht="13.5" customHeight="1">
      <c r="A49" s="59">
        <v>45738</v>
      </c>
      <c r="B49" s="1119"/>
      <c r="C49" s="1119"/>
      <c r="D49" s="1119"/>
      <c r="E49" s="1120"/>
      <c r="F49" s="1120"/>
      <c r="G49" s="1120"/>
      <c r="H49" s="1120"/>
      <c r="I49" s="1120"/>
      <c r="J49" s="1120"/>
      <c r="K49" s="1120"/>
      <c r="L49" s="1321"/>
      <c r="M49" s="1331"/>
      <c r="N49" s="1326"/>
      <c r="O49" s="1120"/>
      <c r="P49" s="1120"/>
      <c r="Q49" s="1120"/>
      <c r="R49" s="1120"/>
      <c r="S49" s="1120"/>
      <c r="T49" s="1120"/>
      <c r="U49" s="1121"/>
      <c r="V49" s="1312"/>
      <c r="W49" s="1121"/>
      <c r="X49" s="1342"/>
      <c r="Y49" s="1342"/>
      <c r="Z49" s="1342"/>
      <c r="AA49" s="1342"/>
      <c r="AB49" s="1122"/>
      <c r="AC49" s="408"/>
      <c r="AD49" s="800"/>
      <c r="AE49" s="800"/>
      <c r="AF49" s="1123"/>
      <c r="AG49" s="1124"/>
      <c r="AH49" s="1125"/>
      <c r="AI49" s="1126"/>
      <c r="AJ49" s="1222"/>
      <c r="AK49" s="1127"/>
      <c r="AL49" s="1123"/>
      <c r="AM49" s="1127"/>
      <c r="AN49" s="1123"/>
      <c r="AO49" s="1128"/>
      <c r="AP49" s="1121"/>
      <c r="AQ49" s="1129"/>
      <c r="AR49" s="1130"/>
      <c r="AS49" s="1131"/>
      <c r="AT49" s="849"/>
      <c r="AU49" s="1132"/>
      <c r="AV49" s="1120"/>
      <c r="AW49" s="1120"/>
      <c r="AX49" s="1133"/>
    </row>
    <row r="50" spans="1:53" ht="13.5" customHeight="1" thickBot="1">
      <c r="A50" s="63">
        <v>45739</v>
      </c>
      <c r="B50" s="1134"/>
      <c r="C50" s="1134"/>
      <c r="D50" s="1134"/>
      <c r="E50" s="1135"/>
      <c r="F50" s="1135"/>
      <c r="G50" s="1135"/>
      <c r="H50" s="1135"/>
      <c r="I50" s="1135"/>
      <c r="J50" s="1135"/>
      <c r="K50" s="1135"/>
      <c r="L50" s="1320"/>
      <c r="M50" s="1330"/>
      <c r="N50" s="1325"/>
      <c r="O50" s="1135"/>
      <c r="P50" s="1135"/>
      <c r="Q50" s="1135"/>
      <c r="R50" s="1135"/>
      <c r="S50" s="1135"/>
      <c r="T50" s="1135"/>
      <c r="U50" s="1136"/>
      <c r="V50" s="1313"/>
      <c r="W50" s="1136"/>
      <c r="X50" s="1343"/>
      <c r="Y50" s="1343"/>
      <c r="Z50" s="1343"/>
      <c r="AA50" s="1343"/>
      <c r="AB50" s="1137"/>
      <c r="AC50" s="409"/>
      <c r="AD50" s="1112"/>
      <c r="AE50" s="1112"/>
      <c r="AF50" s="1138"/>
      <c r="AG50" s="1139"/>
      <c r="AH50" s="1140"/>
      <c r="AI50" s="1141"/>
      <c r="AJ50" s="1223"/>
      <c r="AK50" s="1142"/>
      <c r="AL50" s="1138"/>
      <c r="AM50" s="1142"/>
      <c r="AN50" s="1138"/>
      <c r="AO50" s="1143"/>
      <c r="AP50" s="1136"/>
      <c r="AQ50" s="1144"/>
      <c r="AR50" s="1145"/>
      <c r="AS50" s="1146"/>
      <c r="AT50" s="1147"/>
      <c r="AU50" s="1148"/>
      <c r="AV50" s="1135"/>
      <c r="AW50" s="1135"/>
      <c r="AX50" s="1149"/>
    </row>
    <row r="51" spans="1:53" ht="13.5" customHeight="1">
      <c r="A51" s="59">
        <v>45745</v>
      </c>
      <c r="B51" s="1119"/>
      <c r="C51" s="1119"/>
      <c r="D51" s="1119"/>
      <c r="E51" s="1120"/>
      <c r="F51" s="1120"/>
      <c r="G51" s="1120"/>
      <c r="H51" s="1120"/>
      <c r="I51" s="1120"/>
      <c r="J51" s="1120"/>
      <c r="K51" s="1120"/>
      <c r="L51" s="1321"/>
      <c r="M51" s="1331"/>
      <c r="N51" s="1326"/>
      <c r="O51" s="1120"/>
      <c r="P51" s="1120"/>
      <c r="Q51" s="1120"/>
      <c r="R51" s="1120"/>
      <c r="S51" s="1120"/>
      <c r="T51" s="1120"/>
      <c r="U51" s="1121"/>
      <c r="V51" s="1312"/>
      <c r="W51" s="1121"/>
      <c r="X51" s="1342"/>
      <c r="Y51" s="1342"/>
      <c r="Z51" s="1342"/>
      <c r="AA51" s="1342"/>
      <c r="AB51" s="1122"/>
      <c r="AC51" s="408"/>
      <c r="AD51" s="800"/>
      <c r="AE51" s="800"/>
      <c r="AF51" s="1123"/>
      <c r="AG51" s="1124"/>
      <c r="AH51" s="1125"/>
      <c r="AI51" s="1126"/>
      <c r="AJ51" s="1222"/>
      <c r="AK51" s="1127"/>
      <c r="AL51" s="1123"/>
      <c r="AM51" s="1127"/>
      <c r="AN51" s="1123"/>
      <c r="AO51" s="1128"/>
      <c r="AP51" s="1121"/>
      <c r="AQ51" s="1129"/>
      <c r="AR51" s="1130"/>
      <c r="AS51" s="1131"/>
      <c r="AT51" s="849"/>
      <c r="AU51" s="1132"/>
      <c r="AV51" s="1120"/>
      <c r="AW51" s="1120"/>
      <c r="AX51" s="1133"/>
    </row>
    <row r="52" spans="1:53" ht="13.5" customHeight="1" thickBot="1">
      <c r="A52" s="63">
        <v>45746</v>
      </c>
      <c r="B52" s="1134"/>
      <c r="C52" s="1134"/>
      <c r="D52" s="1134"/>
      <c r="E52" s="1135"/>
      <c r="F52" s="1135"/>
      <c r="G52" s="1135"/>
      <c r="H52" s="1135"/>
      <c r="I52" s="1135"/>
      <c r="J52" s="1135"/>
      <c r="K52" s="1135"/>
      <c r="L52" s="1320"/>
      <c r="M52" s="1330"/>
      <c r="N52" s="1325"/>
      <c r="O52" s="1135"/>
      <c r="P52" s="1135"/>
      <c r="Q52" s="1135"/>
      <c r="R52" s="1135"/>
      <c r="S52" s="1135"/>
      <c r="T52" s="1135"/>
      <c r="U52" s="1136"/>
      <c r="V52" s="1313"/>
      <c r="W52" s="1136"/>
      <c r="X52" s="1401" t="s">
        <v>964</v>
      </c>
      <c r="Y52" s="1401" t="s">
        <v>965</v>
      </c>
      <c r="Z52" s="1401" t="s">
        <v>965</v>
      </c>
      <c r="AA52" s="1401" t="s">
        <v>964</v>
      </c>
      <c r="AB52" s="1137"/>
      <c r="AC52" s="409"/>
      <c r="AD52" s="1112"/>
      <c r="AE52" s="1112"/>
      <c r="AF52" s="1138"/>
      <c r="AG52" s="1139"/>
      <c r="AH52" s="1140"/>
      <c r="AI52" s="1141"/>
      <c r="AJ52" s="1223"/>
      <c r="AK52" s="1142"/>
      <c r="AL52" s="1138"/>
      <c r="AM52" s="1142"/>
      <c r="AN52" s="1138"/>
      <c r="AO52" s="1143"/>
      <c r="AP52" s="1136"/>
      <c r="AQ52" s="1144"/>
      <c r="AR52" s="1145"/>
      <c r="AS52" s="1146"/>
      <c r="AT52" s="1147"/>
      <c r="AU52" s="1148"/>
      <c r="AV52" s="1135"/>
      <c r="AW52" s="1135"/>
      <c r="AX52" s="1149"/>
    </row>
    <row r="53" spans="1:53">
      <c r="A53" s="59">
        <v>45752</v>
      </c>
      <c r="B53" s="1119"/>
      <c r="C53" s="1119"/>
      <c r="D53" s="1119"/>
      <c r="E53" s="1120"/>
      <c r="F53" s="1120"/>
      <c r="G53" s="1120"/>
      <c r="H53" s="1120"/>
      <c r="I53" s="1120"/>
      <c r="J53" s="1120"/>
      <c r="K53" s="1120"/>
      <c r="L53" s="1321"/>
      <c r="M53" s="1331"/>
      <c r="N53" s="1326"/>
      <c r="O53" s="1120"/>
      <c r="P53" s="1120"/>
      <c r="Q53" s="1120"/>
      <c r="R53" s="1120"/>
      <c r="S53" s="1120"/>
      <c r="T53" s="1120"/>
      <c r="U53" s="1121"/>
      <c r="V53" s="1312"/>
      <c r="W53" s="1121"/>
      <c r="X53" s="1342"/>
      <c r="Y53" s="1342"/>
      <c r="Z53" s="1342"/>
      <c r="AA53" s="1342"/>
      <c r="AB53" s="1122"/>
      <c r="AC53" s="408"/>
      <c r="AD53" s="800"/>
      <c r="AE53" s="800"/>
      <c r="AF53" s="1123"/>
      <c r="AG53" s="1124"/>
      <c r="AH53" s="1125"/>
      <c r="AI53" s="1126"/>
      <c r="AJ53" s="1222"/>
      <c r="AK53" s="1127"/>
      <c r="AL53" s="1123"/>
      <c r="AM53" s="1127"/>
      <c r="AN53" s="1123"/>
      <c r="AO53" s="1128"/>
      <c r="AP53" s="1121"/>
      <c r="AQ53" s="1129"/>
      <c r="AR53" s="1130"/>
      <c r="AS53" s="1131"/>
      <c r="AT53" s="849"/>
      <c r="AU53" s="1132"/>
      <c r="AV53" s="1120"/>
      <c r="AW53" s="1120"/>
      <c r="AX53" s="1133"/>
    </row>
    <row r="54" spans="1:53" ht="13.5" thickBot="1">
      <c r="A54" s="63">
        <v>45753</v>
      </c>
      <c r="B54" s="1134"/>
      <c r="C54" s="1134"/>
      <c r="D54" s="1134"/>
      <c r="E54" s="1135"/>
      <c r="F54" s="1135"/>
      <c r="G54" s="1135"/>
      <c r="H54" s="1135"/>
      <c r="I54" s="1135"/>
      <c r="J54" s="1135"/>
      <c r="K54" s="1135"/>
      <c r="L54" s="1320"/>
      <c r="M54" s="1330"/>
      <c r="N54" s="1325"/>
      <c r="O54" s="1135"/>
      <c r="P54" s="1135"/>
      <c r="Q54" s="1135"/>
      <c r="R54" s="1135"/>
      <c r="S54" s="1135"/>
      <c r="T54" s="1135"/>
      <c r="U54" s="1136"/>
      <c r="V54" s="1313"/>
      <c r="W54" s="1136"/>
      <c r="X54" s="1343"/>
      <c r="Y54" s="1343"/>
      <c r="Z54" s="1343"/>
      <c r="AA54" s="1343"/>
      <c r="AB54" s="1137"/>
      <c r="AC54" s="409"/>
      <c r="AD54" s="1112"/>
      <c r="AE54" s="1112"/>
      <c r="AF54" s="1138"/>
      <c r="AG54" s="1139"/>
      <c r="AH54" s="1140"/>
      <c r="AI54" s="1141"/>
      <c r="AJ54" s="1223"/>
      <c r="AK54" s="1142"/>
      <c r="AL54" s="1138"/>
      <c r="AM54" s="1142"/>
      <c r="AN54" s="1138"/>
      <c r="AO54" s="1143"/>
      <c r="AP54" s="1136"/>
      <c r="AQ54" s="1144"/>
      <c r="AR54" s="1145"/>
      <c r="AS54" s="1146"/>
      <c r="AT54" s="1147"/>
      <c r="AU54" s="1148"/>
      <c r="AV54" s="1135"/>
      <c r="AW54" s="1135"/>
      <c r="AX54" s="1149"/>
    </row>
    <row r="55" spans="1:53">
      <c r="A55" s="59">
        <v>45759</v>
      </c>
      <c r="B55" s="1119"/>
      <c r="C55" s="1119"/>
      <c r="D55" s="1119"/>
      <c r="E55" s="1120"/>
      <c r="F55" s="1120"/>
      <c r="G55" s="1120"/>
      <c r="H55" s="1120"/>
      <c r="I55" s="1120"/>
      <c r="J55" s="1120"/>
      <c r="K55" s="1120"/>
      <c r="L55" s="1321"/>
      <c r="M55" s="1331"/>
      <c r="N55" s="1326"/>
      <c r="O55" s="1120"/>
      <c r="P55" s="1120"/>
      <c r="Q55" s="1120"/>
      <c r="R55" s="1120"/>
      <c r="S55" s="1120"/>
      <c r="T55" s="1120"/>
      <c r="U55" s="1121"/>
      <c r="V55" s="1312"/>
      <c r="W55" s="1121"/>
      <c r="X55" s="1342"/>
      <c r="Y55" s="1342"/>
      <c r="Z55" s="1342"/>
      <c r="AA55" s="1342"/>
      <c r="AB55" s="1122"/>
      <c r="AC55" s="408"/>
      <c r="AD55" s="800"/>
      <c r="AE55" s="800"/>
      <c r="AF55" s="1123"/>
      <c r="AG55" s="1124"/>
      <c r="AH55" s="1125"/>
      <c r="AI55" s="1126"/>
      <c r="AJ55" s="1222"/>
      <c r="AK55" s="1127"/>
      <c r="AL55" s="1123"/>
      <c r="AM55" s="1127"/>
      <c r="AN55" s="1123"/>
      <c r="AO55" s="1128"/>
      <c r="AP55" s="1121"/>
      <c r="AQ55" s="1129"/>
      <c r="AR55" s="1130"/>
      <c r="AS55" s="1131"/>
      <c r="AT55" s="849"/>
      <c r="AU55" s="1132"/>
      <c r="AV55" s="1120"/>
      <c r="AW55" s="1120"/>
      <c r="AX55" s="1133"/>
    </row>
    <row r="56" spans="1:53" ht="13.5" thickBot="1">
      <c r="A56" s="63">
        <v>45760</v>
      </c>
      <c r="B56" s="1134"/>
      <c r="C56" s="1134"/>
      <c r="D56" s="1134"/>
      <c r="E56" s="1135"/>
      <c r="F56" s="1135"/>
      <c r="G56" s="1135"/>
      <c r="H56" s="1135"/>
      <c r="I56" s="1135"/>
      <c r="J56" s="1135"/>
      <c r="K56" s="1135"/>
      <c r="L56" s="1320"/>
      <c r="M56" s="1330"/>
      <c r="N56" s="1325"/>
      <c r="O56" s="1135"/>
      <c r="P56" s="1135"/>
      <c r="Q56" s="1135"/>
      <c r="R56" s="1135"/>
      <c r="S56" s="1135"/>
      <c r="T56" s="1135"/>
      <c r="U56" s="1136"/>
      <c r="V56" s="1313"/>
      <c r="W56" s="1136"/>
      <c r="X56" s="1343"/>
      <c r="Y56" s="1343"/>
      <c r="Z56" s="1343"/>
      <c r="AA56" s="1343"/>
      <c r="AB56" s="1137"/>
      <c r="AC56" s="409"/>
      <c r="AD56" s="1112"/>
      <c r="AE56" s="1112"/>
      <c r="AF56" s="1138"/>
      <c r="AG56" s="1139"/>
      <c r="AH56" s="1140"/>
      <c r="AI56" s="1141"/>
      <c r="AJ56" s="1223"/>
      <c r="AK56" s="1142"/>
      <c r="AL56" s="1138"/>
      <c r="AM56" s="1142"/>
      <c r="AN56" s="1138"/>
      <c r="AO56" s="1143"/>
      <c r="AP56" s="1136"/>
      <c r="AQ56" s="1144"/>
      <c r="AR56" s="1145"/>
      <c r="AS56" s="1146"/>
      <c r="AT56" s="1147"/>
      <c r="AU56" s="1148"/>
      <c r="AV56" s="1135"/>
      <c r="AW56" s="1135"/>
      <c r="AX56" s="1149"/>
    </row>
    <row r="57" spans="1:53">
      <c r="A57" s="1150">
        <v>45767</v>
      </c>
      <c r="B57" s="1151"/>
      <c r="C57" s="1151"/>
      <c r="D57" s="1151"/>
      <c r="E57" s="1152"/>
      <c r="F57" s="1152"/>
      <c r="G57" s="1152"/>
      <c r="H57" s="1152"/>
      <c r="I57" s="1152"/>
      <c r="J57" s="1152"/>
      <c r="K57" s="1152"/>
      <c r="L57" s="1322"/>
      <c r="M57" s="1332"/>
      <c r="N57" s="1327"/>
      <c r="O57" s="1152"/>
      <c r="P57" s="1152"/>
      <c r="Q57" s="1152"/>
      <c r="R57" s="1152"/>
      <c r="S57" s="1152"/>
      <c r="T57" s="1152"/>
      <c r="U57" s="1153"/>
      <c r="V57" s="1314"/>
      <c r="W57" s="1153"/>
      <c r="X57" s="1342"/>
      <c r="Y57" s="1342"/>
      <c r="Z57" s="1342"/>
      <c r="AA57" s="1342"/>
      <c r="AB57" s="1154"/>
      <c r="AC57" s="1155"/>
      <c r="AD57" s="1156"/>
      <c r="AE57" s="1156"/>
      <c r="AF57" s="1157"/>
      <c r="AG57" s="1299"/>
      <c r="AH57" s="1158"/>
      <c r="AI57" s="1159"/>
      <c r="AJ57" s="1160"/>
      <c r="AK57" s="1160"/>
      <c r="AL57" s="1157"/>
      <c r="AM57" s="1160"/>
      <c r="AN57" s="1157"/>
      <c r="AO57" s="1161"/>
      <c r="AP57" s="1153"/>
      <c r="AQ57" s="1300"/>
      <c r="AR57" s="1162"/>
      <c r="AS57" s="1163"/>
      <c r="AT57" s="1164"/>
      <c r="AU57" s="1165"/>
      <c r="AV57" s="1152"/>
      <c r="AW57" s="1152"/>
      <c r="AX57" s="1166"/>
      <c r="AY57" s="1167"/>
      <c r="AZ57" s="1167"/>
      <c r="BA57" s="1167"/>
    </row>
    <row r="58" spans="1:53" ht="13.5" thickBot="1">
      <c r="A58" s="1168">
        <v>45768</v>
      </c>
      <c r="B58" s="1169"/>
      <c r="C58" s="1169"/>
      <c r="D58" s="1169"/>
      <c r="E58" s="1170"/>
      <c r="F58" s="1170"/>
      <c r="G58" s="1170"/>
      <c r="H58" s="1170"/>
      <c r="I58" s="1170"/>
      <c r="J58" s="1170"/>
      <c r="K58" s="1170"/>
      <c r="L58" s="1323"/>
      <c r="M58" s="1333"/>
      <c r="N58" s="1328"/>
      <c r="O58" s="1170"/>
      <c r="P58" s="1170"/>
      <c r="Q58" s="1170"/>
      <c r="R58" s="1170"/>
      <c r="S58" s="1170"/>
      <c r="T58" s="1170"/>
      <c r="U58" s="1171"/>
      <c r="V58" s="1315"/>
      <c r="W58" s="1171"/>
      <c r="X58" s="1343"/>
      <c r="Y58" s="1343"/>
      <c r="Z58" s="1343"/>
      <c r="AA58" s="1343"/>
      <c r="AB58" s="1172"/>
      <c r="AC58" s="1173"/>
      <c r="AD58" s="1174"/>
      <c r="AE58" s="1174"/>
      <c r="AF58" s="1175"/>
      <c r="AG58" s="1301"/>
      <c r="AH58" s="1176"/>
      <c r="AI58" s="1177"/>
      <c r="AJ58" s="1178"/>
      <c r="AK58" s="1178"/>
      <c r="AL58" s="1175"/>
      <c r="AM58" s="1178"/>
      <c r="AN58" s="1175"/>
      <c r="AO58" s="1179"/>
      <c r="AP58" s="1171"/>
      <c r="AQ58" s="1302"/>
      <c r="AR58" s="1180"/>
      <c r="AS58" s="1181"/>
      <c r="AT58" s="1182"/>
      <c r="AU58" s="1183"/>
      <c r="AV58" s="1170"/>
      <c r="AW58" s="1170"/>
      <c r="AX58" s="1184"/>
      <c r="AY58" s="1167"/>
      <c r="AZ58" s="1167"/>
      <c r="BA58" s="1167"/>
    </row>
    <row r="59" spans="1:53">
      <c r="A59" s="59">
        <v>45780</v>
      </c>
      <c r="B59" s="1119"/>
      <c r="C59" s="1119"/>
      <c r="D59" s="1119"/>
      <c r="E59" s="1120"/>
      <c r="F59" s="1120"/>
      <c r="G59" s="1120"/>
      <c r="H59" s="1120"/>
      <c r="I59" s="1120"/>
      <c r="J59" s="1120"/>
      <c r="K59" s="1120"/>
      <c r="L59" s="1321"/>
      <c r="M59" s="1331"/>
      <c r="N59" s="1326"/>
      <c r="O59" s="1120"/>
      <c r="P59" s="1120"/>
      <c r="Q59" s="1120"/>
      <c r="R59" s="1120"/>
      <c r="S59" s="1120"/>
      <c r="T59" s="1120"/>
      <c r="U59" s="1121"/>
      <c r="V59" s="1312"/>
      <c r="W59" s="1121"/>
      <c r="X59" s="1342"/>
      <c r="Y59" s="1342"/>
      <c r="Z59" s="1342"/>
      <c r="AA59" s="1342"/>
      <c r="AB59" s="1122"/>
      <c r="AC59" s="408"/>
      <c r="AD59" s="800"/>
      <c r="AE59" s="800"/>
      <c r="AF59" s="1123"/>
      <c r="AG59" s="1124"/>
      <c r="AH59" s="1125"/>
      <c r="AI59" s="1126"/>
      <c r="AJ59" s="1222"/>
      <c r="AK59" s="1127"/>
      <c r="AL59" s="1123"/>
      <c r="AM59" s="1127"/>
      <c r="AN59" s="1123"/>
      <c r="AO59" s="1128"/>
      <c r="AP59" s="1121"/>
      <c r="AQ59" s="1129"/>
      <c r="AR59" s="1130"/>
      <c r="AS59" s="1131"/>
      <c r="AT59" s="849"/>
      <c r="AU59" s="1132"/>
      <c r="AV59" s="1120"/>
      <c r="AW59" s="1120"/>
      <c r="AX59" s="1133"/>
    </row>
    <row r="60" spans="1:53" ht="13.5" thickBot="1">
      <c r="A60" s="63">
        <v>45781</v>
      </c>
      <c r="B60" s="1134"/>
      <c r="C60" s="1134"/>
      <c r="D60" s="1134"/>
      <c r="E60" s="1135"/>
      <c r="F60" s="1135"/>
      <c r="G60" s="1135"/>
      <c r="H60" s="1135"/>
      <c r="I60" s="1135"/>
      <c r="J60" s="1135"/>
      <c r="K60" s="1135"/>
      <c r="L60" s="1320"/>
      <c r="M60" s="1330"/>
      <c r="N60" s="1325"/>
      <c r="O60" s="1135"/>
      <c r="P60" s="1135"/>
      <c r="Q60" s="1135"/>
      <c r="R60" s="1135"/>
      <c r="S60" s="1135"/>
      <c r="T60" s="1135"/>
      <c r="U60" s="1136"/>
      <c r="V60" s="1313"/>
      <c r="W60" s="1136"/>
      <c r="X60" s="1343"/>
      <c r="Y60" s="1343"/>
      <c r="Z60" s="1343"/>
      <c r="AA60" s="1343"/>
      <c r="AB60" s="1137"/>
      <c r="AC60" s="409"/>
      <c r="AD60" s="1112"/>
      <c r="AE60" s="1112"/>
      <c r="AF60" s="1138"/>
      <c r="AG60" s="1139"/>
      <c r="AH60" s="1140"/>
      <c r="AI60" s="1141"/>
      <c r="AJ60" s="1223"/>
      <c r="AK60" s="1142"/>
      <c r="AL60" s="1138"/>
      <c r="AM60" s="1142"/>
      <c r="AN60" s="1138"/>
      <c r="AO60" s="1143"/>
      <c r="AP60" s="1136"/>
      <c r="AQ60" s="1144"/>
      <c r="AR60" s="1145"/>
      <c r="AS60" s="1146"/>
      <c r="AT60" s="1147"/>
      <c r="AU60" s="1148"/>
      <c r="AV60" s="1135"/>
      <c r="AW60" s="1135"/>
      <c r="AX60" s="1149"/>
    </row>
    <row r="61" spans="1:53">
      <c r="A61" s="59">
        <v>45787</v>
      </c>
      <c r="B61" s="1119"/>
      <c r="C61" s="1119"/>
      <c r="D61" s="1119"/>
      <c r="E61" s="1120"/>
      <c r="F61" s="1120"/>
      <c r="G61" s="1120"/>
      <c r="H61" s="1120"/>
      <c r="I61" s="1120"/>
      <c r="J61" s="1120"/>
      <c r="K61" s="1120"/>
      <c r="L61" s="1321"/>
      <c r="M61" s="1331"/>
      <c r="N61" s="1326"/>
      <c r="O61" s="1120"/>
      <c r="P61" s="1120"/>
      <c r="Q61" s="1120"/>
      <c r="R61" s="1120"/>
      <c r="S61" s="1120"/>
      <c r="T61" s="1120"/>
      <c r="U61" s="1121"/>
      <c r="V61" s="1312"/>
      <c r="W61" s="1121"/>
      <c r="X61" s="1342"/>
      <c r="Y61" s="1342"/>
      <c r="Z61" s="1342"/>
      <c r="AA61" s="1342"/>
      <c r="AB61" s="1122"/>
      <c r="AC61" s="408"/>
      <c r="AD61" s="800"/>
      <c r="AE61" s="800"/>
      <c r="AF61" s="1123"/>
      <c r="AG61" s="1124"/>
      <c r="AH61" s="1125"/>
      <c r="AI61" s="1126"/>
      <c r="AJ61" s="1222"/>
      <c r="AK61" s="1127"/>
      <c r="AL61" s="1123"/>
      <c r="AM61" s="1127"/>
      <c r="AN61" s="1123"/>
      <c r="AO61" s="1128"/>
      <c r="AP61" s="1121"/>
      <c r="AQ61" s="1129"/>
      <c r="AR61" s="1130"/>
      <c r="AS61" s="1131"/>
      <c r="AT61" s="849"/>
      <c r="AU61" s="1132"/>
      <c r="AV61" s="1120"/>
      <c r="AW61" s="1120"/>
      <c r="AX61" s="1133"/>
    </row>
    <row r="62" spans="1:53" ht="13.5" thickBot="1">
      <c r="A62" s="63">
        <v>45788</v>
      </c>
      <c r="B62" s="1134"/>
      <c r="C62" s="1134"/>
      <c r="D62" s="1134"/>
      <c r="E62" s="1135"/>
      <c r="F62" s="1135"/>
      <c r="G62" s="1135"/>
      <c r="H62" s="1135"/>
      <c r="I62" s="1135"/>
      <c r="J62" s="1135"/>
      <c r="K62" s="1135"/>
      <c r="L62" s="1320"/>
      <c r="M62" s="1330"/>
      <c r="N62" s="1325"/>
      <c r="O62" s="1135"/>
      <c r="P62" s="1135"/>
      <c r="Q62" s="1135"/>
      <c r="R62" s="1135"/>
      <c r="S62" s="1135"/>
      <c r="T62" s="1135"/>
      <c r="U62" s="1136"/>
      <c r="V62" s="1313"/>
      <c r="W62" s="1136"/>
      <c r="X62" s="1343"/>
      <c r="Y62" s="1343"/>
      <c r="Z62" s="1343"/>
      <c r="AA62" s="1343"/>
      <c r="AB62" s="1137"/>
      <c r="AC62" s="409"/>
      <c r="AD62" s="1112"/>
      <c r="AE62" s="1112"/>
      <c r="AF62" s="1138"/>
      <c r="AG62" s="1139"/>
      <c r="AH62" s="1140"/>
      <c r="AI62" s="1141"/>
      <c r="AJ62" s="1223"/>
      <c r="AK62" s="1142"/>
      <c r="AL62" s="1138"/>
      <c r="AM62" s="1142"/>
      <c r="AN62" s="1138"/>
      <c r="AO62" s="1143"/>
      <c r="AP62" s="1136"/>
      <c r="AQ62" s="1144"/>
      <c r="AR62" s="1145"/>
      <c r="AS62" s="1146"/>
      <c r="AT62" s="1147"/>
      <c r="AU62" s="1148"/>
      <c r="AV62" s="1135"/>
      <c r="AW62" s="1135"/>
      <c r="AX62" s="1149"/>
    </row>
    <row r="63" spans="1:53">
      <c r="A63" s="59">
        <v>45794</v>
      </c>
      <c r="B63" s="1119"/>
      <c r="C63" s="1119"/>
      <c r="D63" s="1119"/>
      <c r="E63" s="1120"/>
      <c r="F63" s="1120"/>
      <c r="G63" s="1120"/>
      <c r="H63" s="1120"/>
      <c r="I63" s="1120"/>
      <c r="J63" s="1120"/>
      <c r="K63" s="1120"/>
      <c r="L63" s="1321"/>
      <c r="M63" s="1331"/>
      <c r="N63" s="1326"/>
      <c r="O63" s="1120"/>
      <c r="P63" s="1120"/>
      <c r="Q63" s="1120"/>
      <c r="R63" s="1120"/>
      <c r="S63" s="1120"/>
      <c r="T63" s="1120"/>
      <c r="U63" s="1121"/>
      <c r="V63" s="1312"/>
      <c r="W63" s="1121"/>
      <c r="X63" s="1342"/>
      <c r="Y63" s="1342"/>
      <c r="Z63" s="1342"/>
      <c r="AA63" s="1342"/>
      <c r="AB63" s="1122"/>
      <c r="AC63" s="408"/>
      <c r="AD63" s="800"/>
      <c r="AE63" s="800"/>
      <c r="AF63" s="1123"/>
      <c r="AG63" s="1124"/>
      <c r="AH63" s="1125"/>
      <c r="AI63" s="1126"/>
      <c r="AJ63" s="1222"/>
      <c r="AK63" s="1127"/>
      <c r="AL63" s="1123"/>
      <c r="AM63" s="1127"/>
      <c r="AN63" s="1123"/>
      <c r="AO63" s="1128"/>
      <c r="AP63" s="1121"/>
      <c r="AQ63" s="1129"/>
      <c r="AR63" s="1130"/>
      <c r="AS63" s="1131"/>
      <c r="AT63" s="849"/>
      <c r="AU63" s="1132"/>
      <c r="AV63" s="1120"/>
      <c r="AW63" s="1120"/>
      <c r="AX63" s="1133"/>
    </row>
    <row r="64" spans="1:53" ht="13.5" thickBot="1">
      <c r="A64" s="63">
        <v>45795</v>
      </c>
      <c r="B64" s="1134"/>
      <c r="C64" s="1134"/>
      <c r="D64" s="1134"/>
      <c r="E64" s="1135"/>
      <c r="F64" s="1135"/>
      <c r="G64" s="1135"/>
      <c r="H64" s="1135"/>
      <c r="I64" s="1135"/>
      <c r="J64" s="1135"/>
      <c r="K64" s="1135"/>
      <c r="L64" s="1320"/>
      <c r="M64" s="1330"/>
      <c r="N64" s="1325"/>
      <c r="O64" s="1135"/>
      <c r="P64" s="1135"/>
      <c r="Q64" s="1135"/>
      <c r="R64" s="1135"/>
      <c r="S64" s="1135"/>
      <c r="T64" s="1135"/>
      <c r="U64" s="1136"/>
      <c r="V64" s="1313"/>
      <c r="W64" s="1136"/>
      <c r="X64" s="1343"/>
      <c r="Y64" s="1343"/>
      <c r="Z64" s="1343"/>
      <c r="AA64" s="1343"/>
      <c r="AB64" s="1137"/>
      <c r="AC64" s="409"/>
      <c r="AD64" s="1112"/>
      <c r="AE64" s="1112"/>
      <c r="AF64" s="1138"/>
      <c r="AG64" s="1139"/>
      <c r="AH64" s="1140"/>
      <c r="AI64" s="1141"/>
      <c r="AJ64" s="1223"/>
      <c r="AK64" s="1142"/>
      <c r="AL64" s="1138"/>
      <c r="AM64" s="1142"/>
      <c r="AN64" s="1138"/>
      <c r="AO64" s="1143"/>
      <c r="AP64" s="1136"/>
      <c r="AQ64" s="1144"/>
      <c r="AR64" s="1145"/>
      <c r="AS64" s="1146"/>
      <c r="AT64" s="1147"/>
      <c r="AU64" s="1148"/>
      <c r="AV64" s="1135"/>
      <c r="AW64" s="1135"/>
      <c r="AX64" s="1149"/>
    </row>
    <row r="65" spans="1:50">
      <c r="A65" s="59">
        <v>45801</v>
      </c>
      <c r="B65" s="1119"/>
      <c r="C65" s="1119"/>
      <c r="D65" s="1119"/>
      <c r="E65" s="1120"/>
      <c r="F65" s="1120"/>
      <c r="G65" s="1120"/>
      <c r="H65" s="1120"/>
      <c r="I65" s="1120"/>
      <c r="J65" s="1120"/>
      <c r="K65" s="1120"/>
      <c r="L65" s="1321"/>
      <c r="M65" s="1331"/>
      <c r="N65" s="1326"/>
      <c r="O65" s="1120"/>
      <c r="P65" s="1120"/>
      <c r="Q65" s="1120"/>
      <c r="R65" s="1120"/>
      <c r="S65" s="1120"/>
      <c r="T65" s="1120"/>
      <c r="U65" s="1121"/>
      <c r="V65" s="1312"/>
      <c r="W65" s="1121"/>
      <c r="X65" s="1342"/>
      <c r="Y65" s="1342"/>
      <c r="Z65" s="1342"/>
      <c r="AA65" s="1342"/>
      <c r="AB65" s="1122"/>
      <c r="AC65" s="408"/>
      <c r="AD65" s="800"/>
      <c r="AE65" s="800"/>
      <c r="AF65" s="1123"/>
      <c r="AG65" s="1124"/>
      <c r="AH65" s="1125"/>
      <c r="AI65" s="1126"/>
      <c r="AJ65" s="1222"/>
      <c r="AK65" s="1127"/>
      <c r="AL65" s="1123"/>
      <c r="AM65" s="1127"/>
      <c r="AN65" s="1123"/>
      <c r="AO65" s="1128"/>
      <c r="AP65" s="1121"/>
      <c r="AQ65" s="1129"/>
      <c r="AR65" s="1130"/>
      <c r="AS65" s="1131"/>
      <c r="AT65" s="849"/>
      <c r="AU65" s="1132"/>
      <c r="AV65" s="1120"/>
      <c r="AW65" s="1120"/>
      <c r="AX65" s="1133"/>
    </row>
    <row r="66" spans="1:50" ht="13.5" thickBot="1">
      <c r="A66" s="63">
        <v>45802</v>
      </c>
      <c r="B66" s="1134"/>
      <c r="C66" s="1134"/>
      <c r="D66" s="1134"/>
      <c r="E66" s="1135"/>
      <c r="F66" s="1135"/>
      <c r="G66" s="1135"/>
      <c r="H66" s="1135"/>
      <c r="I66" s="1135"/>
      <c r="J66" s="1135"/>
      <c r="K66" s="1135"/>
      <c r="L66" s="1320"/>
      <c r="M66" s="1330"/>
      <c r="N66" s="1325"/>
      <c r="O66" s="1135"/>
      <c r="P66" s="1135"/>
      <c r="Q66" s="1135"/>
      <c r="R66" s="1135"/>
      <c r="S66" s="1135"/>
      <c r="T66" s="1135"/>
      <c r="U66" s="1136"/>
      <c r="V66" s="1313"/>
      <c r="W66" s="1136"/>
      <c r="X66" s="1343"/>
      <c r="Y66" s="1343"/>
      <c r="Z66" s="1343"/>
      <c r="AA66" s="1343"/>
      <c r="AB66" s="1137"/>
      <c r="AC66" s="409"/>
      <c r="AD66" s="1112"/>
      <c r="AE66" s="1112"/>
      <c r="AF66" s="1138"/>
      <c r="AG66" s="1139"/>
      <c r="AH66" s="1140"/>
      <c r="AI66" s="1141"/>
      <c r="AJ66" s="1223"/>
      <c r="AK66" s="1142"/>
      <c r="AL66" s="1138"/>
      <c r="AM66" s="1142"/>
      <c r="AN66" s="1138"/>
      <c r="AO66" s="1143"/>
      <c r="AP66" s="1136"/>
      <c r="AQ66" s="1144"/>
      <c r="AR66" s="1145"/>
      <c r="AS66" s="1146"/>
      <c r="AT66" s="1147"/>
      <c r="AU66" s="1148"/>
      <c r="AV66" s="1135"/>
      <c r="AW66" s="1135"/>
      <c r="AX66" s="1149"/>
    </row>
    <row r="67" spans="1:50">
      <c r="A67" s="59">
        <v>45808</v>
      </c>
      <c r="B67" s="1119"/>
      <c r="C67" s="1119"/>
      <c r="D67" s="1119"/>
      <c r="E67" s="1120"/>
      <c r="F67" s="1120"/>
      <c r="G67" s="1120"/>
      <c r="H67" s="1120"/>
      <c r="I67" s="1120"/>
      <c r="J67" s="1120"/>
      <c r="K67" s="1120"/>
      <c r="L67" s="1321"/>
      <c r="M67" s="1331"/>
      <c r="N67" s="1326"/>
      <c r="O67" s="1120"/>
      <c r="P67" s="1120"/>
      <c r="Q67" s="1120"/>
      <c r="R67" s="1120"/>
      <c r="S67" s="1120"/>
      <c r="T67" s="1120"/>
      <c r="U67" s="1121"/>
      <c r="V67" s="1312"/>
      <c r="W67" s="1121"/>
      <c r="X67" s="1342"/>
      <c r="Y67" s="1342"/>
      <c r="Z67" s="1342"/>
      <c r="AA67" s="1342"/>
      <c r="AB67" s="1122"/>
      <c r="AC67" s="408"/>
      <c r="AD67" s="800"/>
      <c r="AE67" s="800"/>
      <c r="AF67" s="1123"/>
      <c r="AG67" s="1124"/>
      <c r="AH67" s="1125"/>
      <c r="AI67" s="1126"/>
      <c r="AJ67" s="1222"/>
      <c r="AK67" s="1127"/>
      <c r="AL67" s="1123"/>
      <c r="AM67" s="1127"/>
      <c r="AN67" s="1123"/>
      <c r="AO67" s="1128"/>
      <c r="AP67" s="1121"/>
      <c r="AQ67" s="1129"/>
      <c r="AR67" s="1130"/>
      <c r="AS67" s="1131"/>
      <c r="AT67" s="849"/>
      <c r="AU67" s="1132"/>
      <c r="AV67" s="1120"/>
      <c r="AW67" s="1120"/>
      <c r="AX67" s="1133"/>
    </row>
    <row r="68" spans="1:50" ht="13.5" thickBot="1">
      <c r="A68" s="63">
        <v>45809</v>
      </c>
      <c r="B68" s="1134"/>
      <c r="C68" s="1134"/>
      <c r="D68" s="1134"/>
      <c r="E68" s="1135"/>
      <c r="F68" s="1135"/>
      <c r="G68" s="1135"/>
      <c r="H68" s="1135"/>
      <c r="I68" s="1135"/>
      <c r="J68" s="1135"/>
      <c r="K68" s="1135"/>
      <c r="L68" s="1320"/>
      <c r="M68" s="1330"/>
      <c r="N68" s="1325"/>
      <c r="O68" s="1135"/>
      <c r="P68" s="1135"/>
      <c r="Q68" s="1135"/>
      <c r="R68" s="1135"/>
      <c r="S68" s="1135"/>
      <c r="T68" s="1135"/>
      <c r="U68" s="1136"/>
      <c r="V68" s="1313"/>
      <c r="W68" s="1136"/>
      <c r="X68" s="1343"/>
      <c r="Y68" s="1343"/>
      <c r="Z68" s="1343"/>
      <c r="AA68" s="1343"/>
      <c r="AB68" s="1137"/>
      <c r="AC68" s="409"/>
      <c r="AD68" s="1112"/>
      <c r="AE68" s="1112"/>
      <c r="AF68" s="1138"/>
      <c r="AG68" s="1139"/>
      <c r="AH68" s="1140"/>
      <c r="AI68" s="1141"/>
      <c r="AJ68" s="1223"/>
      <c r="AK68" s="1142"/>
      <c r="AL68" s="1138"/>
      <c r="AM68" s="1142"/>
      <c r="AN68" s="1138"/>
      <c r="AO68" s="1143"/>
      <c r="AP68" s="1136"/>
      <c r="AQ68" s="1144"/>
      <c r="AR68" s="1145"/>
      <c r="AS68" s="1146"/>
      <c r="AT68" s="1147"/>
      <c r="AU68" s="1148"/>
      <c r="AV68" s="1135"/>
      <c r="AW68" s="1135"/>
      <c r="AX68" s="1149"/>
    </row>
    <row r="69" spans="1:50">
      <c r="A69" s="59">
        <v>45815</v>
      </c>
      <c r="B69" s="1119"/>
      <c r="C69" s="1119"/>
      <c r="D69" s="1119"/>
      <c r="E69" s="1120"/>
      <c r="F69" s="1120"/>
      <c r="G69" s="1120"/>
      <c r="H69" s="1120"/>
      <c r="I69" s="1120"/>
      <c r="J69" s="1120"/>
      <c r="K69" s="1120"/>
      <c r="L69" s="1321"/>
      <c r="M69" s="1331"/>
      <c r="N69" s="1326"/>
      <c r="O69" s="1120"/>
      <c r="P69" s="1120"/>
      <c r="Q69" s="1120"/>
      <c r="R69" s="1120"/>
      <c r="S69" s="1120"/>
      <c r="T69" s="1120"/>
      <c r="U69" s="1121"/>
      <c r="V69" s="1312"/>
      <c r="W69" s="1121"/>
      <c r="X69" s="1342"/>
      <c r="Y69" s="1342"/>
      <c r="Z69" s="1342"/>
      <c r="AA69" s="1342"/>
      <c r="AB69" s="1122"/>
      <c r="AC69" s="408"/>
      <c r="AD69" s="800"/>
      <c r="AE69" s="800"/>
      <c r="AF69" s="1123"/>
      <c r="AG69" s="1124"/>
      <c r="AH69" s="1125"/>
      <c r="AI69" s="1126"/>
      <c r="AJ69" s="1222"/>
      <c r="AK69" s="1127"/>
      <c r="AL69" s="1123"/>
      <c r="AM69" s="1127"/>
      <c r="AN69" s="1123"/>
      <c r="AO69" s="1128"/>
      <c r="AP69" s="1121"/>
      <c r="AQ69" s="1129"/>
      <c r="AR69" s="1130"/>
      <c r="AS69" s="1131"/>
      <c r="AT69" s="849"/>
      <c r="AU69" s="1132"/>
      <c r="AV69" s="1120"/>
      <c r="AW69" s="1120"/>
      <c r="AX69" s="1133"/>
    </row>
    <row r="70" spans="1:50" ht="13.5" thickBot="1">
      <c r="A70" s="63">
        <v>45816</v>
      </c>
      <c r="B70" s="1134"/>
      <c r="C70" s="1134"/>
      <c r="D70" s="1134"/>
      <c r="E70" s="1135"/>
      <c r="F70" s="1135"/>
      <c r="G70" s="1135"/>
      <c r="H70" s="1135"/>
      <c r="I70" s="1135"/>
      <c r="J70" s="1135"/>
      <c r="K70" s="1135"/>
      <c r="L70" s="1320"/>
      <c r="M70" s="1330"/>
      <c r="N70" s="1325"/>
      <c r="O70" s="1135"/>
      <c r="P70" s="1135"/>
      <c r="Q70" s="1135"/>
      <c r="R70" s="1135"/>
      <c r="S70" s="1135"/>
      <c r="T70" s="1135"/>
      <c r="U70" s="1136"/>
      <c r="V70" s="1313"/>
      <c r="W70" s="1136"/>
      <c r="X70" s="1343"/>
      <c r="Y70" s="1343"/>
      <c r="Z70" s="1343"/>
      <c r="AA70" s="1343"/>
      <c r="AB70" s="1137"/>
      <c r="AC70" s="409"/>
      <c r="AD70" s="1112"/>
      <c r="AE70" s="1112"/>
      <c r="AF70" s="1138"/>
      <c r="AG70" s="1139"/>
      <c r="AH70" s="1140"/>
      <c r="AI70" s="1141"/>
      <c r="AJ70" s="1223"/>
      <c r="AK70" s="1142"/>
      <c r="AL70" s="1138"/>
      <c r="AM70" s="1142"/>
      <c r="AN70" s="1138"/>
      <c r="AO70" s="1143"/>
      <c r="AP70" s="1136"/>
      <c r="AQ70" s="1144"/>
      <c r="AR70" s="1145"/>
      <c r="AS70" s="1146"/>
      <c r="AT70" s="1147"/>
      <c r="AU70" s="1148"/>
      <c r="AV70" s="1135"/>
      <c r="AW70" s="1135"/>
      <c r="AX70" s="1149"/>
    </row>
    <row r="71" spans="1:50">
      <c r="A71" s="59">
        <v>45822</v>
      </c>
      <c r="B71" s="1119"/>
      <c r="C71" s="1119"/>
      <c r="D71" s="1119"/>
      <c r="E71" s="1120"/>
      <c r="F71" s="1120"/>
      <c r="G71" s="1120"/>
      <c r="H71" s="1120"/>
      <c r="I71" s="1120"/>
      <c r="J71" s="1120"/>
      <c r="K71" s="1120"/>
      <c r="L71" s="1321"/>
      <c r="M71" s="1331"/>
      <c r="N71" s="1326"/>
      <c r="O71" s="1120"/>
      <c r="P71" s="1120"/>
      <c r="Q71" s="1120"/>
      <c r="R71" s="1120"/>
      <c r="S71" s="1120"/>
      <c r="T71" s="1120"/>
      <c r="U71" s="1121"/>
      <c r="V71" s="1312"/>
      <c r="W71" s="1121"/>
      <c r="X71" s="1342"/>
      <c r="Y71" s="1342"/>
      <c r="Z71" s="1342"/>
      <c r="AA71" s="1342"/>
      <c r="AB71" s="1122"/>
      <c r="AC71" s="408"/>
      <c r="AD71" s="800"/>
      <c r="AE71" s="800"/>
      <c r="AF71" s="1123"/>
      <c r="AG71" s="1124"/>
      <c r="AH71" s="1125"/>
      <c r="AI71" s="1126"/>
      <c r="AJ71" s="1222"/>
      <c r="AK71" s="1127"/>
      <c r="AL71" s="1123"/>
      <c r="AM71" s="1127"/>
      <c r="AN71" s="1123"/>
      <c r="AO71" s="1128"/>
      <c r="AP71" s="1121"/>
      <c r="AQ71" s="1129"/>
      <c r="AR71" s="1130"/>
      <c r="AS71" s="1131"/>
      <c r="AT71" s="849"/>
      <c r="AU71" s="1132"/>
      <c r="AV71" s="1120"/>
      <c r="AW71" s="1120"/>
      <c r="AX71" s="1133"/>
    </row>
    <row r="72" spans="1:50" ht="13.5" thickBot="1">
      <c r="A72" s="63">
        <v>45823</v>
      </c>
      <c r="B72" s="1134"/>
      <c r="C72" s="1134"/>
      <c r="D72" s="1134"/>
      <c r="E72" s="1135"/>
      <c r="F72" s="1135"/>
      <c r="G72" s="1135"/>
      <c r="H72" s="1135"/>
      <c r="I72" s="1135"/>
      <c r="J72" s="1135"/>
      <c r="K72" s="1135"/>
      <c r="L72" s="1320"/>
      <c r="M72" s="1330"/>
      <c r="N72" s="1325"/>
      <c r="O72" s="1135"/>
      <c r="P72" s="1135"/>
      <c r="Q72" s="1135"/>
      <c r="R72" s="1135"/>
      <c r="S72" s="1135"/>
      <c r="T72" s="1135"/>
      <c r="U72" s="1136"/>
      <c r="V72" s="1313"/>
      <c r="W72" s="1136"/>
      <c r="X72" s="1343"/>
      <c r="Y72" s="1343"/>
      <c r="Z72" s="1343"/>
      <c r="AA72" s="1343"/>
      <c r="AB72" s="1137"/>
      <c r="AC72" s="409"/>
      <c r="AD72" s="1112"/>
      <c r="AE72" s="1112"/>
      <c r="AF72" s="1138"/>
      <c r="AG72" s="1139"/>
      <c r="AH72" s="1140"/>
      <c r="AI72" s="1141"/>
      <c r="AJ72" s="1223"/>
      <c r="AK72" s="1142"/>
      <c r="AL72" s="1138"/>
      <c r="AM72" s="1142"/>
      <c r="AN72" s="1138"/>
      <c r="AO72" s="1143"/>
      <c r="AP72" s="1136"/>
      <c r="AQ72" s="1144"/>
      <c r="AR72" s="1145"/>
      <c r="AS72" s="1146"/>
      <c r="AT72" s="1147"/>
      <c r="AU72" s="1148"/>
      <c r="AV72" s="1135"/>
      <c r="AW72" s="1135"/>
      <c r="AX72" s="1149"/>
    </row>
    <row r="73" spans="1:50">
      <c r="A73" s="59">
        <v>45829</v>
      </c>
      <c r="B73" s="1119"/>
      <c r="C73" s="1119"/>
      <c r="D73" s="1119"/>
      <c r="E73" s="1120"/>
      <c r="F73" s="1120"/>
      <c r="G73" s="1120"/>
      <c r="H73" s="1120"/>
      <c r="I73" s="1120"/>
      <c r="J73" s="1120"/>
      <c r="K73" s="1120"/>
      <c r="L73" s="1321"/>
      <c r="M73" s="1331"/>
      <c r="N73" s="1326"/>
      <c r="O73" s="1120"/>
      <c r="P73" s="1120"/>
      <c r="Q73" s="1120"/>
      <c r="R73" s="1120"/>
      <c r="S73" s="1120"/>
      <c r="T73" s="1120"/>
      <c r="U73" s="1121"/>
      <c r="V73" s="1312"/>
      <c r="W73" s="1121"/>
      <c r="X73" s="1342"/>
      <c r="Y73" s="1342"/>
      <c r="Z73" s="1342"/>
      <c r="AA73" s="1342"/>
      <c r="AB73" s="1122"/>
      <c r="AC73" s="408"/>
      <c r="AD73" s="800"/>
      <c r="AE73" s="800"/>
      <c r="AF73" s="1123"/>
      <c r="AG73" s="1124"/>
      <c r="AH73" s="1125"/>
      <c r="AI73" s="1126"/>
      <c r="AJ73" s="1222"/>
      <c r="AK73" s="1127"/>
      <c r="AL73" s="1123"/>
      <c r="AM73" s="1127"/>
      <c r="AN73" s="1123"/>
      <c r="AO73" s="1128"/>
      <c r="AP73" s="1121"/>
      <c r="AQ73" s="1129"/>
      <c r="AR73" s="1130"/>
      <c r="AS73" s="1131"/>
      <c r="AT73" s="849"/>
      <c r="AU73" s="1132"/>
      <c r="AV73" s="1120"/>
      <c r="AW73" s="1120"/>
      <c r="AX73" s="1133"/>
    </row>
    <row r="74" spans="1:50" ht="13.5" thickBot="1">
      <c r="A74" s="63">
        <v>45830</v>
      </c>
      <c r="B74" s="1134"/>
      <c r="C74" s="1134"/>
      <c r="D74" s="1134"/>
      <c r="E74" s="1135"/>
      <c r="F74" s="1135"/>
      <c r="G74" s="1135"/>
      <c r="H74" s="1135"/>
      <c r="I74" s="1135"/>
      <c r="J74" s="1135"/>
      <c r="K74" s="1135"/>
      <c r="L74" s="1320"/>
      <c r="M74" s="1330"/>
      <c r="N74" s="1325"/>
      <c r="O74" s="1135"/>
      <c r="P74" s="1135"/>
      <c r="Q74" s="1135"/>
      <c r="R74" s="1135"/>
      <c r="S74" s="1135"/>
      <c r="T74" s="1135"/>
      <c r="U74" s="1136"/>
      <c r="V74" s="1313"/>
      <c r="W74" s="1136"/>
      <c r="X74" s="1343"/>
      <c r="Y74" s="1343"/>
      <c r="Z74" s="1343"/>
      <c r="AA74" s="1343"/>
      <c r="AB74" s="1137"/>
      <c r="AC74" s="409"/>
      <c r="AD74" s="1112"/>
      <c r="AE74" s="1112"/>
      <c r="AF74" s="1138"/>
      <c r="AG74" s="1139"/>
      <c r="AH74" s="1140"/>
      <c r="AI74" s="1141"/>
      <c r="AJ74" s="1223"/>
      <c r="AK74" s="1142"/>
      <c r="AL74" s="1138"/>
      <c r="AM74" s="1142"/>
      <c r="AN74" s="1138"/>
      <c r="AO74" s="1143"/>
      <c r="AP74" s="1136"/>
      <c r="AQ74" s="1144"/>
      <c r="AR74" s="1145"/>
      <c r="AS74" s="1146"/>
      <c r="AT74" s="1147"/>
      <c r="AU74" s="1148"/>
      <c r="AV74" s="1135"/>
      <c r="AW74" s="1135"/>
      <c r="AX74" s="1149"/>
    </row>
    <row r="75" spans="1:50">
      <c r="A75" s="59">
        <v>45836</v>
      </c>
      <c r="B75" s="1119"/>
      <c r="C75" s="1119"/>
      <c r="D75" s="1119"/>
      <c r="E75" s="1120"/>
      <c r="F75" s="1120"/>
      <c r="G75" s="1120"/>
      <c r="H75" s="1120"/>
      <c r="I75" s="1120"/>
      <c r="J75" s="1120"/>
      <c r="K75" s="1120"/>
      <c r="L75" s="1321"/>
      <c r="M75" s="1331"/>
      <c r="N75" s="1326"/>
      <c r="O75" s="1120"/>
      <c r="P75" s="1120"/>
      <c r="Q75" s="1120"/>
      <c r="R75" s="1120"/>
      <c r="S75" s="1120"/>
      <c r="T75" s="1120"/>
      <c r="U75" s="1121"/>
      <c r="V75" s="1312"/>
      <c r="W75" s="1121"/>
      <c r="X75" s="1342"/>
      <c r="Y75" s="1342"/>
      <c r="Z75" s="1342"/>
      <c r="AA75" s="1342"/>
      <c r="AB75" s="1122"/>
      <c r="AC75" s="408"/>
      <c r="AD75" s="800"/>
      <c r="AE75" s="800"/>
      <c r="AF75" s="1123"/>
      <c r="AG75" s="1124"/>
      <c r="AH75" s="1125"/>
      <c r="AI75" s="1126"/>
      <c r="AJ75" s="1222"/>
      <c r="AK75" s="1127"/>
      <c r="AL75" s="1123"/>
      <c r="AM75" s="1127"/>
      <c r="AN75" s="1123"/>
      <c r="AO75" s="1128"/>
      <c r="AP75" s="1121"/>
      <c r="AQ75" s="1129"/>
      <c r="AR75" s="1130"/>
      <c r="AS75" s="1131"/>
      <c r="AT75" s="849"/>
      <c r="AU75" s="1132"/>
      <c r="AV75" s="1120"/>
      <c r="AW75" s="1120"/>
      <c r="AX75" s="1133"/>
    </row>
    <row r="76" spans="1:50" ht="13.5" thickBot="1">
      <c r="A76" s="63">
        <v>45837</v>
      </c>
      <c r="B76" s="1134"/>
      <c r="C76" s="1134"/>
      <c r="D76" s="1134"/>
      <c r="E76" s="1135"/>
      <c r="F76" s="1135"/>
      <c r="G76" s="1135"/>
      <c r="H76" s="1135"/>
      <c r="I76" s="1135"/>
      <c r="J76" s="1135"/>
      <c r="K76" s="1135"/>
      <c r="L76" s="1320"/>
      <c r="M76" s="1330"/>
      <c r="N76" s="1325"/>
      <c r="O76" s="1135"/>
      <c r="P76" s="1135"/>
      <c r="Q76" s="1135"/>
      <c r="R76" s="1135"/>
      <c r="S76" s="1135"/>
      <c r="T76" s="1135"/>
      <c r="U76" s="1136"/>
      <c r="V76" s="1313"/>
      <c r="W76" s="1136"/>
      <c r="X76" s="1343"/>
      <c r="Y76" s="1343"/>
      <c r="Z76" s="1343"/>
      <c r="AA76" s="1343"/>
      <c r="AB76" s="1137"/>
      <c r="AC76" s="409"/>
      <c r="AD76" s="1112"/>
      <c r="AE76" s="1112"/>
      <c r="AF76" s="1138"/>
      <c r="AG76" s="1139"/>
      <c r="AH76" s="1140"/>
      <c r="AI76" s="1141"/>
      <c r="AJ76" s="1223"/>
      <c r="AK76" s="1142"/>
      <c r="AL76" s="1138"/>
      <c r="AM76" s="1142"/>
      <c r="AN76" s="1138"/>
      <c r="AO76" s="1143"/>
      <c r="AP76" s="1136"/>
      <c r="AQ76" s="1144"/>
      <c r="AR76" s="1145"/>
      <c r="AS76" s="1146"/>
      <c r="AT76" s="1147"/>
      <c r="AU76" s="1148"/>
      <c r="AV76" s="1135"/>
      <c r="AW76" s="1135"/>
      <c r="AX76" s="1149"/>
    </row>
    <row r="77" spans="1:50">
      <c r="A77" s="59">
        <v>45843</v>
      </c>
      <c r="B77" s="1119"/>
      <c r="C77" s="1119"/>
      <c r="D77" s="1119"/>
      <c r="E77" s="1120"/>
      <c r="F77" s="1120"/>
      <c r="G77" s="1120"/>
      <c r="H77" s="1120"/>
      <c r="I77" s="1120"/>
      <c r="J77" s="1120"/>
      <c r="K77" s="1120"/>
      <c r="L77" s="1321"/>
      <c r="M77" s="1331"/>
      <c r="N77" s="1326"/>
      <c r="O77" s="1120"/>
      <c r="P77" s="1120"/>
      <c r="Q77" s="1120"/>
      <c r="R77" s="1120"/>
      <c r="S77" s="1120"/>
      <c r="T77" s="1120"/>
      <c r="U77" s="1121"/>
      <c r="V77" s="1312"/>
      <c r="W77" s="1121"/>
      <c r="X77" s="1342"/>
      <c r="Y77" s="1342"/>
      <c r="Z77" s="1342"/>
      <c r="AA77" s="1342"/>
      <c r="AB77" s="1122"/>
      <c r="AC77" s="408"/>
      <c r="AD77" s="800"/>
      <c r="AE77" s="800"/>
      <c r="AF77" s="1123"/>
      <c r="AG77" s="1124"/>
      <c r="AH77" s="1125"/>
      <c r="AI77" s="1126"/>
      <c r="AJ77" s="1222"/>
      <c r="AK77" s="1127"/>
      <c r="AL77" s="1123"/>
      <c r="AM77" s="1127"/>
      <c r="AN77" s="1123"/>
      <c r="AO77" s="1128"/>
      <c r="AP77" s="1121"/>
      <c r="AQ77" s="1129"/>
      <c r="AR77" s="1130"/>
      <c r="AS77" s="1131"/>
      <c r="AT77" s="849"/>
      <c r="AU77" s="1132"/>
      <c r="AV77" s="1120"/>
      <c r="AW77" s="1120"/>
      <c r="AX77" s="1133"/>
    </row>
    <row r="78" spans="1:50" ht="13.5" thickBot="1">
      <c r="A78" s="63">
        <v>45844</v>
      </c>
      <c r="B78" s="1134"/>
      <c r="C78" s="1134"/>
      <c r="D78" s="1134"/>
      <c r="E78" s="1135"/>
      <c r="F78" s="1135"/>
      <c r="G78" s="1135"/>
      <c r="H78" s="1135"/>
      <c r="I78" s="1135"/>
      <c r="J78" s="1135"/>
      <c r="K78" s="1135"/>
      <c r="L78" s="1320"/>
      <c r="M78" s="1330"/>
      <c r="N78" s="1325"/>
      <c r="O78" s="1135"/>
      <c r="P78" s="1135"/>
      <c r="Q78" s="1135"/>
      <c r="R78" s="1135"/>
      <c r="S78" s="1135"/>
      <c r="T78" s="1135"/>
      <c r="U78" s="1136"/>
      <c r="V78" s="1313"/>
      <c r="W78" s="1136"/>
      <c r="X78" s="1343"/>
      <c r="Y78" s="1343"/>
      <c r="Z78" s="1343"/>
      <c r="AA78" s="1343"/>
      <c r="AB78" s="1137"/>
      <c r="AC78" s="409"/>
      <c r="AD78" s="1112"/>
      <c r="AE78" s="1112"/>
      <c r="AF78" s="1138"/>
      <c r="AG78" s="1139"/>
      <c r="AH78" s="1140"/>
      <c r="AI78" s="1141"/>
      <c r="AJ78" s="1223"/>
      <c r="AK78" s="1142"/>
      <c r="AL78" s="1138"/>
      <c r="AM78" s="1142"/>
      <c r="AN78" s="1138"/>
      <c r="AO78" s="1143"/>
      <c r="AP78" s="1136"/>
      <c r="AQ78" s="1144"/>
      <c r="AR78" s="1145"/>
      <c r="AS78" s="1146"/>
      <c r="AT78" s="1147"/>
      <c r="AU78" s="1148"/>
      <c r="AV78" s="1135"/>
      <c r="AW78" s="1135"/>
      <c r="AX78" s="1149"/>
    </row>
    <row r="79" spans="1:50">
      <c r="A79" s="35"/>
      <c r="B79" s="52"/>
      <c r="E79" s="31"/>
      <c r="I79" s="285"/>
      <c r="L79" s="31"/>
      <c r="R79" s="285"/>
      <c r="U79" s="827"/>
      <c r="W79" s="828"/>
      <c r="X79" s="307"/>
      <c r="AD79" s="827"/>
      <c r="AF79" s="836"/>
      <c r="AG79" s="1224"/>
      <c r="AJ79" s="1224"/>
      <c r="AO79" s="830"/>
      <c r="AP79" s="828"/>
      <c r="AQ79" s="1225"/>
      <c r="AR79" s="830"/>
      <c r="AT79" s="827"/>
      <c r="AU79" s="31"/>
    </row>
    <row r="80" spans="1:50">
      <c r="A80" s="35"/>
      <c r="B80" s="52"/>
      <c r="E80" s="31"/>
      <c r="I80" s="285"/>
      <c r="L80" s="31"/>
      <c r="R80" s="285"/>
      <c r="U80" s="827"/>
      <c r="W80" s="828"/>
      <c r="X80" s="307"/>
      <c r="AD80" s="827"/>
      <c r="AF80" s="836"/>
      <c r="AG80" s="1224"/>
      <c r="AJ80" s="1224"/>
      <c r="AO80" s="830"/>
      <c r="AP80" s="828"/>
      <c r="AQ80" s="1225"/>
      <c r="AR80" s="830"/>
      <c r="AT80" s="827"/>
      <c r="AU80" s="31"/>
    </row>
    <row r="81" spans="1:47">
      <c r="A81" s="35"/>
      <c r="B81" s="52"/>
      <c r="E81" s="31"/>
      <c r="I81" s="285"/>
      <c r="L81" s="31"/>
      <c r="R81" s="285"/>
      <c r="U81" s="827"/>
      <c r="W81" s="828"/>
      <c r="X81" s="307"/>
      <c r="AD81" s="827"/>
      <c r="AF81" s="836"/>
      <c r="AG81" s="1224"/>
      <c r="AJ81" s="1224"/>
      <c r="AO81" s="830"/>
      <c r="AP81" s="828"/>
      <c r="AQ81" s="1225"/>
      <c r="AR81" s="830"/>
      <c r="AT81" s="827"/>
      <c r="AU81" s="31"/>
    </row>
    <row r="82" spans="1:47">
      <c r="A82" s="35"/>
      <c r="B82" s="52"/>
      <c r="E82" s="31"/>
      <c r="I82" s="285"/>
      <c r="L82" s="31"/>
      <c r="R82" s="285"/>
      <c r="U82" s="827"/>
      <c r="W82" s="828"/>
      <c r="X82" s="307"/>
      <c r="AD82" s="827"/>
      <c r="AF82" s="836"/>
      <c r="AG82" s="1224"/>
      <c r="AJ82" s="1224"/>
      <c r="AO82" s="830"/>
      <c r="AP82" s="828"/>
      <c r="AQ82" s="1225"/>
      <c r="AR82" s="830"/>
      <c r="AT82" s="827"/>
      <c r="AU82" s="31"/>
    </row>
    <row r="83" spans="1:47">
      <c r="A83" s="35"/>
      <c r="B83" s="52"/>
      <c r="E83" s="31"/>
      <c r="I83" s="285"/>
      <c r="L83" s="31"/>
      <c r="R83" s="285"/>
      <c r="U83" s="827"/>
      <c r="W83" s="828"/>
      <c r="X83" s="307"/>
      <c r="AD83" s="827"/>
      <c r="AF83" s="836"/>
      <c r="AG83" s="1224"/>
      <c r="AJ83" s="1224"/>
      <c r="AO83" s="830"/>
      <c r="AP83" s="828"/>
      <c r="AQ83" s="1225"/>
      <c r="AR83" s="830"/>
      <c r="AT83" s="827"/>
      <c r="AU83" s="31"/>
    </row>
    <row r="84" spans="1:47">
      <c r="A84" s="35"/>
      <c r="B84" s="52"/>
      <c r="E84" s="31"/>
      <c r="I84" s="285"/>
      <c r="L84" s="31"/>
      <c r="R84" s="285"/>
      <c r="U84" s="827"/>
      <c r="W84" s="828"/>
      <c r="X84" s="307"/>
      <c r="AD84" s="827"/>
      <c r="AF84" s="836"/>
      <c r="AG84" s="1224"/>
      <c r="AJ84" s="1224"/>
      <c r="AO84" s="830"/>
      <c r="AP84" s="828"/>
      <c r="AQ84" s="1225"/>
      <c r="AR84" s="830"/>
      <c r="AT84" s="827"/>
      <c r="AU84" s="31"/>
    </row>
    <row r="85" spans="1:47">
      <c r="A85" s="35"/>
      <c r="B85" s="52"/>
      <c r="E85" s="31"/>
      <c r="I85" s="285"/>
      <c r="L85" s="31"/>
      <c r="R85" s="285"/>
      <c r="U85" s="827"/>
      <c r="W85" s="828"/>
      <c r="X85" s="307"/>
      <c r="AD85" s="827"/>
      <c r="AF85" s="836"/>
      <c r="AG85" s="1224"/>
      <c r="AJ85" s="1224"/>
      <c r="AO85" s="830"/>
      <c r="AP85" s="828"/>
      <c r="AQ85" s="1225"/>
      <c r="AR85" s="830"/>
      <c r="AT85" s="827"/>
      <c r="AU85" s="31"/>
    </row>
    <row r="86" spans="1:47">
      <c r="A86" s="35"/>
      <c r="B86" s="52"/>
      <c r="E86" s="31"/>
      <c r="I86" s="285"/>
      <c r="L86" s="31"/>
      <c r="R86" s="285"/>
      <c r="U86" s="827"/>
      <c r="W86" s="828"/>
      <c r="X86" s="307"/>
      <c r="AD86" s="827"/>
      <c r="AF86" s="836"/>
      <c r="AG86" s="1224"/>
      <c r="AJ86" s="1224"/>
      <c r="AO86" s="830"/>
      <c r="AP86" s="828"/>
      <c r="AQ86" s="1225"/>
      <c r="AR86" s="830"/>
      <c r="AT86" s="827"/>
      <c r="AU86" s="31"/>
    </row>
    <row r="87" spans="1:47">
      <c r="A87" s="35"/>
      <c r="B87" s="52"/>
      <c r="E87" s="31"/>
      <c r="I87" s="285"/>
      <c r="L87" s="31"/>
      <c r="R87" s="285"/>
      <c r="U87" s="827"/>
      <c r="W87" s="828"/>
      <c r="X87" s="307"/>
      <c r="AD87" s="827"/>
      <c r="AF87" s="836"/>
      <c r="AG87" s="1224"/>
      <c r="AJ87" s="1224"/>
      <c r="AO87" s="830"/>
      <c r="AP87" s="828"/>
      <c r="AQ87" s="1225"/>
      <c r="AR87" s="830"/>
      <c r="AT87" s="827"/>
      <c r="AU87" s="31"/>
    </row>
    <row r="88" spans="1:47">
      <c r="A88" s="35"/>
      <c r="B88" s="52"/>
      <c r="E88" s="31"/>
      <c r="I88" s="285"/>
      <c r="L88" s="31"/>
      <c r="R88" s="285"/>
      <c r="U88" s="827"/>
      <c r="W88" s="828"/>
      <c r="X88" s="307"/>
      <c r="AD88" s="827"/>
      <c r="AF88" s="836"/>
      <c r="AG88" s="1224"/>
      <c r="AJ88" s="1224"/>
      <c r="AO88" s="830"/>
      <c r="AP88" s="828"/>
      <c r="AQ88" s="1225"/>
      <c r="AR88" s="830"/>
      <c r="AT88" s="827"/>
      <c r="AU88" s="31"/>
    </row>
    <row r="89" spans="1:47">
      <c r="A89" s="35"/>
      <c r="B89" s="52"/>
      <c r="E89" s="31"/>
      <c r="I89" s="285"/>
      <c r="L89" s="31"/>
      <c r="R89" s="285"/>
      <c r="U89" s="827"/>
      <c r="W89" s="828"/>
      <c r="X89" s="307"/>
      <c r="AD89" s="827"/>
      <c r="AF89" s="836"/>
      <c r="AG89" s="1224"/>
      <c r="AJ89" s="1224"/>
      <c r="AO89" s="830"/>
      <c r="AP89" s="828"/>
      <c r="AQ89" s="1225"/>
      <c r="AR89" s="830"/>
      <c r="AT89" s="827"/>
      <c r="AU89" s="31"/>
    </row>
    <row r="90" spans="1:47">
      <c r="A90" s="35"/>
      <c r="B90" s="52"/>
      <c r="E90" s="31"/>
      <c r="I90" s="285"/>
      <c r="L90" s="31"/>
      <c r="R90" s="285"/>
      <c r="U90" s="827"/>
      <c r="W90" s="828"/>
      <c r="X90" s="307"/>
      <c r="AD90" s="827"/>
      <c r="AF90" s="836"/>
      <c r="AG90" s="1224"/>
      <c r="AJ90" s="1224"/>
      <c r="AO90" s="830"/>
      <c r="AP90" s="828"/>
      <c r="AQ90" s="1225"/>
      <c r="AR90" s="830"/>
      <c r="AT90" s="827"/>
      <c r="AU90" s="31"/>
    </row>
    <row r="91" spans="1:47">
      <c r="A91" s="35"/>
      <c r="B91" s="52"/>
      <c r="E91" s="31"/>
      <c r="I91" s="285"/>
      <c r="L91" s="31"/>
      <c r="R91" s="285"/>
      <c r="U91" s="827"/>
      <c r="W91" s="828"/>
      <c r="X91" s="307"/>
      <c r="AD91" s="827"/>
      <c r="AF91" s="836"/>
      <c r="AG91" s="1224"/>
      <c r="AJ91" s="1224"/>
      <c r="AO91" s="830"/>
      <c r="AP91" s="828"/>
      <c r="AQ91" s="1225"/>
      <c r="AR91" s="830"/>
      <c r="AT91" s="827"/>
      <c r="AU91" s="31"/>
    </row>
  </sheetData>
  <sheetProtection selectLockedCells="1" selectUnlockedCells="1"/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BJ83"/>
  <sheetViews>
    <sheetView topLeftCell="J1" zoomScale="86" zoomScaleNormal="86" workbookViewId="0">
      <selection activeCell="AB31" sqref="AB31"/>
    </sheetView>
  </sheetViews>
  <sheetFormatPr defaultRowHeight="12.75"/>
  <cols>
    <col min="2" max="2" width="17.140625" customWidth="1"/>
    <col min="3" max="3" width="73.85546875" customWidth="1"/>
    <col min="4" max="4" width="26.28515625" customWidth="1"/>
    <col min="5" max="5" width="11.140625" customWidth="1"/>
    <col min="10" max="10" width="9.140625" customWidth="1"/>
    <col min="11" max="11" width="3.140625" customWidth="1"/>
    <col min="12" max="12" width="4.5703125" customWidth="1"/>
    <col min="13" max="13" width="29.7109375" customWidth="1"/>
    <col min="14" max="15" width="9" style="318" customWidth="1"/>
    <col min="16" max="16" width="2.28515625" style="318" customWidth="1"/>
    <col min="17" max="17" width="2.42578125" customWidth="1"/>
    <col min="18" max="18" width="4.5703125" customWidth="1"/>
    <col min="19" max="19" width="25.7109375" customWidth="1"/>
    <col min="20" max="21" width="9" style="318" customWidth="1"/>
    <col min="22" max="22" width="4.42578125" customWidth="1"/>
    <col min="23" max="23" width="3" customWidth="1"/>
    <col min="24" max="24" width="5" customWidth="1"/>
    <col min="25" max="25" width="24.28515625" customWidth="1"/>
    <col min="26" max="26" width="11.5703125" customWidth="1"/>
    <col min="27" max="28" width="9.140625" style="318" customWidth="1"/>
    <col min="29" max="29" width="4.85546875" style="318" customWidth="1"/>
    <col min="30" max="30" width="2.7109375" customWidth="1"/>
    <col min="31" max="31" width="3" customWidth="1"/>
    <col min="32" max="32" width="14.85546875" customWidth="1"/>
    <col min="33" max="33" width="12.7109375" customWidth="1"/>
    <col min="34" max="34" width="9" customWidth="1"/>
    <col min="35" max="35" width="4.42578125" customWidth="1"/>
    <col min="36" max="36" width="12.7109375" customWidth="1"/>
    <col min="37" max="37" width="13.140625" customWidth="1"/>
    <col min="38" max="38" width="6.140625" style="318" customWidth="1"/>
    <col min="39" max="39" width="9.140625" customWidth="1"/>
    <col min="40" max="41" width="5.42578125" customWidth="1"/>
    <col min="42" max="42" width="14" customWidth="1"/>
    <col min="43" max="43" width="12.7109375" customWidth="1"/>
    <col min="44" max="44" width="7.28515625" style="318" customWidth="1"/>
    <col min="45" max="45" width="7.42578125" customWidth="1"/>
    <col min="46" max="46" width="5.5703125" customWidth="1"/>
    <col min="47" max="47" width="4" customWidth="1"/>
    <col min="48" max="48" width="4.42578125" customWidth="1"/>
    <col min="49" max="49" width="13" customWidth="1"/>
    <col min="50" max="50" width="13.140625" customWidth="1"/>
    <col min="51" max="51" width="9" style="318" customWidth="1"/>
    <col min="52" max="53" width="7.85546875" customWidth="1"/>
    <col min="54" max="55" width="4.42578125" customWidth="1"/>
    <col min="56" max="61" width="9.140625" customWidth="1"/>
  </cols>
  <sheetData>
    <row r="1" spans="11:62" ht="18.75">
      <c r="L1" s="904" t="s">
        <v>124</v>
      </c>
      <c r="Q1" s="318"/>
      <c r="R1" s="904" t="s">
        <v>124</v>
      </c>
      <c r="V1" s="318"/>
      <c r="W1" s="318"/>
      <c r="X1" s="904" t="s">
        <v>124</v>
      </c>
      <c r="Z1" s="318"/>
      <c r="AD1" s="318"/>
      <c r="AE1" s="904" t="s">
        <v>124</v>
      </c>
      <c r="AG1" s="318"/>
      <c r="AH1" s="318"/>
      <c r="AK1" s="904" t="s">
        <v>124</v>
      </c>
      <c r="AL1" s="836"/>
      <c r="AN1" s="318"/>
      <c r="AQ1" s="904" t="s">
        <v>124</v>
      </c>
      <c r="AR1" s="836"/>
      <c r="AS1" s="836"/>
      <c r="AT1" s="318"/>
      <c r="AW1" s="904" t="s">
        <v>124</v>
      </c>
      <c r="AX1" s="836"/>
      <c r="AY1" s="836"/>
      <c r="AZ1" s="318"/>
      <c r="BD1" s="904" t="s">
        <v>124</v>
      </c>
      <c r="BE1" s="836"/>
      <c r="BF1" s="836"/>
      <c r="BG1" s="318"/>
    </row>
    <row r="2" spans="11:62" ht="18.75">
      <c r="K2" s="626"/>
      <c r="L2" s="627" t="s">
        <v>725</v>
      </c>
      <c r="M2" s="626"/>
      <c r="N2" s="640"/>
      <c r="O2" s="640"/>
      <c r="P2" s="640"/>
      <c r="Q2" s="640"/>
      <c r="R2" s="627" t="s">
        <v>725</v>
      </c>
      <c r="S2" s="626"/>
      <c r="T2" s="640"/>
      <c r="U2" s="640"/>
      <c r="V2" s="640"/>
      <c r="W2" s="640"/>
      <c r="X2" s="628" t="s">
        <v>726</v>
      </c>
      <c r="Y2" s="626"/>
      <c r="Z2" s="640"/>
      <c r="AA2" s="640"/>
      <c r="AB2" s="640"/>
      <c r="AC2" s="640"/>
      <c r="AD2" s="640"/>
      <c r="AE2" s="628" t="s">
        <v>726</v>
      </c>
      <c r="AF2" s="626"/>
      <c r="AG2" s="640"/>
      <c r="AH2" s="640"/>
      <c r="AI2" s="626"/>
      <c r="AJ2" s="626"/>
      <c r="AK2" s="904" t="s">
        <v>665</v>
      </c>
      <c r="AL2" s="905"/>
      <c r="AM2" s="626"/>
      <c r="AN2" s="634"/>
      <c r="AO2" s="626"/>
      <c r="AP2" s="626"/>
      <c r="AQ2" s="904" t="s">
        <v>667</v>
      </c>
      <c r="AR2" s="905"/>
      <c r="AS2" s="905"/>
      <c r="AT2" s="634"/>
      <c r="AU2" s="626"/>
      <c r="AV2" s="626"/>
      <c r="AW2" s="904" t="s">
        <v>666</v>
      </c>
      <c r="AX2" s="905"/>
      <c r="AY2" s="905"/>
      <c r="AZ2" s="634"/>
      <c r="BA2" s="626"/>
      <c r="BB2" s="626"/>
      <c r="BC2" s="626"/>
      <c r="BD2" s="628" t="s">
        <v>727</v>
      </c>
      <c r="BE2" s="905"/>
      <c r="BF2" s="905"/>
      <c r="BG2" s="634"/>
      <c r="BH2" s="626"/>
      <c r="BI2" s="626"/>
      <c r="BJ2" s="626"/>
    </row>
    <row r="3" spans="11:62" ht="15">
      <c r="K3" s="629"/>
      <c r="L3" s="629"/>
      <c r="M3" s="630">
        <v>45419</v>
      </c>
      <c r="N3" s="631">
        <v>0.34375</v>
      </c>
      <c r="O3" s="629"/>
      <c r="P3" s="631"/>
      <c r="Q3" s="631"/>
      <c r="R3" s="629"/>
      <c r="S3" s="630">
        <v>45419</v>
      </c>
      <c r="T3" s="631">
        <v>0.34375</v>
      </c>
      <c r="U3" s="629"/>
      <c r="V3" s="631"/>
      <c r="W3" s="631"/>
      <c r="X3" s="629"/>
      <c r="Y3" s="630">
        <v>45054</v>
      </c>
      <c r="AA3" s="631">
        <v>0.34375</v>
      </c>
      <c r="AB3" s="631"/>
      <c r="AC3" s="631"/>
      <c r="AD3" s="631"/>
      <c r="AE3" s="629"/>
      <c r="AF3" s="630">
        <v>45054</v>
      </c>
      <c r="AH3" s="631">
        <v>0.34375</v>
      </c>
      <c r="AI3" s="629"/>
      <c r="AJ3" s="629"/>
      <c r="AK3" s="906"/>
      <c r="AL3" s="907">
        <v>45055</v>
      </c>
      <c r="AM3" s="908">
        <v>0.34375</v>
      </c>
      <c r="AN3" s="635"/>
      <c r="AO3" s="629"/>
      <c r="AP3" s="629"/>
      <c r="AQ3" s="906"/>
      <c r="AR3" s="907">
        <v>45058</v>
      </c>
      <c r="AS3" s="908">
        <v>0.34375</v>
      </c>
      <c r="AT3" s="635"/>
      <c r="AU3" s="629"/>
      <c r="AV3" s="629"/>
      <c r="AW3" s="906"/>
      <c r="AX3" s="907">
        <v>45057</v>
      </c>
      <c r="AY3" s="908">
        <v>0.34375</v>
      </c>
      <c r="AZ3" s="635"/>
      <c r="BA3" s="629"/>
      <c r="BB3" s="629"/>
      <c r="BC3" s="629"/>
      <c r="BD3" s="629"/>
      <c r="BE3" s="907">
        <v>45063</v>
      </c>
      <c r="BF3" s="908">
        <v>0.34375</v>
      </c>
      <c r="BG3" s="635"/>
      <c r="BH3" s="629"/>
      <c r="BI3" s="629"/>
      <c r="BJ3" s="629"/>
    </row>
    <row r="4" spans="11:62" ht="21">
      <c r="M4" s="2"/>
      <c r="N4" s="638"/>
      <c r="O4" s="638"/>
      <c r="P4" s="631"/>
      <c r="Q4" s="631"/>
      <c r="S4" s="2"/>
      <c r="T4" s="638"/>
      <c r="U4" s="638"/>
      <c r="V4" s="631"/>
      <c r="W4" s="631"/>
      <c r="Y4" s="2"/>
      <c r="Z4" s="638"/>
      <c r="AA4" s="638"/>
      <c r="AB4" s="638"/>
      <c r="AC4" s="638"/>
      <c r="AD4" s="638"/>
      <c r="AF4" s="2"/>
      <c r="AG4" s="638"/>
      <c r="AH4" s="638"/>
      <c r="AL4"/>
      <c r="AM4" s="622"/>
      <c r="AN4" s="318"/>
      <c r="AR4"/>
      <c r="AS4" s="622"/>
      <c r="AT4" s="318"/>
      <c r="AY4" s="622"/>
      <c r="AZ4" s="318"/>
      <c r="BF4" s="622"/>
      <c r="BG4" s="318"/>
      <c r="BI4" s="629"/>
    </row>
    <row r="5" spans="11:62" ht="15" customHeight="1">
      <c r="L5" s="624" t="s">
        <v>662</v>
      </c>
      <c r="M5" s="624" t="s">
        <v>663</v>
      </c>
      <c r="N5" s="639" t="s">
        <v>184</v>
      </c>
      <c r="O5" s="639" t="s">
        <v>728</v>
      </c>
      <c r="P5" s="631"/>
      <c r="Q5" s="631"/>
      <c r="R5" s="624" t="s">
        <v>662</v>
      </c>
      <c r="S5" s="624" t="s">
        <v>663</v>
      </c>
      <c r="T5" s="639" t="s">
        <v>184</v>
      </c>
      <c r="U5" s="639" t="s">
        <v>728</v>
      </c>
      <c r="V5" s="631"/>
      <c r="W5" s="631"/>
      <c r="X5" s="624" t="s">
        <v>662</v>
      </c>
      <c r="Y5" s="624" t="s">
        <v>663</v>
      </c>
      <c r="Z5" s="639" t="s">
        <v>184</v>
      </c>
      <c r="AA5" s="624" t="s">
        <v>728</v>
      </c>
      <c r="AB5" s="638"/>
      <c r="AC5" s="638"/>
      <c r="AD5" s="638"/>
      <c r="AE5" s="624" t="s">
        <v>662</v>
      </c>
      <c r="AF5" s="624" t="s">
        <v>663</v>
      </c>
      <c r="AG5" s="639" t="s">
        <v>184</v>
      </c>
      <c r="AH5" s="624" t="s">
        <v>728</v>
      </c>
      <c r="AK5" s="624" t="s">
        <v>662</v>
      </c>
      <c r="AL5" s="624" t="s">
        <v>663</v>
      </c>
      <c r="AM5" s="624" t="s">
        <v>223</v>
      </c>
      <c r="AN5" s="639" t="s">
        <v>184</v>
      </c>
      <c r="AO5" s="624" t="s">
        <v>728</v>
      </c>
      <c r="AQ5" s="625" t="s">
        <v>662</v>
      </c>
      <c r="AR5" s="625" t="s">
        <v>663</v>
      </c>
      <c r="AS5" s="625" t="s">
        <v>223</v>
      </c>
      <c r="AT5" s="636" t="s">
        <v>184</v>
      </c>
      <c r="AU5" s="625" t="s">
        <v>728</v>
      </c>
      <c r="AW5" s="625" t="s">
        <v>662</v>
      </c>
      <c r="AX5" s="625" t="s">
        <v>663</v>
      </c>
      <c r="AY5" s="625" t="s">
        <v>223</v>
      </c>
      <c r="AZ5" s="636" t="s">
        <v>184</v>
      </c>
      <c r="BA5" s="625" t="s">
        <v>728</v>
      </c>
      <c r="BD5" s="625" t="s">
        <v>662</v>
      </c>
      <c r="BE5" s="625" t="s">
        <v>663</v>
      </c>
      <c r="BF5" s="625" t="s">
        <v>223</v>
      </c>
      <c r="BG5" s="636" t="s">
        <v>184</v>
      </c>
      <c r="BH5" s="625" t="s">
        <v>728</v>
      </c>
      <c r="BI5" s="629"/>
    </row>
    <row r="6" spans="11:62" ht="15" customHeight="1">
      <c r="L6" s="244">
        <v>1</v>
      </c>
      <c r="M6" s="244" t="s">
        <v>759</v>
      </c>
      <c r="N6" s="324">
        <v>24</v>
      </c>
      <c r="O6" s="910"/>
      <c r="P6" s="638"/>
      <c r="Q6" s="638"/>
      <c r="R6" s="244">
        <v>1</v>
      </c>
      <c r="S6" s="244" t="s">
        <v>773</v>
      </c>
      <c r="T6" s="324">
        <v>31</v>
      </c>
      <c r="U6" s="910"/>
      <c r="V6" s="638"/>
      <c r="W6" s="638"/>
      <c r="X6" s="244">
        <v>1</v>
      </c>
      <c r="Y6" s="244"/>
      <c r="AA6" s="324"/>
      <c r="AB6" s="958"/>
      <c r="AC6" s="7"/>
      <c r="AD6" s="959"/>
      <c r="AE6" s="244"/>
      <c r="AF6" s="244"/>
      <c r="AG6" s="324"/>
      <c r="AH6" s="1396"/>
      <c r="AK6" s="244"/>
      <c r="AL6" s="377" t="s">
        <v>731</v>
      </c>
      <c r="AM6" s="377" t="s">
        <v>673</v>
      </c>
      <c r="AN6" s="324">
        <v>34</v>
      </c>
      <c r="AO6" s="324">
        <v>2023</v>
      </c>
      <c r="AQ6" s="377">
        <v>1</v>
      </c>
      <c r="AR6" s="377" t="s">
        <v>732</v>
      </c>
      <c r="AS6" s="377" t="s">
        <v>733</v>
      </c>
      <c r="AT6" s="637">
        <v>31</v>
      </c>
      <c r="AU6" s="324">
        <v>2015</v>
      </c>
      <c r="AW6" s="377">
        <v>1</v>
      </c>
      <c r="AX6" s="377" t="s">
        <v>734</v>
      </c>
      <c r="AY6" s="377" t="s">
        <v>735</v>
      </c>
      <c r="AZ6" s="637">
        <v>31</v>
      </c>
      <c r="BA6" s="324">
        <v>2023</v>
      </c>
      <c r="BB6" s="638"/>
      <c r="BD6" s="377">
        <v>1</v>
      </c>
      <c r="BE6" s="377" t="s">
        <v>729</v>
      </c>
      <c r="BF6" s="377" t="s">
        <v>730</v>
      </c>
      <c r="BG6" s="637">
        <v>31</v>
      </c>
      <c r="BH6" s="324">
        <v>2023</v>
      </c>
      <c r="BI6" s="629"/>
    </row>
    <row r="7" spans="11:62" ht="15" customHeight="1">
      <c r="L7" s="244">
        <v>2</v>
      </c>
      <c r="M7" s="244" t="s">
        <v>760</v>
      </c>
      <c r="N7" s="324">
        <v>24</v>
      </c>
      <c r="O7" s="946"/>
      <c r="P7" s="638"/>
      <c r="Q7" s="638"/>
      <c r="R7" s="244">
        <v>2</v>
      </c>
      <c r="S7" s="244" t="s">
        <v>774</v>
      </c>
      <c r="T7" s="324">
        <v>31</v>
      </c>
      <c r="U7" s="946"/>
      <c r="V7" s="638"/>
      <c r="W7" s="638"/>
      <c r="X7" s="244">
        <v>2</v>
      </c>
      <c r="Y7" s="244"/>
      <c r="AA7" s="324"/>
      <c r="AB7" s="958"/>
      <c r="AC7" s="7"/>
      <c r="AD7" s="959"/>
      <c r="AE7" s="244"/>
      <c r="AF7" s="244"/>
      <c r="AG7" s="324"/>
      <c r="AH7" s="1397"/>
      <c r="AL7"/>
      <c r="AN7" s="318"/>
      <c r="AQ7" s="377">
        <v>2</v>
      </c>
      <c r="AR7" s="377" t="s">
        <v>736</v>
      </c>
      <c r="AS7" s="377" t="s">
        <v>737</v>
      </c>
      <c r="AT7" s="637">
        <v>31</v>
      </c>
      <c r="AU7" s="324">
        <v>2023</v>
      </c>
      <c r="AW7" s="377">
        <v>2</v>
      </c>
      <c r="AX7" s="377" t="s">
        <v>738</v>
      </c>
      <c r="AY7" s="377" t="s">
        <v>730</v>
      </c>
      <c r="AZ7" s="637">
        <v>31</v>
      </c>
      <c r="BA7" s="1396">
        <v>2015</v>
      </c>
      <c r="BB7" s="7"/>
      <c r="BD7" s="386"/>
      <c r="BE7" s="386"/>
      <c r="BF7" s="386"/>
      <c r="BG7" s="646"/>
    </row>
    <row r="8" spans="11:62" ht="15" customHeight="1">
      <c r="L8" s="244">
        <v>3</v>
      </c>
      <c r="M8" s="244" t="s">
        <v>761</v>
      </c>
      <c r="N8" s="324">
        <v>24</v>
      </c>
      <c r="O8" s="946">
        <v>2023</v>
      </c>
      <c r="P8" s="638"/>
      <c r="Q8" s="638"/>
      <c r="R8" s="244">
        <v>3</v>
      </c>
      <c r="S8" s="244" t="s">
        <v>775</v>
      </c>
      <c r="T8" s="324">
        <v>31</v>
      </c>
      <c r="U8" s="946">
        <v>2015</v>
      </c>
      <c r="V8" s="638"/>
      <c r="W8" s="638"/>
      <c r="X8" s="244">
        <v>3</v>
      </c>
      <c r="Y8" s="244"/>
      <c r="AA8" s="324"/>
      <c r="AB8" s="958"/>
      <c r="AC8" s="7"/>
      <c r="AD8" s="959"/>
      <c r="AE8" s="244"/>
      <c r="AF8" s="244"/>
      <c r="AG8" s="324"/>
      <c r="AH8" s="1397"/>
      <c r="AL8"/>
      <c r="AN8" s="318"/>
      <c r="AR8"/>
      <c r="AT8" s="318"/>
      <c r="AW8" s="377">
        <v>3</v>
      </c>
      <c r="AX8" s="377" t="s">
        <v>740</v>
      </c>
      <c r="AY8" s="377" t="s">
        <v>741</v>
      </c>
      <c r="AZ8" s="637">
        <v>31</v>
      </c>
      <c r="BA8" s="1397"/>
      <c r="BB8" s="7"/>
      <c r="BG8" s="318"/>
    </row>
    <row r="9" spans="11:62" ht="15" customHeight="1">
      <c r="L9" s="244">
        <v>4</v>
      </c>
      <c r="M9" s="632" t="s">
        <v>458</v>
      </c>
      <c r="N9" s="324">
        <v>24</v>
      </c>
      <c r="O9" s="946"/>
      <c r="P9" s="638"/>
      <c r="Q9" s="638"/>
      <c r="R9" s="244">
        <v>4</v>
      </c>
      <c r="S9" s="632" t="s">
        <v>776</v>
      </c>
      <c r="T9" s="324">
        <v>31</v>
      </c>
      <c r="U9" s="946"/>
      <c r="V9" s="638"/>
      <c r="W9" s="638"/>
      <c r="X9" s="244">
        <v>4</v>
      </c>
      <c r="Y9" s="632"/>
      <c r="AA9" s="324"/>
      <c r="AB9" s="958"/>
      <c r="AC9" s="7"/>
      <c r="AD9" s="959"/>
      <c r="AE9" s="244"/>
      <c r="AF9" s="632"/>
      <c r="AG9" s="324"/>
      <c r="AH9" s="1397"/>
      <c r="AL9"/>
      <c r="AN9" s="318"/>
      <c r="AR9"/>
      <c r="AT9" s="318"/>
      <c r="AW9" s="377">
        <v>4</v>
      </c>
      <c r="AX9" s="377" t="s">
        <v>742</v>
      </c>
      <c r="AY9" s="377" t="s">
        <v>743</v>
      </c>
      <c r="AZ9" s="637">
        <v>31</v>
      </c>
      <c r="BA9" s="1398"/>
      <c r="BB9" s="7"/>
      <c r="BG9" s="318"/>
    </row>
    <row r="10" spans="11:62" ht="15" customHeight="1" thickBot="1">
      <c r="L10" s="244">
        <v>5</v>
      </c>
      <c r="M10" s="244" t="s">
        <v>762</v>
      </c>
      <c r="N10" s="324">
        <v>24</v>
      </c>
      <c r="O10" s="946"/>
      <c r="P10" s="638"/>
      <c r="Q10" s="638"/>
      <c r="R10" s="948">
        <v>5</v>
      </c>
      <c r="S10" s="948" t="s">
        <v>777</v>
      </c>
      <c r="T10" s="949">
        <v>31</v>
      </c>
      <c r="U10" s="950"/>
      <c r="V10" s="638"/>
      <c r="W10" s="638"/>
      <c r="X10" s="911">
        <v>5</v>
      </c>
      <c r="Y10" s="911"/>
      <c r="AA10" s="910"/>
      <c r="AB10" s="958"/>
      <c r="AC10" s="7"/>
      <c r="AD10" s="959"/>
      <c r="AE10" s="911"/>
      <c r="AF10" s="911"/>
      <c r="AG10" s="910"/>
      <c r="AH10" s="1399"/>
      <c r="AL10"/>
      <c r="AN10" s="318"/>
      <c r="AR10"/>
      <c r="AT10" s="318"/>
      <c r="AW10" s="386"/>
      <c r="AX10" s="386"/>
      <c r="AY10" s="386"/>
      <c r="AZ10" s="646"/>
      <c r="BA10" s="7"/>
      <c r="BB10" s="7"/>
      <c r="BG10" s="318"/>
    </row>
    <row r="11" spans="11:62" ht="15" customHeight="1" thickTop="1">
      <c r="L11" s="249">
        <v>6</v>
      </c>
      <c r="M11" s="249" t="s">
        <v>469</v>
      </c>
      <c r="N11" s="324">
        <v>24</v>
      </c>
      <c r="O11" s="946"/>
      <c r="P11" s="638"/>
      <c r="Q11" s="638"/>
      <c r="R11" s="951">
        <v>6</v>
      </c>
      <c r="S11" s="951" t="s">
        <v>763</v>
      </c>
      <c r="T11" s="952">
        <v>31</v>
      </c>
      <c r="U11" s="955"/>
      <c r="V11" s="638"/>
      <c r="W11" s="638"/>
      <c r="X11" s="914">
        <v>6</v>
      </c>
      <c r="Y11" s="914"/>
      <c r="AA11" s="913"/>
      <c r="AB11" s="958"/>
      <c r="AC11" s="7"/>
      <c r="AD11" s="959"/>
      <c r="AE11" s="914"/>
      <c r="AF11" s="914"/>
      <c r="AG11" s="913"/>
      <c r="AH11" s="1400"/>
      <c r="AL11"/>
      <c r="AN11" s="318"/>
      <c r="AR11"/>
      <c r="AT11" s="318"/>
      <c r="AW11" s="386"/>
      <c r="AX11" s="386"/>
      <c r="AY11" s="386"/>
      <c r="AZ11" s="646"/>
      <c r="BA11" s="7"/>
      <c r="BB11" s="7"/>
      <c r="BG11" s="318"/>
    </row>
    <row r="12" spans="11:62" ht="15" customHeight="1">
      <c r="L12" s="244">
        <v>7</v>
      </c>
      <c r="M12" s="249" t="s">
        <v>772</v>
      </c>
      <c r="N12" s="324">
        <v>24</v>
      </c>
      <c r="O12" s="947"/>
      <c r="P12" s="638"/>
      <c r="Q12" s="638"/>
      <c r="R12" s="244">
        <v>7</v>
      </c>
      <c r="S12" s="249" t="s">
        <v>764</v>
      </c>
      <c r="T12" s="324">
        <v>31</v>
      </c>
      <c r="U12" s="946"/>
      <c r="V12" s="638"/>
      <c r="W12" s="638"/>
      <c r="X12" s="249">
        <v>7</v>
      </c>
      <c r="Y12" s="244"/>
      <c r="AA12" s="324"/>
      <c r="AB12" s="958"/>
      <c r="AC12" s="7"/>
      <c r="AD12" s="959"/>
      <c r="AE12" s="249"/>
      <c r="AF12" s="244"/>
      <c r="AG12" s="324"/>
      <c r="AH12" s="1397"/>
      <c r="AK12" s="904" t="s">
        <v>124</v>
      </c>
      <c r="AL12" s="836"/>
      <c r="AN12" s="318"/>
      <c r="AQ12" s="904" t="s">
        <v>124</v>
      </c>
      <c r="AR12" s="836"/>
      <c r="AT12" s="318"/>
      <c r="AW12" s="904" t="s">
        <v>124</v>
      </c>
      <c r="AX12" s="836"/>
      <c r="AY12"/>
      <c r="AZ12" s="318"/>
      <c r="BD12" s="904" t="s">
        <v>124</v>
      </c>
      <c r="BE12" s="836"/>
      <c r="BG12" s="318"/>
    </row>
    <row r="13" spans="11:62" ht="15" customHeight="1">
      <c r="L13" s="953"/>
      <c r="M13" s="953"/>
      <c r="N13" s="954"/>
      <c r="O13" s="638"/>
      <c r="P13" s="638"/>
      <c r="Q13" s="638"/>
      <c r="R13" s="249">
        <v>8</v>
      </c>
      <c r="S13" s="249" t="s">
        <v>765</v>
      </c>
      <c r="T13" s="324">
        <v>31</v>
      </c>
      <c r="U13" s="946"/>
      <c r="V13" s="638"/>
      <c r="W13" s="638"/>
      <c r="X13" s="244">
        <v>8</v>
      </c>
      <c r="Y13" s="244"/>
      <c r="AA13" s="324"/>
      <c r="AB13" s="958"/>
      <c r="AC13" s="7"/>
      <c r="AD13" s="959"/>
      <c r="AE13" s="244"/>
      <c r="AF13" s="244"/>
      <c r="AG13" s="324"/>
      <c r="AH13" s="1397"/>
      <c r="AK13" s="904" t="s">
        <v>666</v>
      </c>
      <c r="AL13" s="836"/>
      <c r="AM13" s="626"/>
      <c r="AN13" s="634"/>
      <c r="AO13" s="626"/>
      <c r="AQ13" s="904" t="s">
        <v>745</v>
      </c>
      <c r="AR13" s="836"/>
      <c r="AS13" s="626"/>
      <c r="AT13" s="640"/>
      <c r="AW13" s="904" t="s">
        <v>746</v>
      </c>
      <c r="AX13" s="836"/>
      <c r="AY13" s="626"/>
      <c r="AZ13" s="634"/>
      <c r="BA13" s="626"/>
      <c r="BD13" s="904" t="s">
        <v>747</v>
      </c>
      <c r="BE13" s="836"/>
      <c r="BF13" s="915"/>
      <c r="BG13" s="915"/>
      <c r="BH13" s="915"/>
    </row>
    <row r="14" spans="11:62" ht="15" customHeight="1">
      <c r="L14" s="2"/>
      <c r="M14" s="247"/>
      <c r="N14" s="638"/>
      <c r="O14" s="638"/>
      <c r="P14" s="638"/>
      <c r="Q14" s="638"/>
      <c r="R14" s="244">
        <v>9</v>
      </c>
      <c r="S14" s="249" t="s">
        <v>766</v>
      </c>
      <c r="T14" s="324">
        <v>31</v>
      </c>
      <c r="U14" s="946">
        <v>2023</v>
      </c>
      <c r="V14" s="638"/>
      <c r="W14" s="638"/>
      <c r="X14" s="249">
        <v>9</v>
      </c>
      <c r="Y14" s="244"/>
      <c r="AA14" s="324"/>
      <c r="AB14" s="958"/>
      <c r="AC14" s="7"/>
      <c r="AD14" s="959"/>
      <c r="AE14" s="249"/>
      <c r="AF14" s="244"/>
      <c r="AG14" s="324"/>
      <c r="AH14" s="1397"/>
      <c r="AK14" s="629"/>
      <c r="AL14" s="907">
        <v>45057</v>
      </c>
      <c r="AM14" s="908">
        <v>0.34375</v>
      </c>
      <c r="AN14" s="635"/>
      <c r="AO14" s="629"/>
      <c r="AQ14" s="916"/>
      <c r="AR14" s="917">
        <v>45057</v>
      </c>
      <c r="AS14" s="918">
        <v>0.55208333333333337</v>
      </c>
      <c r="AT14" s="640"/>
      <c r="AW14" s="906"/>
      <c r="AX14" s="907">
        <v>45056</v>
      </c>
      <c r="AY14" s="908">
        <v>0.34375</v>
      </c>
      <c r="AZ14" s="635"/>
      <c r="BA14" s="629"/>
      <c r="BD14" s="906"/>
      <c r="BE14" s="919">
        <v>45064</v>
      </c>
      <c r="BF14" s="918">
        <v>0.34375</v>
      </c>
      <c r="BG14" s="629"/>
      <c r="BH14" s="629"/>
    </row>
    <row r="15" spans="11:62" ht="15" customHeight="1">
      <c r="L15" s="247"/>
      <c r="M15" s="247"/>
      <c r="N15" s="638"/>
      <c r="O15" s="638"/>
      <c r="P15" s="638"/>
      <c r="Q15" s="638"/>
      <c r="R15" s="249">
        <v>10</v>
      </c>
      <c r="S15" s="249" t="s">
        <v>767</v>
      </c>
      <c r="T15" s="324">
        <v>31</v>
      </c>
      <c r="U15" s="946"/>
      <c r="V15" s="638"/>
      <c r="W15" s="638"/>
      <c r="X15" s="244">
        <v>10</v>
      </c>
      <c r="Y15" s="244"/>
      <c r="AA15" s="324"/>
      <c r="AB15" s="958"/>
      <c r="AC15" s="7"/>
      <c r="AD15" s="959"/>
      <c r="AE15" s="244"/>
      <c r="AF15" s="244"/>
      <c r="AG15" s="324"/>
      <c r="AH15" s="1397"/>
      <c r="AL15"/>
      <c r="AM15" s="622"/>
      <c r="AN15" s="318"/>
      <c r="AQ15" s="916"/>
      <c r="AR15" s="917"/>
      <c r="AS15" s="920"/>
      <c r="AT15" s="640"/>
      <c r="AY15" s="622"/>
      <c r="AZ15" s="318"/>
    </row>
    <row r="16" spans="11:62" ht="15" customHeight="1">
      <c r="L16" s="2"/>
      <c r="M16" s="247"/>
      <c r="N16" s="638"/>
      <c r="O16" s="638"/>
      <c r="P16" s="638"/>
      <c r="Q16" s="638"/>
      <c r="R16" s="244">
        <v>11</v>
      </c>
      <c r="S16" s="249" t="s">
        <v>768</v>
      </c>
      <c r="T16" s="324">
        <v>31</v>
      </c>
      <c r="U16" s="946"/>
      <c r="V16" s="638"/>
      <c r="W16" s="638"/>
      <c r="X16" s="249">
        <v>11</v>
      </c>
      <c r="Y16" s="244"/>
      <c r="AA16" s="324"/>
      <c r="AB16" s="958"/>
      <c r="AC16" s="7"/>
      <c r="AD16" s="959"/>
      <c r="AE16" s="249"/>
      <c r="AF16" s="244"/>
      <c r="AG16" s="324"/>
      <c r="AH16" s="1397"/>
      <c r="AK16" s="625" t="s">
        <v>662</v>
      </c>
      <c r="AL16" s="625" t="s">
        <v>663</v>
      </c>
      <c r="AM16" s="625" t="s">
        <v>223</v>
      </c>
      <c r="AN16" s="636" t="s">
        <v>184</v>
      </c>
      <c r="AO16" s="625" t="s">
        <v>728</v>
      </c>
      <c r="AQ16" s="921" t="s">
        <v>662</v>
      </c>
      <c r="AR16" s="921" t="s">
        <v>663</v>
      </c>
      <c r="AS16" s="921" t="s">
        <v>223</v>
      </c>
      <c r="AT16" s="922" t="s">
        <v>184</v>
      </c>
      <c r="AU16" s="921" t="s">
        <v>728</v>
      </c>
      <c r="AW16" s="625" t="s">
        <v>662</v>
      </c>
      <c r="AX16" s="625" t="s">
        <v>663</v>
      </c>
      <c r="AY16" s="625" t="s">
        <v>223</v>
      </c>
      <c r="AZ16" s="636" t="s">
        <v>184</v>
      </c>
      <c r="BA16" s="625" t="s">
        <v>728</v>
      </c>
      <c r="BD16" s="625" t="s">
        <v>662</v>
      </c>
      <c r="BE16" s="625" t="s">
        <v>663</v>
      </c>
      <c r="BF16" s="625" t="s">
        <v>223</v>
      </c>
      <c r="BG16" s="625" t="s">
        <v>184</v>
      </c>
      <c r="BH16" s="625" t="s">
        <v>728</v>
      </c>
    </row>
    <row r="17" spans="12:60" ht="15" customHeight="1">
      <c r="L17" s="247"/>
      <c r="M17" s="247"/>
      <c r="N17" s="638"/>
      <c r="O17" s="638"/>
      <c r="P17" s="638"/>
      <c r="Q17" s="638"/>
      <c r="R17" s="249">
        <v>12</v>
      </c>
      <c r="S17" s="244" t="s">
        <v>769</v>
      </c>
      <c r="T17" s="324">
        <v>31</v>
      </c>
      <c r="U17" s="946"/>
      <c r="V17" s="638"/>
      <c r="W17" s="638"/>
      <c r="X17" s="244">
        <v>12</v>
      </c>
      <c r="Y17" s="632"/>
      <c r="AA17" s="324"/>
      <c r="AB17" s="958"/>
      <c r="AC17" s="7"/>
      <c r="AD17" s="959"/>
      <c r="AE17" s="244"/>
      <c r="AF17" s="632"/>
      <c r="AG17" s="324"/>
      <c r="AH17" s="1397"/>
      <c r="AK17" s="377">
        <v>1</v>
      </c>
      <c r="AL17" s="377" t="s">
        <v>734</v>
      </c>
      <c r="AM17" s="377" t="s">
        <v>735</v>
      </c>
      <c r="AN17" s="637">
        <v>31</v>
      </c>
      <c r="AO17" s="324">
        <v>2023</v>
      </c>
      <c r="AQ17" s="377">
        <v>1</v>
      </c>
      <c r="AR17" s="377" t="s">
        <v>736</v>
      </c>
      <c r="AS17" s="377" t="s">
        <v>737</v>
      </c>
      <c r="AT17" s="637">
        <v>31</v>
      </c>
      <c r="AU17" s="324">
        <v>2023</v>
      </c>
      <c r="AW17" s="377">
        <v>1</v>
      </c>
      <c r="AX17" s="377" t="s">
        <v>748</v>
      </c>
      <c r="AY17" s="377" t="s">
        <v>749</v>
      </c>
      <c r="AZ17" s="637">
        <v>31</v>
      </c>
      <c r="BA17" s="923">
        <v>2015</v>
      </c>
      <c r="BD17" s="244">
        <v>1</v>
      </c>
      <c r="BE17" s="244" t="s">
        <v>739</v>
      </c>
      <c r="BF17" s="244" t="s">
        <v>670</v>
      </c>
      <c r="BG17" s="324">
        <v>31</v>
      </c>
      <c r="BH17" s="324">
        <v>2023</v>
      </c>
    </row>
    <row r="18" spans="12:60" ht="15" customHeight="1">
      <c r="L18" s="2"/>
      <c r="M18" s="247"/>
      <c r="N18" s="638"/>
      <c r="O18" s="638"/>
      <c r="P18" s="638"/>
      <c r="Q18" s="638"/>
      <c r="R18" s="244">
        <v>13</v>
      </c>
      <c r="S18" s="244" t="s">
        <v>770</v>
      </c>
      <c r="T18" s="324">
        <v>31</v>
      </c>
      <c r="U18" s="946"/>
      <c r="V18" s="638"/>
      <c r="W18" s="638"/>
      <c r="X18" s="249">
        <v>13</v>
      </c>
      <c r="Y18" s="632"/>
      <c r="AA18" s="324"/>
      <c r="AB18" s="958"/>
      <c r="AC18" s="7"/>
      <c r="AD18" s="959"/>
      <c r="AE18" s="249"/>
      <c r="AF18" s="632"/>
      <c r="AG18" s="324"/>
      <c r="AH18" s="1397"/>
      <c r="AK18" s="377">
        <v>2</v>
      </c>
      <c r="AL18" s="377" t="s">
        <v>738</v>
      </c>
      <c r="AM18" s="377" t="s">
        <v>730</v>
      </c>
      <c r="AN18" s="637">
        <v>31</v>
      </c>
      <c r="AO18" s="1396">
        <v>2015</v>
      </c>
      <c r="AR18"/>
      <c r="AT18" s="318"/>
      <c r="AW18" s="386"/>
      <c r="AX18" s="386"/>
      <c r="AY18" s="386"/>
      <c r="AZ18" s="646"/>
      <c r="BD18" s="244">
        <v>2</v>
      </c>
      <c r="BE18" s="244" t="s">
        <v>675</v>
      </c>
      <c r="BF18" s="244" t="s">
        <v>664</v>
      </c>
      <c r="BG18" s="324">
        <v>31</v>
      </c>
      <c r="BH18" s="1396">
        <v>2015</v>
      </c>
    </row>
    <row r="19" spans="12:60" ht="15" customHeight="1">
      <c r="L19" s="247"/>
      <c r="M19" s="2"/>
      <c r="N19" s="638"/>
      <c r="O19" s="646"/>
      <c r="P19" s="646"/>
      <c r="Q19" s="646"/>
      <c r="R19" s="911">
        <v>14</v>
      </c>
      <c r="S19" s="909" t="s">
        <v>771</v>
      </c>
      <c r="T19" s="910">
        <v>31</v>
      </c>
      <c r="U19" s="956"/>
      <c r="V19" s="646"/>
      <c r="W19" s="646"/>
      <c r="X19" s="244">
        <v>14</v>
      </c>
      <c r="Y19" s="632"/>
      <c r="AA19" s="324"/>
      <c r="AB19" s="958"/>
      <c r="AC19" s="7"/>
      <c r="AD19" s="959"/>
      <c r="AE19" s="244"/>
      <c r="AF19" s="632"/>
      <c r="AG19" s="324"/>
      <c r="AH19" s="1397"/>
      <c r="AK19" s="377">
        <v>3</v>
      </c>
      <c r="AL19" s="377" t="s">
        <v>740</v>
      </c>
      <c r="AM19" s="377" t="s">
        <v>741</v>
      </c>
      <c r="AN19" s="637">
        <v>31</v>
      </c>
      <c r="AO19" s="1397"/>
      <c r="AR19"/>
      <c r="AT19" s="318"/>
      <c r="AW19" s="2"/>
      <c r="AY19"/>
      <c r="AZ19" s="318"/>
      <c r="BD19" s="244">
        <v>3</v>
      </c>
      <c r="BE19" s="244" t="s">
        <v>668</v>
      </c>
      <c r="BF19" s="244" t="s">
        <v>669</v>
      </c>
      <c r="BG19" s="324">
        <v>31</v>
      </c>
      <c r="BH19" s="1397"/>
    </row>
    <row r="20" spans="12:60" ht="15" customHeight="1">
      <c r="L20" s="2"/>
      <c r="M20" s="2"/>
      <c r="N20" s="638"/>
      <c r="O20" s="646"/>
      <c r="P20" s="646"/>
      <c r="Q20" s="646"/>
      <c r="R20" s="384"/>
      <c r="S20" s="953"/>
      <c r="T20" s="954"/>
      <c r="U20" s="957"/>
      <c r="V20" s="646"/>
      <c r="W20" s="646"/>
      <c r="X20" s="249">
        <v>15</v>
      </c>
      <c r="Y20" s="632"/>
      <c r="AA20" s="324"/>
      <c r="AB20" s="958"/>
      <c r="AC20" s="7"/>
      <c r="AD20" s="959"/>
      <c r="AE20" s="249"/>
      <c r="AF20" s="632"/>
      <c r="AG20" s="324"/>
      <c r="AH20" s="1397"/>
      <c r="AK20" s="377">
        <v>4</v>
      </c>
      <c r="AL20" s="377" t="s">
        <v>742</v>
      </c>
      <c r="AM20" s="377" t="s">
        <v>743</v>
      </c>
      <c r="AN20" s="637">
        <v>31</v>
      </c>
      <c r="AO20" s="1398"/>
      <c r="AR20"/>
      <c r="AT20" s="318"/>
      <c r="AW20" s="2"/>
      <c r="AY20"/>
      <c r="AZ20" s="318"/>
      <c r="BD20" s="244">
        <v>4</v>
      </c>
      <c r="BE20" s="244" t="s">
        <v>750</v>
      </c>
      <c r="BF20" s="244" t="s">
        <v>751</v>
      </c>
      <c r="BG20" s="324">
        <v>31</v>
      </c>
      <c r="BH20" s="1398"/>
    </row>
    <row r="21" spans="12:60" ht="15" customHeight="1">
      <c r="L21" s="247"/>
      <c r="M21" s="2"/>
      <c r="N21" s="638"/>
      <c r="P21" s="646"/>
      <c r="Q21" s="646"/>
      <c r="R21" s="646"/>
      <c r="S21" s="646"/>
      <c r="T21" s="646"/>
      <c r="U21" s="646"/>
      <c r="V21" s="646"/>
      <c r="W21" s="646"/>
      <c r="X21" s="244">
        <v>16</v>
      </c>
      <c r="Y21" s="633"/>
      <c r="AA21" s="324"/>
      <c r="AB21" s="958"/>
      <c r="AC21" s="7"/>
      <c r="AD21" s="959"/>
      <c r="AE21" s="244"/>
      <c r="AF21" s="633"/>
      <c r="AG21" s="324"/>
      <c r="AH21" s="1397"/>
      <c r="AL21"/>
      <c r="AN21" s="318"/>
      <c r="AR21"/>
      <c r="AT21" s="318"/>
      <c r="AW21" s="2"/>
      <c r="AY21"/>
      <c r="AZ21" s="318"/>
      <c r="BG21" s="318"/>
    </row>
    <row r="22" spans="12:60" ht="15" customHeight="1">
      <c r="P22" s="646"/>
      <c r="Q22" s="646"/>
      <c r="R22" s="646"/>
      <c r="S22" s="646"/>
      <c r="T22" s="646"/>
      <c r="U22" s="646"/>
      <c r="V22" s="646"/>
      <c r="W22" s="646"/>
      <c r="X22" s="249">
        <v>17</v>
      </c>
      <c r="Y22" s="633"/>
      <c r="AA22" s="324"/>
      <c r="AB22" s="958"/>
      <c r="AC22" s="7"/>
      <c r="AD22" s="959"/>
      <c r="AE22" s="249"/>
      <c r="AF22" s="633"/>
      <c r="AG22" s="324"/>
      <c r="AH22" s="1397"/>
      <c r="AL22"/>
      <c r="AQ22" s="386"/>
      <c r="AR22" s="386"/>
      <c r="AS22" s="386"/>
      <c r="AT22" s="646"/>
      <c r="AY22"/>
      <c r="AZ22" s="318"/>
      <c r="BG22" s="318"/>
    </row>
    <row r="23" spans="12:60" ht="15" customHeight="1">
      <c r="P23" s="646"/>
      <c r="Q23" s="646"/>
      <c r="R23" s="646"/>
      <c r="S23" s="646"/>
      <c r="T23" s="646"/>
      <c r="U23" s="646"/>
      <c r="V23" s="646"/>
      <c r="W23" s="646"/>
      <c r="X23" s="244">
        <v>18</v>
      </c>
      <c r="Y23" s="633"/>
      <c r="AA23" s="324"/>
      <c r="AB23" s="958"/>
      <c r="AC23" s="7"/>
      <c r="AD23" s="959"/>
      <c r="AE23" s="244"/>
      <c r="AF23" s="633"/>
      <c r="AG23" s="324"/>
      <c r="AH23" s="1397"/>
      <c r="AL23"/>
      <c r="AQ23" s="386"/>
      <c r="AR23" s="386"/>
      <c r="AS23" s="386"/>
      <c r="AT23" s="646"/>
      <c r="AY23"/>
      <c r="AZ23" s="318"/>
      <c r="BG23" s="318"/>
    </row>
    <row r="24" spans="12:60" ht="15" customHeight="1">
      <c r="P24" s="646"/>
      <c r="Q24" s="646"/>
      <c r="R24" s="646"/>
      <c r="S24" s="646"/>
      <c r="T24" s="646"/>
      <c r="U24" s="646"/>
      <c r="V24" s="646"/>
      <c r="W24" s="646"/>
      <c r="X24" s="249">
        <v>19</v>
      </c>
      <c r="Y24" s="633"/>
      <c r="AA24" s="324"/>
      <c r="AB24" s="958"/>
      <c r="AC24" s="7"/>
      <c r="AD24" s="959"/>
      <c r="AE24" s="249"/>
      <c r="AF24" s="633"/>
      <c r="AG24" s="324"/>
      <c r="AH24" s="1397"/>
      <c r="AK24" s="2"/>
      <c r="AL24" s="386"/>
      <c r="AM24" s="386"/>
      <c r="AN24" s="638"/>
      <c r="AQ24" s="2"/>
      <c r="AR24"/>
      <c r="AT24" s="318"/>
      <c r="AY24"/>
      <c r="AZ24" s="318"/>
      <c r="BG24" s="318"/>
    </row>
    <row r="25" spans="12:60" ht="15" customHeight="1">
      <c r="P25" s="646"/>
      <c r="Q25" s="646"/>
      <c r="R25" s="646"/>
      <c r="S25" s="646"/>
      <c r="T25" s="646"/>
      <c r="U25" s="646"/>
      <c r="V25" s="646"/>
      <c r="W25" s="646"/>
      <c r="X25" s="244">
        <v>20</v>
      </c>
      <c r="Y25" s="633"/>
      <c r="AA25" s="324"/>
      <c r="AB25" s="958"/>
      <c r="AC25" s="7"/>
      <c r="AD25" s="959"/>
      <c r="AE25" s="244"/>
      <c r="AF25" s="633"/>
      <c r="AG25" s="324"/>
      <c r="AH25" s="1397"/>
      <c r="AK25" s="2"/>
      <c r="AL25" s="386"/>
      <c r="AM25" s="386"/>
      <c r="AN25" s="638"/>
      <c r="AQ25" s="2"/>
      <c r="AR25"/>
      <c r="AT25" s="318"/>
      <c r="AY25"/>
      <c r="AZ25" s="318"/>
      <c r="BG25" s="318"/>
    </row>
    <row r="26" spans="12:60" ht="15" customHeight="1">
      <c r="P26" s="646"/>
      <c r="Q26" s="646"/>
      <c r="R26" s="646"/>
      <c r="S26" s="646"/>
      <c r="T26" s="646"/>
      <c r="U26" s="646"/>
      <c r="V26" s="646"/>
      <c r="W26" s="646"/>
      <c r="X26" s="249">
        <v>21</v>
      </c>
      <c r="Y26" s="633"/>
      <c r="AA26" s="324"/>
      <c r="AB26" s="958"/>
      <c r="AC26" s="7"/>
      <c r="AD26" s="959"/>
      <c r="AE26" s="249"/>
      <c r="AF26" s="633"/>
      <c r="AG26" s="324"/>
      <c r="AH26" s="1397"/>
      <c r="AK26" s="2"/>
      <c r="AL26" s="386"/>
      <c r="AM26" s="386"/>
      <c r="AN26" s="638"/>
      <c r="AR26"/>
      <c r="AT26" s="318"/>
      <c r="AY26"/>
      <c r="AZ26" s="318"/>
      <c r="BG26" s="318"/>
    </row>
    <row r="27" spans="12:60" ht="15" customHeight="1">
      <c r="P27" s="646"/>
      <c r="Q27" s="646"/>
      <c r="R27" s="646"/>
      <c r="S27" s="646"/>
      <c r="T27" s="646"/>
      <c r="U27" s="646"/>
      <c r="V27" s="646"/>
      <c r="W27" s="646"/>
      <c r="X27" s="244">
        <v>22</v>
      </c>
      <c r="Y27" s="633"/>
      <c r="AA27" s="324"/>
      <c r="AB27" s="958"/>
      <c r="AC27" s="7"/>
      <c r="AD27" s="959"/>
      <c r="AE27" s="244"/>
      <c r="AF27" s="633"/>
      <c r="AG27" s="324"/>
      <c r="AH27" s="1398"/>
      <c r="AK27" s="2"/>
      <c r="AL27" s="386"/>
      <c r="AM27" s="386"/>
      <c r="AN27" s="638"/>
      <c r="AR27"/>
      <c r="AT27" s="318"/>
      <c r="AY27"/>
      <c r="AZ27" s="318"/>
      <c r="BG27" s="318"/>
    </row>
    <row r="28" spans="12:60" ht="15" customHeight="1">
      <c r="P28" s="646"/>
      <c r="Q28" s="646"/>
      <c r="R28" s="646"/>
      <c r="S28" s="646"/>
      <c r="T28" s="646"/>
      <c r="U28"/>
      <c r="W28" s="318"/>
      <c r="X28" s="318"/>
      <c r="AA28"/>
      <c r="AB28" s="2"/>
      <c r="AC28" s="2"/>
      <c r="AD28" s="2"/>
      <c r="AE28" s="318"/>
      <c r="AJ28" s="2"/>
      <c r="AK28" s="386"/>
      <c r="AL28" s="386"/>
      <c r="AM28" s="638"/>
      <c r="AR28"/>
      <c r="AS28" s="318"/>
      <c r="BF28" s="318"/>
    </row>
    <row r="29" spans="12:60" ht="15" customHeight="1">
      <c r="P29" s="646"/>
      <c r="Q29" s="646"/>
      <c r="R29" s="646"/>
      <c r="S29" s="646"/>
      <c r="T29" s="646"/>
      <c r="U29"/>
      <c r="W29" s="318"/>
      <c r="X29" s="318"/>
      <c r="AA29"/>
      <c r="AB29" s="2"/>
      <c r="AC29" s="2"/>
      <c r="AD29" s="2"/>
      <c r="AE29" s="318"/>
      <c r="AJ29" s="2"/>
      <c r="AK29" s="386"/>
      <c r="AL29" s="386"/>
      <c r="AM29" s="638"/>
      <c r="AR29"/>
      <c r="AS29" s="318"/>
      <c r="BF29" s="318"/>
    </row>
    <row r="30" spans="12:60" ht="15" customHeight="1">
      <c r="P30" s="646"/>
      <c r="Z30" s="318"/>
      <c r="AF30" s="2"/>
      <c r="AG30" s="386"/>
      <c r="AH30" s="386"/>
    </row>
    <row r="31" spans="12:60" ht="15" customHeight="1">
      <c r="AF31" s="2"/>
      <c r="AG31" s="386"/>
      <c r="AH31" s="386"/>
    </row>
    <row r="32" spans="12:60" ht="15.75">
      <c r="M32" s="343" t="s">
        <v>753</v>
      </c>
      <c r="P32" s="631"/>
      <c r="S32" s="343" t="s">
        <v>753</v>
      </c>
      <c r="Y32" s="343" t="s">
        <v>753</v>
      </c>
      <c r="AF32" s="2"/>
      <c r="AG32" s="386"/>
      <c r="AH32" s="386"/>
    </row>
    <row r="33" spans="2:51" ht="18.75">
      <c r="L33" s="626"/>
      <c r="M33" s="488" t="s">
        <v>660</v>
      </c>
      <c r="N33" s="640"/>
      <c r="P33" s="646"/>
      <c r="R33" s="626"/>
      <c r="S33" s="484" t="s">
        <v>661</v>
      </c>
      <c r="T33" s="640"/>
      <c r="U33" s="640"/>
      <c r="X33" s="626"/>
      <c r="Y33" s="484" t="s">
        <v>754</v>
      </c>
      <c r="Z33" s="626"/>
      <c r="AA33" s="634"/>
      <c r="AB33" s="634"/>
      <c r="AC33" s="634"/>
    </row>
    <row r="34" spans="2:51" ht="15.75">
      <c r="L34" s="629"/>
      <c r="M34" s="924">
        <v>45066</v>
      </c>
      <c r="N34" s="925" t="s">
        <v>125</v>
      </c>
      <c r="R34" s="629"/>
      <c r="S34" s="924">
        <v>45059</v>
      </c>
      <c r="T34" s="925" t="s">
        <v>125</v>
      </c>
      <c r="U34" s="631"/>
      <c r="X34" s="629"/>
      <c r="Y34" s="924">
        <v>45056</v>
      </c>
      <c r="Z34" s="925" t="s">
        <v>755</v>
      </c>
      <c r="AA34" s="635"/>
      <c r="AB34" s="635"/>
      <c r="AC34" s="635"/>
    </row>
    <row r="35" spans="2:51" ht="15.75">
      <c r="L35" s="629"/>
      <c r="M35" s="924"/>
      <c r="N35" s="925"/>
      <c r="R35" s="629"/>
      <c r="S35" s="924"/>
      <c r="T35" s="631"/>
      <c r="U35" s="631"/>
      <c r="X35" s="629"/>
      <c r="Y35" s="924"/>
      <c r="Z35" s="925"/>
      <c r="AA35" s="635"/>
      <c r="AB35" s="635"/>
      <c r="AC35" s="635"/>
    </row>
    <row r="36" spans="2:51" ht="18.75">
      <c r="B36" s="475" t="s">
        <v>758</v>
      </c>
      <c r="L36" s="624" t="s">
        <v>662</v>
      </c>
      <c r="M36" s="639" t="s">
        <v>663</v>
      </c>
      <c r="N36" s="639" t="s">
        <v>756</v>
      </c>
      <c r="O36" s="639" t="s">
        <v>728</v>
      </c>
      <c r="R36" s="624" t="s">
        <v>662</v>
      </c>
      <c r="S36" s="624" t="s">
        <v>663</v>
      </c>
      <c r="T36" s="639" t="s">
        <v>756</v>
      </c>
      <c r="U36" s="639" t="s">
        <v>728</v>
      </c>
      <c r="X36" s="624" t="s">
        <v>662</v>
      </c>
      <c r="Y36" s="624" t="s">
        <v>663</v>
      </c>
      <c r="Z36" s="639" t="s">
        <v>756</v>
      </c>
      <c r="AA36" s="639" t="s">
        <v>728</v>
      </c>
      <c r="AB36" s="635"/>
      <c r="AC36" s="635"/>
      <c r="AH36" s="318"/>
      <c r="AK36" s="318"/>
      <c r="AL36"/>
      <c r="AQ36" s="318"/>
      <c r="AR36"/>
      <c r="AX36" s="318"/>
      <c r="AY36"/>
    </row>
    <row r="37" spans="2:51" ht="15.75" thickBot="1">
      <c r="L37" s="244">
        <v>1</v>
      </c>
      <c r="M37" s="244" t="s">
        <v>729</v>
      </c>
      <c r="N37" s="326">
        <v>0.375</v>
      </c>
      <c r="O37" s="1396">
        <v>2023</v>
      </c>
      <c r="R37" s="926">
        <v>1</v>
      </c>
      <c r="S37" s="244" t="s">
        <v>729</v>
      </c>
      <c r="T37" s="326">
        <v>0.375</v>
      </c>
      <c r="U37" s="1396">
        <v>2023</v>
      </c>
      <c r="X37" s="244"/>
      <c r="Y37" s="244" t="s">
        <v>736</v>
      </c>
      <c r="Z37" s="326">
        <v>0.52083333333333337</v>
      </c>
      <c r="AA37" s="324">
        <v>2023</v>
      </c>
      <c r="AB37" s="635"/>
      <c r="AC37" s="635"/>
      <c r="AH37" s="318"/>
      <c r="AK37" s="318"/>
      <c r="AL37"/>
      <c r="AQ37" s="318"/>
      <c r="AR37"/>
      <c r="AX37" s="318"/>
      <c r="AY37"/>
    </row>
    <row r="38" spans="2:51" ht="13.5" thickBot="1">
      <c r="B38" s="576" t="s">
        <v>358</v>
      </c>
      <c r="C38" s="576" t="s">
        <v>359</v>
      </c>
      <c r="D38" s="576" t="s">
        <v>360</v>
      </c>
      <c r="E38" s="576" t="s">
        <v>361</v>
      </c>
      <c r="L38" s="244">
        <v>2</v>
      </c>
      <c r="M38" s="244" t="s">
        <v>739</v>
      </c>
      <c r="N38" s="326">
        <v>0.38541666666666669</v>
      </c>
      <c r="O38" s="1397"/>
      <c r="R38" s="926">
        <v>2</v>
      </c>
      <c r="S38" s="244" t="s">
        <v>739</v>
      </c>
      <c r="T38" s="326">
        <v>0.38541666666666669</v>
      </c>
      <c r="U38" s="1397"/>
    </row>
    <row r="39" spans="2:51" ht="15">
      <c r="B39" s="938"/>
      <c r="C39" s="939" t="s">
        <v>362</v>
      </c>
      <c r="D39" s="939" t="s">
        <v>365</v>
      </c>
      <c r="E39" s="939" t="s">
        <v>367</v>
      </c>
      <c r="L39" s="244">
        <v>3</v>
      </c>
      <c r="M39" s="632" t="s">
        <v>731</v>
      </c>
      <c r="N39" s="326">
        <v>0.39583333333333331</v>
      </c>
      <c r="O39" s="1397"/>
      <c r="R39" s="926">
        <v>3</v>
      </c>
      <c r="S39" s="244" t="s">
        <v>731</v>
      </c>
      <c r="T39" s="927">
        <v>0.39583333333333331</v>
      </c>
      <c r="U39" s="1397"/>
      <c r="V39" s="631"/>
      <c r="AD39" s="631"/>
    </row>
    <row r="40" spans="2:51" ht="13.5" thickBot="1">
      <c r="B40" s="940" t="s">
        <v>357</v>
      </c>
      <c r="C40" s="941" t="s">
        <v>363</v>
      </c>
      <c r="D40" s="941" t="s">
        <v>366</v>
      </c>
      <c r="E40" s="941" t="s">
        <v>367</v>
      </c>
      <c r="L40" s="244">
        <v>4</v>
      </c>
      <c r="M40" s="632" t="s">
        <v>757</v>
      </c>
      <c r="N40" s="326">
        <v>0.40625</v>
      </c>
      <c r="O40" s="1397"/>
      <c r="R40" s="928">
        <v>4</v>
      </c>
      <c r="S40" s="929" t="s">
        <v>734</v>
      </c>
      <c r="T40" s="326">
        <v>0.40625</v>
      </c>
      <c r="U40" s="1399"/>
    </row>
    <row r="41" spans="2:51" ht="15" customHeight="1" thickTop="1" thickBot="1">
      <c r="B41" s="942"/>
      <c r="C41" s="943" t="s">
        <v>364</v>
      </c>
      <c r="D41" s="943" t="s">
        <v>366</v>
      </c>
      <c r="E41" s="943" t="s">
        <v>368</v>
      </c>
      <c r="L41" s="909">
        <v>5</v>
      </c>
      <c r="M41" s="930" t="s">
        <v>734</v>
      </c>
      <c r="N41" s="931">
        <v>0.41666666666666669</v>
      </c>
      <c r="O41" s="1399"/>
      <c r="R41" s="932">
        <v>5</v>
      </c>
      <c r="S41" s="914" t="s">
        <v>675</v>
      </c>
      <c r="T41" s="933">
        <v>0.41666666666666669</v>
      </c>
      <c r="U41" s="1400">
        <v>2015</v>
      </c>
    </row>
    <row r="42" spans="2:51" ht="15" customHeight="1" thickTop="1" thickBot="1">
      <c r="B42" s="944" t="s">
        <v>369</v>
      </c>
      <c r="C42" s="944" t="s">
        <v>370</v>
      </c>
      <c r="D42" s="944" t="s">
        <v>366</v>
      </c>
      <c r="E42" s="944" t="s">
        <v>368</v>
      </c>
      <c r="L42" s="912">
        <v>6</v>
      </c>
      <c r="M42" s="912" t="s">
        <v>738</v>
      </c>
      <c r="N42" s="934">
        <v>0.42708333333333331</v>
      </c>
      <c r="O42" s="1400">
        <v>2015</v>
      </c>
      <c r="R42" s="926">
        <v>6</v>
      </c>
      <c r="S42" s="244" t="s">
        <v>738</v>
      </c>
      <c r="T42" s="935">
        <v>0.42708333333333331</v>
      </c>
      <c r="U42" s="1397"/>
    </row>
    <row r="43" spans="2:51" ht="15" customHeight="1">
      <c r="B43" s="938"/>
      <c r="C43" s="939" t="s">
        <v>362</v>
      </c>
      <c r="D43" s="939" t="s">
        <v>366</v>
      </c>
      <c r="E43" s="939" t="s">
        <v>367</v>
      </c>
      <c r="L43" s="244">
        <v>7</v>
      </c>
      <c r="M43" s="249" t="s">
        <v>671</v>
      </c>
      <c r="N43" s="326">
        <v>0.4375</v>
      </c>
      <c r="O43" s="1397"/>
      <c r="R43" s="926">
        <v>7</v>
      </c>
      <c r="S43" s="244" t="s">
        <v>744</v>
      </c>
      <c r="T43" s="935">
        <v>0.4375</v>
      </c>
      <c r="U43" s="1397"/>
    </row>
    <row r="44" spans="2:51" ht="15" customHeight="1">
      <c r="B44" s="945" t="s">
        <v>371</v>
      </c>
      <c r="C44" s="941" t="s">
        <v>378</v>
      </c>
      <c r="D44" s="941" t="s">
        <v>366</v>
      </c>
      <c r="E44" s="941" t="s">
        <v>367</v>
      </c>
      <c r="L44" s="249">
        <v>8</v>
      </c>
      <c r="M44" s="249" t="s">
        <v>748</v>
      </c>
      <c r="N44" s="326">
        <v>0.44791666666666669</v>
      </c>
      <c r="O44" s="1397"/>
      <c r="R44" s="926">
        <v>8</v>
      </c>
      <c r="S44" s="244" t="s">
        <v>671</v>
      </c>
      <c r="T44" s="935">
        <v>0.44791666666666702</v>
      </c>
      <c r="U44" s="1397"/>
    </row>
    <row r="45" spans="2:51" ht="15" customHeight="1">
      <c r="B45" s="945"/>
      <c r="C45" s="941" t="s">
        <v>363</v>
      </c>
      <c r="D45" s="941" t="s">
        <v>366</v>
      </c>
      <c r="E45" s="941" t="s">
        <v>367</v>
      </c>
      <c r="L45" s="244">
        <v>9</v>
      </c>
      <c r="M45" s="244" t="s">
        <v>675</v>
      </c>
      <c r="N45" s="326">
        <v>0.45833333333333298</v>
      </c>
      <c r="O45" s="1397"/>
      <c r="R45" s="926">
        <v>9</v>
      </c>
      <c r="S45" s="244" t="s">
        <v>674</v>
      </c>
      <c r="T45" s="935">
        <v>0.45833333333333298</v>
      </c>
      <c r="U45" s="1397"/>
    </row>
    <row r="46" spans="2:51" ht="15" customHeight="1" thickBot="1">
      <c r="B46" s="942"/>
      <c r="C46" s="943" t="s">
        <v>379</v>
      </c>
      <c r="D46" s="943" t="s">
        <v>366</v>
      </c>
      <c r="E46" s="943" t="s">
        <v>368</v>
      </c>
      <c r="L46" s="249">
        <v>10</v>
      </c>
      <c r="M46" s="244" t="s">
        <v>744</v>
      </c>
      <c r="N46" s="326">
        <v>0.46875</v>
      </c>
      <c r="O46" s="1397"/>
      <c r="R46" s="926">
        <v>10</v>
      </c>
      <c r="S46" s="244" t="s">
        <v>672</v>
      </c>
      <c r="T46" s="935">
        <v>0.46875</v>
      </c>
      <c r="U46" s="1397"/>
    </row>
    <row r="47" spans="2:51" ht="15" customHeight="1" thickBot="1">
      <c r="B47" s="942" t="s">
        <v>658</v>
      </c>
      <c r="C47" s="942" t="s">
        <v>659</v>
      </c>
      <c r="D47" s="943" t="s">
        <v>365</v>
      </c>
      <c r="E47" s="943" t="s">
        <v>367</v>
      </c>
      <c r="L47" s="244">
        <v>11</v>
      </c>
      <c r="M47" s="244" t="s">
        <v>674</v>
      </c>
      <c r="N47" s="326">
        <v>0.47916666666666702</v>
      </c>
      <c r="O47" s="1397"/>
      <c r="R47" s="926">
        <v>11</v>
      </c>
      <c r="S47" s="244" t="s">
        <v>748</v>
      </c>
      <c r="T47" s="935">
        <v>0.47916666666666602</v>
      </c>
      <c r="U47" s="1397"/>
    </row>
    <row r="48" spans="2:51" ht="15" customHeight="1">
      <c r="L48" s="249">
        <v>12</v>
      </c>
      <c r="M48" s="244" t="s">
        <v>672</v>
      </c>
      <c r="N48" s="326">
        <v>0.48958333333333298</v>
      </c>
      <c r="O48" s="1397"/>
      <c r="R48" s="926">
        <v>12</v>
      </c>
      <c r="S48" s="244" t="s">
        <v>750</v>
      </c>
      <c r="T48" s="935">
        <v>0.48958333333333298</v>
      </c>
      <c r="U48" s="1397"/>
    </row>
    <row r="49" spans="12:21" ht="15" customHeight="1">
      <c r="L49" s="244">
        <v>13</v>
      </c>
      <c r="M49" s="249" t="s">
        <v>750</v>
      </c>
      <c r="N49" s="326">
        <v>0.5</v>
      </c>
      <c r="O49" s="1397"/>
      <c r="R49" s="926">
        <v>13</v>
      </c>
      <c r="S49" s="641" t="s">
        <v>740</v>
      </c>
      <c r="T49" s="935">
        <v>0.5</v>
      </c>
      <c r="U49" s="1397"/>
    </row>
    <row r="50" spans="12:21" ht="15" customHeight="1">
      <c r="L50" s="244">
        <v>14</v>
      </c>
      <c r="M50" s="936" t="s">
        <v>740</v>
      </c>
      <c r="N50" s="326">
        <v>0.51041666666666696</v>
      </c>
      <c r="O50" s="1397"/>
      <c r="R50" s="926">
        <v>14</v>
      </c>
      <c r="S50" s="641" t="s">
        <v>742</v>
      </c>
      <c r="T50" s="935">
        <v>0.51041666666666596</v>
      </c>
      <c r="U50" s="1397"/>
    </row>
    <row r="51" spans="12:21" ht="15" customHeight="1">
      <c r="L51" s="244">
        <v>15</v>
      </c>
      <c r="M51" s="936" t="s">
        <v>742</v>
      </c>
      <c r="N51" s="326">
        <v>0.52083333333333304</v>
      </c>
      <c r="O51" s="1397"/>
      <c r="R51" s="926">
        <v>15</v>
      </c>
      <c r="S51" s="641" t="s">
        <v>732</v>
      </c>
      <c r="T51" s="935">
        <v>0.52083333333333304</v>
      </c>
      <c r="U51" s="1397"/>
    </row>
    <row r="52" spans="12:21">
      <c r="L52" s="244">
        <v>16</v>
      </c>
      <c r="M52" s="936" t="s">
        <v>668</v>
      </c>
      <c r="N52" s="326">
        <v>0.53125</v>
      </c>
      <c r="O52" s="1397"/>
      <c r="R52" s="926">
        <v>16</v>
      </c>
      <c r="S52" s="641" t="s">
        <v>676</v>
      </c>
      <c r="T52" s="935">
        <v>0.53125</v>
      </c>
      <c r="U52" s="1397"/>
    </row>
    <row r="53" spans="12:21">
      <c r="L53" s="244">
        <v>17</v>
      </c>
      <c r="M53" s="641" t="s">
        <v>312</v>
      </c>
      <c r="N53" s="326">
        <v>0.54166666666666696</v>
      </c>
      <c r="O53" s="1397"/>
      <c r="R53" s="926">
        <v>17</v>
      </c>
      <c r="S53" s="641" t="s">
        <v>312</v>
      </c>
      <c r="T53" s="935">
        <v>0.54166666666666696</v>
      </c>
      <c r="U53" s="1397"/>
    </row>
    <row r="54" spans="12:21">
      <c r="L54" s="244">
        <v>18</v>
      </c>
      <c r="M54" s="641" t="s">
        <v>676</v>
      </c>
      <c r="N54" s="326">
        <v>0.55208333333333404</v>
      </c>
      <c r="O54" s="1397"/>
      <c r="R54" s="926">
        <v>18</v>
      </c>
      <c r="S54" s="641" t="s">
        <v>668</v>
      </c>
      <c r="T54" s="935">
        <v>0.55208333333333304</v>
      </c>
      <c r="U54" s="1398"/>
    </row>
    <row r="55" spans="12:21">
      <c r="L55" s="244">
        <v>19</v>
      </c>
      <c r="M55" s="936" t="s">
        <v>752</v>
      </c>
      <c r="N55" s="326">
        <v>0.5625</v>
      </c>
      <c r="O55" s="1398"/>
    </row>
    <row r="56" spans="12:21" ht="18.75">
      <c r="P56" s="631"/>
      <c r="R56" s="937"/>
      <c r="S56" s="627"/>
      <c r="T56" s="640"/>
      <c r="U56" s="2"/>
    </row>
    <row r="57" spans="12:21" ht="15.75">
      <c r="M57" s="343"/>
      <c r="P57" s="631"/>
      <c r="S57" s="343"/>
    </row>
    <row r="58" spans="12:21" ht="18">
      <c r="M58" s="343"/>
      <c r="P58" s="631"/>
      <c r="S58" s="343"/>
      <c r="T58" s="640"/>
      <c r="U58" s="640"/>
    </row>
    <row r="59" spans="12:21" ht="18">
      <c r="M59" s="343"/>
      <c r="P59" s="631"/>
      <c r="S59" s="343"/>
      <c r="T59" s="640"/>
      <c r="U59" s="640"/>
    </row>
    <row r="60" spans="12:21" ht="18">
      <c r="M60" s="343"/>
      <c r="P60" s="631"/>
      <c r="S60" s="343"/>
      <c r="T60" s="640"/>
      <c r="U60" s="640"/>
    </row>
    <row r="61" spans="12:21" ht="18.75">
      <c r="L61" s="626"/>
      <c r="M61" s="488"/>
      <c r="N61" s="640"/>
      <c r="P61" s="646"/>
      <c r="R61" s="626"/>
      <c r="S61" s="484"/>
      <c r="T61" s="640"/>
      <c r="U61" s="640"/>
    </row>
    <row r="62" spans="12:21" ht="18.75">
      <c r="L62" s="626"/>
      <c r="M62" s="488"/>
      <c r="N62" s="640"/>
      <c r="P62" s="646"/>
      <c r="R62" s="626"/>
      <c r="S62" s="484"/>
      <c r="T62" s="640"/>
      <c r="U62" s="640"/>
    </row>
    <row r="63" spans="12:21" ht="18.75">
      <c r="L63" s="626"/>
      <c r="M63" s="488"/>
      <c r="N63" s="640"/>
      <c r="P63" s="646"/>
      <c r="R63" s="626"/>
      <c r="S63" s="484"/>
      <c r="T63" s="640"/>
      <c r="U63" s="640"/>
    </row>
    <row r="64" spans="12:21" ht="18.75">
      <c r="L64" s="626"/>
      <c r="M64" s="488"/>
      <c r="N64" s="640"/>
      <c r="P64" s="646"/>
      <c r="R64" s="626"/>
      <c r="S64" s="484"/>
      <c r="T64" s="640"/>
      <c r="U64" s="640"/>
    </row>
    <row r="65" spans="12:21" ht="18.75">
      <c r="L65" s="626"/>
      <c r="M65" s="488"/>
      <c r="N65" s="640"/>
      <c r="P65" s="646"/>
      <c r="R65" s="626"/>
      <c r="S65" s="484"/>
      <c r="T65" s="640"/>
      <c r="U65" s="640"/>
    </row>
    <row r="66" spans="12:21" ht="18.75">
      <c r="L66" s="626"/>
      <c r="M66" s="488"/>
      <c r="N66" s="640"/>
      <c r="P66" s="646"/>
      <c r="R66" s="626"/>
      <c r="S66" s="484"/>
      <c r="T66" s="640"/>
      <c r="U66" s="640"/>
    </row>
    <row r="67" spans="12:21" ht="18.75">
      <c r="L67" s="626"/>
      <c r="M67" s="488"/>
      <c r="N67" s="640"/>
      <c r="P67" s="646"/>
      <c r="R67" s="626"/>
      <c r="S67" s="484"/>
      <c r="T67" s="640"/>
      <c r="U67" s="640"/>
    </row>
    <row r="68" spans="12:21" ht="18.75">
      <c r="L68" s="626"/>
      <c r="M68" s="488"/>
      <c r="N68" s="640"/>
      <c r="P68" s="646"/>
      <c r="R68" s="626"/>
      <c r="S68" s="484"/>
      <c r="T68" s="640"/>
      <c r="U68" s="640"/>
    </row>
    <row r="69" spans="12:21" ht="18.75">
      <c r="L69" s="626"/>
      <c r="M69" s="488"/>
      <c r="N69" s="640"/>
      <c r="P69" s="646"/>
      <c r="R69" s="626"/>
      <c r="S69" s="484"/>
      <c r="T69" s="640"/>
      <c r="U69" s="640"/>
    </row>
    <row r="70" spans="12:21" ht="18.75">
      <c r="L70" s="626"/>
      <c r="M70" s="488"/>
      <c r="N70" s="640"/>
      <c r="P70" s="646"/>
      <c r="R70" s="626"/>
      <c r="S70" s="484"/>
      <c r="T70" s="640"/>
      <c r="U70" s="640"/>
    </row>
    <row r="71" spans="12:21" ht="18.75">
      <c r="L71" s="626"/>
      <c r="M71" s="488"/>
      <c r="N71" s="640"/>
      <c r="P71" s="646"/>
      <c r="R71" s="626"/>
      <c r="S71" s="484"/>
      <c r="T71" s="640"/>
      <c r="U71" s="640"/>
    </row>
    <row r="72" spans="12:21" ht="18.75">
      <c r="L72" s="626"/>
      <c r="M72" s="488"/>
      <c r="N72" s="640"/>
      <c r="P72" s="646"/>
      <c r="R72" s="626"/>
      <c r="S72" s="484"/>
      <c r="T72" s="640"/>
      <c r="U72" s="640"/>
    </row>
    <row r="73" spans="12:21" ht="18.75">
      <c r="L73" s="626"/>
      <c r="M73" s="488"/>
      <c r="N73" s="640"/>
      <c r="P73" s="646"/>
      <c r="R73" s="626"/>
      <c r="S73" s="484"/>
      <c r="T73" s="640"/>
      <c r="U73" s="640"/>
    </row>
    <row r="74" spans="12:21" ht="18.75">
      <c r="L74" s="626"/>
      <c r="M74" s="488"/>
      <c r="N74" s="640"/>
      <c r="P74" s="646"/>
      <c r="R74" s="626"/>
      <c r="S74" s="484"/>
      <c r="T74" s="640"/>
      <c r="U74" s="640"/>
    </row>
    <row r="75" spans="12:21" ht="18.75">
      <c r="L75" s="626"/>
      <c r="M75" s="488"/>
      <c r="N75" s="640"/>
      <c r="P75" s="646"/>
      <c r="R75" s="626"/>
      <c r="S75" s="484"/>
      <c r="T75" s="640"/>
      <c r="U75" s="640"/>
    </row>
    <row r="76" spans="12:21" ht="18.75">
      <c r="L76" s="626"/>
      <c r="M76" s="488"/>
      <c r="N76" s="640"/>
      <c r="P76" s="646"/>
      <c r="R76" s="626"/>
      <c r="S76" s="484"/>
      <c r="T76" s="640"/>
      <c r="U76" s="640"/>
    </row>
    <row r="77" spans="12:21" ht="18.75">
      <c r="L77" s="626"/>
      <c r="M77" s="488"/>
      <c r="N77" s="640"/>
      <c r="P77" s="646"/>
      <c r="R77" s="626"/>
      <c r="S77" s="484"/>
      <c r="T77" s="640"/>
      <c r="U77" s="640"/>
    </row>
    <row r="78" spans="12:21" ht="18.75">
      <c r="L78" s="626"/>
      <c r="M78" s="488"/>
      <c r="N78" s="640"/>
      <c r="P78" s="646"/>
      <c r="R78" s="626"/>
      <c r="S78" s="484"/>
      <c r="T78" s="640"/>
      <c r="U78" s="640"/>
    </row>
    <row r="79" spans="12:21" ht="18.75">
      <c r="L79" s="626"/>
      <c r="M79" s="488"/>
      <c r="N79" s="640"/>
      <c r="P79" s="646"/>
      <c r="R79" s="626"/>
      <c r="S79" s="484"/>
      <c r="T79" s="640"/>
      <c r="U79" s="640"/>
    </row>
    <row r="80" spans="12:21" ht="18.75">
      <c r="L80" s="626"/>
      <c r="M80" s="488"/>
      <c r="N80" s="640"/>
      <c r="P80" s="646"/>
      <c r="R80" s="626"/>
      <c r="S80" s="484"/>
      <c r="T80" s="640"/>
      <c r="U80" s="640"/>
    </row>
    <row r="81" spans="12:21" ht="18.75">
      <c r="L81" s="626"/>
      <c r="M81" s="488"/>
      <c r="N81" s="640"/>
      <c r="P81" s="646"/>
      <c r="R81" s="626"/>
      <c r="S81" s="484"/>
      <c r="T81" s="640"/>
      <c r="U81" s="640"/>
    </row>
    <row r="82" spans="12:21" ht="18.75">
      <c r="L82" s="626"/>
      <c r="M82" s="488"/>
      <c r="N82" s="640"/>
      <c r="P82" s="646"/>
      <c r="R82" s="626"/>
      <c r="S82" s="484"/>
      <c r="T82" s="640"/>
      <c r="U82" s="640"/>
    </row>
    <row r="83" spans="12:21" ht="18.75">
      <c r="L83" s="626"/>
      <c r="M83" s="488"/>
      <c r="N83" s="640"/>
      <c r="P83" s="646"/>
      <c r="R83" s="626"/>
      <c r="S83" s="484"/>
      <c r="T83" s="640"/>
      <c r="U83" s="640"/>
    </row>
  </sheetData>
  <sheetProtection selectLockedCells="1" selectUnlockedCells="1"/>
  <mergeCells count="9">
    <mergeCell ref="BA7:BA9"/>
    <mergeCell ref="AO18:AO20"/>
    <mergeCell ref="AH6:AH10"/>
    <mergeCell ref="AH11:AH27"/>
    <mergeCell ref="BH18:BH20"/>
    <mergeCell ref="O37:O41"/>
    <mergeCell ref="U37:U40"/>
    <mergeCell ref="U41:U54"/>
    <mergeCell ref="O42:O55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6385" r:id="rId4">
          <objectPr defaultSize="0" autoPict="0" r:id="rId5">
            <anchor moveWithCells="1">
              <from>
                <xdr:col>1</xdr:col>
                <xdr:colOff>19050</xdr:colOff>
                <xdr:row>3</xdr:row>
                <xdr:rowOff>57150</xdr:rowOff>
              </from>
              <to>
                <xdr:col>7</xdr:col>
                <xdr:colOff>542925</xdr:colOff>
                <xdr:row>48</xdr:row>
                <xdr:rowOff>0</xdr:rowOff>
              </to>
            </anchor>
          </objectPr>
        </oleObject>
      </mc:Choice>
      <mc:Fallback>
        <oleObject progId="Word.Document.12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6"/>
  <sheetViews>
    <sheetView workbookViewId="0">
      <selection activeCell="N26" sqref="N26"/>
    </sheetView>
  </sheetViews>
  <sheetFormatPr defaultColWidth="8.85546875" defaultRowHeight="12.75"/>
  <cols>
    <col min="1" max="1" width="1.28515625" style="31" customWidth="1"/>
    <col min="2" max="2" width="8.85546875" style="35" customWidth="1"/>
    <col min="3" max="3" width="2.85546875" style="52" hidden="1" customWidth="1"/>
    <col min="4" max="5" width="3.85546875" style="827" customWidth="1"/>
    <col min="6" max="8" width="3.85546875" style="836" hidden="1" customWidth="1"/>
    <col min="9" max="9" width="3.85546875" style="830" customWidth="1"/>
    <col min="10" max="10" width="3.85546875" style="828" customWidth="1"/>
    <col min="11" max="11" width="4.5703125" style="830" customWidth="1"/>
    <col min="12" max="12" width="6" style="31" customWidth="1"/>
    <col min="13" max="16384" width="8.85546875" style="31"/>
  </cols>
  <sheetData>
    <row r="1" spans="2:13" s="55" customFormat="1" ht="15" customHeight="1" thickBot="1">
      <c r="B1" s="856" t="s">
        <v>720</v>
      </c>
      <c r="C1" s="54"/>
      <c r="D1" s="786"/>
      <c r="E1" s="786"/>
      <c r="F1" s="788"/>
      <c r="G1" s="788"/>
      <c r="H1" s="788"/>
      <c r="I1" s="789"/>
      <c r="J1" s="787"/>
      <c r="K1" s="789"/>
    </row>
    <row r="2" spans="2:13" s="660" customFormat="1" ht="113.45" customHeight="1" thickTop="1" thickBot="1">
      <c r="B2" s="653"/>
      <c r="C2" s="654"/>
      <c r="D2" s="790" t="s">
        <v>709</v>
      </c>
      <c r="E2" s="790" t="s">
        <v>710</v>
      </c>
      <c r="F2" s="791" t="s">
        <v>711</v>
      </c>
      <c r="G2" s="791" t="s">
        <v>712</v>
      </c>
      <c r="H2" s="792" t="s">
        <v>718</v>
      </c>
      <c r="I2" s="846" t="s">
        <v>713</v>
      </c>
      <c r="J2" s="790" t="s">
        <v>714</v>
      </c>
      <c r="K2" s="793" t="s">
        <v>717</v>
      </c>
      <c r="L2" s="421"/>
    </row>
    <row r="3" spans="2:13" ht="15.6" hidden="1" customHeight="1">
      <c r="B3" s="34" t="s">
        <v>92</v>
      </c>
      <c r="C3" s="36"/>
      <c r="D3" s="794" t="s">
        <v>100</v>
      </c>
      <c r="E3" s="794" t="s">
        <v>100</v>
      </c>
      <c r="F3" s="796"/>
      <c r="G3" s="796"/>
      <c r="H3" s="797"/>
      <c r="I3" s="798"/>
      <c r="J3" s="795"/>
      <c r="K3" s="799"/>
      <c r="L3" s="424"/>
      <c r="M3" s="270"/>
    </row>
    <row r="4" spans="2:13" s="55" customFormat="1" ht="10.5" customHeight="1">
      <c r="B4" s="59">
        <v>45248</v>
      </c>
      <c r="C4" s="60">
        <f t="shared" ref="C4:C25" si="0">COUNTA(D4:K4)</f>
        <v>5</v>
      </c>
      <c r="D4" s="801" t="s">
        <v>103</v>
      </c>
      <c r="E4" s="801" t="s">
        <v>103</v>
      </c>
      <c r="F4" s="801"/>
      <c r="G4" s="801"/>
      <c r="H4" s="811"/>
      <c r="I4" s="812" t="s">
        <v>103</v>
      </c>
      <c r="J4" s="801" t="s">
        <v>103</v>
      </c>
      <c r="K4" s="807" t="s">
        <v>103</v>
      </c>
      <c r="L4" s="426"/>
    </row>
    <row r="5" spans="2:13" s="55" customFormat="1" ht="10.5" customHeight="1" thickBot="1">
      <c r="B5" s="63">
        <v>45249</v>
      </c>
      <c r="C5" s="64">
        <f t="shared" si="0"/>
        <v>5</v>
      </c>
      <c r="D5" s="805" t="s">
        <v>103</v>
      </c>
      <c r="E5" s="805" t="s">
        <v>103</v>
      </c>
      <c r="F5" s="805"/>
      <c r="G5" s="805"/>
      <c r="H5" s="808"/>
      <c r="I5" s="813" t="s">
        <v>103</v>
      </c>
      <c r="J5" s="805" t="s">
        <v>103</v>
      </c>
      <c r="K5" s="810" t="s">
        <v>103</v>
      </c>
      <c r="L5" s="426"/>
    </row>
    <row r="6" spans="2:13" s="55" customFormat="1" ht="10.5" customHeight="1">
      <c r="B6" s="59">
        <v>45255</v>
      </c>
      <c r="C6" s="60">
        <f t="shared" si="0"/>
        <v>3</v>
      </c>
      <c r="D6" s="801"/>
      <c r="E6" s="801"/>
      <c r="F6" s="801"/>
      <c r="G6" s="801"/>
      <c r="H6" s="811"/>
      <c r="I6" s="812" t="s">
        <v>103</v>
      </c>
      <c r="J6" s="801" t="s">
        <v>103</v>
      </c>
      <c r="K6" s="807" t="s">
        <v>103</v>
      </c>
      <c r="L6" s="426"/>
    </row>
    <row r="7" spans="2:13" s="55" customFormat="1" ht="10.5" customHeight="1" thickBot="1">
      <c r="B7" s="63">
        <v>45256</v>
      </c>
      <c r="C7" s="64">
        <f t="shared" si="0"/>
        <v>3</v>
      </c>
      <c r="D7" s="805"/>
      <c r="E7" s="805"/>
      <c r="F7" s="805"/>
      <c r="G7" s="805"/>
      <c r="H7" s="808"/>
      <c r="I7" s="813" t="s">
        <v>103</v>
      </c>
      <c r="J7" s="805" t="s">
        <v>103</v>
      </c>
      <c r="K7" s="810" t="s">
        <v>103</v>
      </c>
      <c r="L7" s="426"/>
    </row>
    <row r="8" spans="2:13" s="68" customFormat="1" ht="10.5" customHeight="1">
      <c r="B8" s="59">
        <v>45262</v>
      </c>
      <c r="C8" s="66">
        <f t="shared" si="0"/>
        <v>2</v>
      </c>
      <c r="D8" s="801" t="s">
        <v>103</v>
      </c>
      <c r="E8" s="801" t="s">
        <v>103</v>
      </c>
      <c r="F8" s="801"/>
      <c r="G8" s="801"/>
      <c r="H8" s="811"/>
      <c r="I8" s="812"/>
      <c r="J8" s="801"/>
      <c r="K8" s="807"/>
      <c r="L8" s="427"/>
    </row>
    <row r="9" spans="2:13" s="68" customFormat="1" ht="10.5" customHeight="1" thickBot="1">
      <c r="B9" s="63">
        <v>45263</v>
      </c>
      <c r="C9" s="69">
        <f t="shared" si="0"/>
        <v>2</v>
      </c>
      <c r="D9" s="805" t="s">
        <v>103</v>
      </c>
      <c r="E9" s="805" t="s">
        <v>103</v>
      </c>
      <c r="F9" s="805"/>
      <c r="G9" s="805"/>
      <c r="H9" s="808"/>
      <c r="I9" s="813"/>
      <c r="J9" s="805"/>
      <c r="K9" s="810"/>
      <c r="L9" s="427"/>
    </row>
    <row r="10" spans="2:13" s="71" customFormat="1" ht="10.5" customHeight="1">
      <c r="B10" s="59">
        <v>45269</v>
      </c>
      <c r="C10" s="70">
        <f t="shared" si="0"/>
        <v>3</v>
      </c>
      <c r="D10" s="801"/>
      <c r="E10" s="801"/>
      <c r="F10" s="801"/>
      <c r="G10" s="801"/>
      <c r="H10" s="811"/>
      <c r="I10" s="812" t="s">
        <v>103</v>
      </c>
      <c r="J10" s="801" t="s">
        <v>103</v>
      </c>
      <c r="K10" s="807" t="s">
        <v>103</v>
      </c>
      <c r="L10" s="426"/>
    </row>
    <row r="11" spans="2:13" s="71" customFormat="1" ht="10.5" customHeight="1" thickBot="1">
      <c r="B11" s="63">
        <v>45270</v>
      </c>
      <c r="C11" s="72">
        <f t="shared" si="0"/>
        <v>3</v>
      </c>
      <c r="D11" s="805"/>
      <c r="E11" s="805"/>
      <c r="F11" s="805"/>
      <c r="G11" s="805"/>
      <c r="H11" s="808"/>
      <c r="I11" s="813" t="s">
        <v>103</v>
      </c>
      <c r="J11" s="805" t="s">
        <v>103</v>
      </c>
      <c r="K11" s="810" t="s">
        <v>103</v>
      </c>
      <c r="L11" s="426"/>
    </row>
    <row r="12" spans="2:13" s="55" customFormat="1" ht="10.5" customHeight="1">
      <c r="B12" s="59">
        <v>45276</v>
      </c>
      <c r="C12" s="60">
        <f t="shared" si="0"/>
        <v>2</v>
      </c>
      <c r="D12" s="801" t="s">
        <v>103</v>
      </c>
      <c r="E12" s="801" t="s">
        <v>103</v>
      </c>
      <c r="F12" s="801"/>
      <c r="G12" s="801"/>
      <c r="H12" s="811"/>
      <c r="I12" s="812"/>
      <c r="J12" s="801"/>
      <c r="K12" s="807"/>
      <c r="L12" s="426"/>
    </row>
    <row r="13" spans="2:13" s="55" customFormat="1" ht="10.5" customHeight="1" thickBot="1">
      <c r="B13" s="63">
        <v>45277</v>
      </c>
      <c r="C13" s="64">
        <f t="shared" si="0"/>
        <v>2</v>
      </c>
      <c r="D13" s="805" t="s">
        <v>103</v>
      </c>
      <c r="E13" s="805" t="s">
        <v>103</v>
      </c>
      <c r="F13" s="805"/>
      <c r="G13" s="805"/>
      <c r="H13" s="808"/>
      <c r="I13" s="813"/>
      <c r="J13" s="805"/>
      <c r="K13" s="810"/>
      <c r="L13" s="426"/>
    </row>
    <row r="14" spans="2:13" s="55" customFormat="1" ht="10.5" customHeight="1">
      <c r="B14" s="853">
        <v>45304</v>
      </c>
      <c r="C14" s="66">
        <f t="shared" si="0"/>
        <v>3</v>
      </c>
      <c r="D14" s="800"/>
      <c r="E14" s="849"/>
      <c r="F14" s="850"/>
      <c r="G14" s="850"/>
      <c r="H14" s="850"/>
      <c r="I14" s="851" t="s">
        <v>103</v>
      </c>
      <c r="J14" s="800" t="s">
        <v>103</v>
      </c>
      <c r="K14" s="852" t="s">
        <v>103</v>
      </c>
      <c r="L14" s="426"/>
    </row>
    <row r="15" spans="2:13" s="55" customFormat="1" ht="10.5" customHeight="1" thickBot="1">
      <c r="B15" s="63">
        <v>45305</v>
      </c>
      <c r="C15" s="64">
        <f t="shared" si="0"/>
        <v>3</v>
      </c>
      <c r="D15" s="805"/>
      <c r="E15" s="808"/>
      <c r="F15" s="847"/>
      <c r="G15" s="847"/>
      <c r="H15" s="847"/>
      <c r="I15" s="848" t="s">
        <v>103</v>
      </c>
      <c r="J15" s="804" t="s">
        <v>103</v>
      </c>
      <c r="K15" s="814" t="s">
        <v>103</v>
      </c>
      <c r="L15" s="426"/>
    </row>
    <row r="16" spans="2:13" s="55" customFormat="1" ht="10.5" customHeight="1">
      <c r="B16" s="59">
        <v>45311</v>
      </c>
      <c r="C16" s="60">
        <f t="shared" si="0"/>
        <v>2</v>
      </c>
      <c r="D16" s="801" t="s">
        <v>103</v>
      </c>
      <c r="E16" s="801" t="s">
        <v>103</v>
      </c>
      <c r="F16" s="801"/>
      <c r="G16" s="801"/>
      <c r="H16" s="811"/>
      <c r="I16" s="812"/>
      <c r="J16" s="801"/>
      <c r="K16" s="815"/>
      <c r="L16" s="426"/>
    </row>
    <row r="17" spans="2:12" s="55" customFormat="1" ht="10.5" customHeight="1" thickBot="1">
      <c r="B17" s="63">
        <v>45312</v>
      </c>
      <c r="C17" s="64">
        <f t="shared" si="0"/>
        <v>2</v>
      </c>
      <c r="D17" s="805" t="s">
        <v>103</v>
      </c>
      <c r="E17" s="805" t="s">
        <v>103</v>
      </c>
      <c r="F17" s="805"/>
      <c r="G17" s="805"/>
      <c r="H17" s="808"/>
      <c r="I17" s="813"/>
      <c r="J17" s="805"/>
      <c r="K17" s="816"/>
      <c r="L17" s="426"/>
    </row>
    <row r="18" spans="2:12" s="55" customFormat="1" ht="10.5" customHeight="1">
      <c r="B18" s="59">
        <v>45318</v>
      </c>
      <c r="C18" s="60">
        <f t="shared" si="0"/>
        <v>3</v>
      </c>
      <c r="D18" s="801"/>
      <c r="E18" s="801"/>
      <c r="F18" s="801"/>
      <c r="G18" s="801"/>
      <c r="H18" s="811"/>
      <c r="I18" s="812" t="s">
        <v>103</v>
      </c>
      <c r="J18" s="801" t="s">
        <v>103</v>
      </c>
      <c r="K18" s="815" t="s">
        <v>103</v>
      </c>
      <c r="L18" s="426"/>
    </row>
    <row r="19" spans="2:12" s="55" customFormat="1" ht="10.5" customHeight="1" thickBot="1">
      <c r="B19" s="63">
        <v>45319</v>
      </c>
      <c r="C19" s="64">
        <f t="shared" si="0"/>
        <v>3</v>
      </c>
      <c r="D19" s="805"/>
      <c r="E19" s="805"/>
      <c r="F19" s="805"/>
      <c r="G19" s="805"/>
      <c r="H19" s="808"/>
      <c r="I19" s="813" t="s">
        <v>103</v>
      </c>
      <c r="J19" s="805" t="s">
        <v>103</v>
      </c>
      <c r="K19" s="816" t="s">
        <v>103</v>
      </c>
      <c r="L19" s="426"/>
    </row>
    <row r="20" spans="2:12" s="55" customFormat="1" ht="10.5" customHeight="1">
      <c r="B20" s="59">
        <v>45325</v>
      </c>
      <c r="C20" s="60">
        <f t="shared" si="0"/>
        <v>2</v>
      </c>
      <c r="D20" s="801" t="s">
        <v>103</v>
      </c>
      <c r="E20" s="801" t="s">
        <v>103</v>
      </c>
      <c r="F20" s="801"/>
      <c r="G20" s="801"/>
      <c r="H20" s="811"/>
      <c r="I20" s="812"/>
      <c r="J20" s="801"/>
      <c r="K20" s="815"/>
      <c r="L20" s="426"/>
    </row>
    <row r="21" spans="2:12" s="55" customFormat="1" ht="10.5" customHeight="1" thickBot="1">
      <c r="B21" s="63">
        <v>45326</v>
      </c>
      <c r="C21" s="64">
        <f t="shared" si="0"/>
        <v>2</v>
      </c>
      <c r="D21" s="805" t="s">
        <v>103</v>
      </c>
      <c r="E21" s="805" t="s">
        <v>103</v>
      </c>
      <c r="F21" s="805"/>
      <c r="G21" s="805"/>
      <c r="H21" s="808"/>
      <c r="I21" s="813"/>
      <c r="J21" s="805"/>
      <c r="K21" s="816"/>
      <c r="L21" s="426"/>
    </row>
    <row r="22" spans="2:12" s="55" customFormat="1" ht="10.5" customHeight="1">
      <c r="B22" s="59">
        <v>45332</v>
      </c>
      <c r="C22" s="60">
        <f t="shared" si="0"/>
        <v>5</v>
      </c>
      <c r="D22" s="801" t="s">
        <v>103</v>
      </c>
      <c r="E22" s="801" t="s">
        <v>103</v>
      </c>
      <c r="F22" s="801"/>
      <c r="G22" s="801"/>
      <c r="H22" s="811"/>
      <c r="I22" s="812" t="s">
        <v>103</v>
      </c>
      <c r="J22" s="801" t="s">
        <v>103</v>
      </c>
      <c r="K22" s="815" t="s">
        <v>103</v>
      </c>
      <c r="L22" s="426"/>
    </row>
    <row r="23" spans="2:12" s="55" customFormat="1" ht="10.5" customHeight="1" thickBot="1">
      <c r="B23" s="63">
        <v>45333</v>
      </c>
      <c r="C23" s="64">
        <f t="shared" si="0"/>
        <v>5</v>
      </c>
      <c r="D23" s="805" t="s">
        <v>103</v>
      </c>
      <c r="E23" s="805" t="s">
        <v>103</v>
      </c>
      <c r="F23" s="805"/>
      <c r="G23" s="805"/>
      <c r="H23" s="808"/>
      <c r="I23" s="813" t="s">
        <v>103</v>
      </c>
      <c r="J23" s="805" t="s">
        <v>103</v>
      </c>
      <c r="K23" s="816" t="s">
        <v>103</v>
      </c>
      <c r="L23" s="426"/>
    </row>
    <row r="24" spans="2:12" s="55" customFormat="1" ht="10.5" customHeight="1">
      <c r="B24" s="59">
        <v>45339</v>
      </c>
      <c r="C24" s="60">
        <f t="shared" si="0"/>
        <v>7</v>
      </c>
      <c r="D24" s="818" t="s">
        <v>172</v>
      </c>
      <c r="E24" s="818" t="s">
        <v>172</v>
      </c>
      <c r="F24" s="818"/>
      <c r="G24" s="818" t="s">
        <v>172</v>
      </c>
      <c r="H24" s="819" t="s">
        <v>172</v>
      </c>
      <c r="I24" s="820" t="s">
        <v>172</v>
      </c>
      <c r="J24" s="818" t="s">
        <v>172</v>
      </c>
      <c r="K24" s="819" t="s">
        <v>172</v>
      </c>
      <c r="L24" s="426"/>
    </row>
    <row r="25" spans="2:12" s="55" customFormat="1" ht="10.5" customHeight="1" thickBot="1">
      <c r="B25" s="63">
        <v>45340</v>
      </c>
      <c r="C25" s="73">
        <f t="shared" si="0"/>
        <v>7</v>
      </c>
      <c r="D25" s="817" t="s">
        <v>173</v>
      </c>
      <c r="E25" s="817" t="s">
        <v>173</v>
      </c>
      <c r="F25" s="817"/>
      <c r="G25" s="817" t="s">
        <v>173</v>
      </c>
      <c r="H25" s="821" t="s">
        <v>173</v>
      </c>
      <c r="I25" s="822" t="s">
        <v>173</v>
      </c>
      <c r="J25" s="817" t="s">
        <v>173</v>
      </c>
      <c r="K25" s="821" t="s">
        <v>173</v>
      </c>
      <c r="L25" s="426"/>
    </row>
    <row r="26" spans="2:12" s="285" customFormat="1" ht="11.1" customHeight="1">
      <c r="B26" s="429" t="s">
        <v>719</v>
      </c>
      <c r="C26" s="430"/>
      <c r="D26" s="824">
        <v>15</v>
      </c>
      <c r="E26" s="824">
        <v>15</v>
      </c>
      <c r="F26" s="854"/>
      <c r="G26" s="854"/>
      <c r="H26" s="854"/>
      <c r="I26" s="855">
        <v>6</v>
      </c>
      <c r="J26" s="824">
        <v>20</v>
      </c>
      <c r="K26" s="855">
        <v>20</v>
      </c>
      <c r="L26" s="434"/>
    </row>
    <row r="27" spans="2:12" s="285" customFormat="1" ht="11.1" customHeight="1">
      <c r="B27" s="429"/>
      <c r="C27" s="430"/>
      <c r="D27" s="824"/>
      <c r="E27" s="824"/>
      <c r="F27" s="854"/>
      <c r="G27" s="854"/>
      <c r="H27" s="854"/>
      <c r="I27" s="855"/>
      <c r="J27" s="824"/>
      <c r="K27" s="855"/>
      <c r="L27" s="434"/>
    </row>
    <row r="28" spans="2:12" s="285" customFormat="1" ht="11.1" customHeight="1">
      <c r="B28" s="438"/>
      <c r="C28" s="430"/>
      <c r="D28" s="824"/>
      <c r="E28" s="824"/>
      <c r="F28" s="825"/>
      <c r="G28" s="825"/>
      <c r="H28" s="825"/>
      <c r="I28" s="826"/>
      <c r="J28" s="823"/>
      <c r="K28" s="826"/>
      <c r="L28" s="434"/>
    </row>
    <row r="29" spans="2:12" ht="11.1" hidden="1" customHeight="1">
      <c r="B29" s="74" t="s">
        <v>174</v>
      </c>
      <c r="C29" s="47"/>
      <c r="F29" s="829"/>
      <c r="G29" s="829"/>
      <c r="H29" s="829"/>
      <c r="L29" s="44"/>
    </row>
    <row r="30" spans="2:12" ht="11.1" hidden="1" customHeight="1">
      <c r="B30" s="75" t="s">
        <v>160</v>
      </c>
      <c r="C30" s="48"/>
      <c r="F30" s="829"/>
      <c r="G30" s="829"/>
      <c r="H30" s="829"/>
      <c r="L30" s="44"/>
    </row>
    <row r="31" spans="2:12" ht="11.1" hidden="1" customHeight="1">
      <c r="B31" s="75" t="s">
        <v>162</v>
      </c>
      <c r="C31" s="50"/>
      <c r="F31" s="829"/>
      <c r="G31" s="829"/>
      <c r="H31" s="829"/>
      <c r="L31" s="44"/>
    </row>
    <row r="32" spans="2:12" ht="11.1" hidden="1" customHeight="1">
      <c r="B32" s="75" t="s">
        <v>161</v>
      </c>
      <c r="C32" s="50"/>
      <c r="F32" s="829"/>
      <c r="G32" s="829"/>
      <c r="H32" s="829"/>
      <c r="L32" s="44"/>
    </row>
    <row r="33" spans="2:12" hidden="1">
      <c r="B33" s="57" t="s">
        <v>175</v>
      </c>
      <c r="C33" s="51"/>
      <c r="F33" s="832"/>
      <c r="G33" s="832"/>
      <c r="H33" s="832"/>
      <c r="I33" s="833"/>
      <c r="J33" s="831"/>
      <c r="K33" s="833"/>
      <c r="L33" s="44"/>
    </row>
    <row r="34" spans="2:12" hidden="1">
      <c r="B34" s="57" t="s">
        <v>176</v>
      </c>
      <c r="C34" s="288"/>
      <c r="F34" s="832"/>
      <c r="G34" s="832"/>
      <c r="H34" s="832"/>
      <c r="I34" s="833"/>
      <c r="J34" s="831"/>
      <c r="K34" s="833"/>
    </row>
    <row r="35" spans="2:12">
      <c r="F35" s="834"/>
      <c r="G35" s="834"/>
      <c r="H35" s="834"/>
    </row>
    <row r="36" spans="2:12">
      <c r="F36" s="835"/>
      <c r="G36" s="835"/>
      <c r="H36" s="8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6</vt:i4>
      </vt:variant>
    </vt:vector>
  </HeadingPairs>
  <TitlesOfParts>
    <vt:vector size="21" baseType="lpstr">
      <vt:lpstr>PLAN ZAJĘĆ</vt:lpstr>
      <vt:lpstr>EGZAMIN ZAWODOWY 01.2022</vt:lpstr>
      <vt:lpstr>EGZAMIN MATURALNY 05.2024</vt:lpstr>
      <vt:lpstr>EGZAMIN PO 8 KLASIE</vt:lpstr>
      <vt:lpstr>EGZAMIN ZAWODOWY 06.2024</vt:lpstr>
      <vt:lpstr>EGZAMIN ZAWODOWY STYCZEŃ 2024</vt:lpstr>
      <vt:lpstr>TERMINY ZJAZDÓW</vt:lpstr>
      <vt:lpstr>MATURA 2024</vt:lpstr>
      <vt:lpstr>SALE W CSB</vt:lpstr>
      <vt:lpstr>TERMINY ZJAZDÓW 1</vt:lpstr>
      <vt:lpstr>EGZAMINY GODZINAMI</vt:lpstr>
      <vt:lpstr>WAŻNE TERMINY</vt:lpstr>
      <vt:lpstr>EGZAMINY POPRAWKOWE</vt:lpstr>
      <vt:lpstr>LO 1 PODZIAŁ NA GRUPY</vt:lpstr>
      <vt:lpstr>LO 3 PODZIAŁ NA GRUPY</vt:lpstr>
      <vt:lpstr>'PLAN ZAJĘĆ'!familypurchaserequestmodal</vt:lpstr>
      <vt:lpstr>'PLAN ZAJĘĆ'!productlistingsidebar</vt:lpstr>
      <vt:lpstr>'PLAN ZAJĘĆ'!productreviewssidebar</vt:lpstr>
      <vt:lpstr>'PLAN ZAJĘĆ'!productreviewssummary</vt:lpstr>
      <vt:lpstr>'PLAN ZAJĘĆ'!productreviewstitle</vt:lpstr>
      <vt:lpstr>'PLAN ZAJĘĆ'!requestfamilyinvitationmodal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Jan</dc:creator>
  <cp:lastModifiedBy>Marek Kluz</cp:lastModifiedBy>
  <cp:lastPrinted>2024-10-03T08:28:19Z</cp:lastPrinted>
  <dcterms:created xsi:type="dcterms:W3CDTF">1998-09-18T17:39:33Z</dcterms:created>
  <dcterms:modified xsi:type="dcterms:W3CDTF">2024-10-09T07:56:53Z</dcterms:modified>
</cp:coreProperties>
</file>